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0730" windowHeight="9150" activeTab="4"/>
  </bookViews>
  <sheets>
    <sheet name="Recycle Adjustment Summary" sheetId="1" r:id="rId1"/>
    <sheet name="4183 Tonnage" sheetId="2" r:id="rId2"/>
    <sheet name="Wage Summary" sheetId="5" r:id="rId3"/>
    <sheet name="Wage Details" sheetId="4" r:id="rId4"/>
    <sheet name="MRF Tonnage" sheetId="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H36" i="1" l="1"/>
  <c r="H32" i="1" l="1"/>
  <c r="H28" i="1"/>
  <c r="H26" i="1"/>
  <c r="B24" i="1"/>
  <c r="H18" i="1"/>
  <c r="E15" i="1"/>
  <c r="E14" i="1"/>
  <c r="H22" i="1" l="1"/>
  <c r="G14" i="1"/>
  <c r="C11" i="1"/>
  <c r="C10" i="1"/>
  <c r="B10" i="1"/>
  <c r="F15" i="1" s="1"/>
  <c r="D9" i="1"/>
  <c r="D10" i="1" s="1"/>
  <c r="C9" i="1"/>
  <c r="B9" i="1"/>
  <c r="D6" i="1"/>
  <c r="D5" i="1"/>
  <c r="C5" i="1"/>
  <c r="C6" i="1" s="1"/>
  <c r="B5" i="1"/>
  <c r="F14" i="1" s="1"/>
  <c r="G8" i="5"/>
  <c r="G7" i="5"/>
  <c r="Q30" i="2"/>
  <c r="P30" i="2"/>
  <c r="O30" i="2"/>
  <c r="N30" i="2"/>
  <c r="M30" i="2"/>
  <c r="L30" i="2"/>
  <c r="K30" i="2"/>
  <c r="J30" i="2"/>
  <c r="I30" i="2"/>
  <c r="H30" i="2"/>
  <c r="G30" i="2"/>
  <c r="F30" i="2"/>
  <c r="H14" i="1" l="1"/>
  <c r="H16" i="1" s="1"/>
  <c r="H20" i="1" s="1"/>
  <c r="H24" i="1" s="1"/>
  <c r="D11" i="1"/>
  <c r="G15" i="1"/>
  <c r="H15" i="1" s="1"/>
  <c r="B6" i="1"/>
  <c r="B11" i="1"/>
  <c r="Q53" i="2" l="1"/>
  <c r="P53" i="2"/>
  <c r="O53" i="2"/>
  <c r="N53" i="2"/>
  <c r="M53" i="2"/>
  <c r="L53" i="2"/>
  <c r="K53" i="2"/>
  <c r="J53" i="2"/>
  <c r="I53" i="2"/>
  <c r="H53" i="2"/>
  <c r="G53" i="2"/>
  <c r="F53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F49" i="2"/>
  <c r="E174" i="2" l="1"/>
  <c r="E170" i="2"/>
  <c r="E182" i="2" s="1"/>
  <c r="E169" i="2"/>
  <c r="E181" i="2" s="1"/>
  <c r="E168" i="2"/>
  <c r="E180" i="2" s="1"/>
  <c r="E167" i="2"/>
  <c r="E179" i="2" s="1"/>
  <c r="E166" i="2"/>
  <c r="E178" i="2" s="1"/>
  <c r="E165" i="2"/>
  <c r="E177" i="2" s="1"/>
  <c r="E164" i="2"/>
  <c r="E176" i="2" s="1"/>
  <c r="E163" i="2"/>
  <c r="E175" i="2" s="1"/>
  <c r="E162" i="2"/>
  <c r="F154" i="2"/>
  <c r="G154" i="2" s="1"/>
  <c r="H154" i="2" s="1"/>
  <c r="I154" i="2" s="1"/>
  <c r="J154" i="2" s="1"/>
  <c r="K154" i="2" s="1"/>
  <c r="L154" i="2" s="1"/>
  <c r="M154" i="2" s="1"/>
  <c r="N154" i="2" s="1"/>
  <c r="O154" i="2" s="1"/>
  <c r="P154" i="2" s="1"/>
  <c r="Q154" i="2" s="1"/>
  <c r="H153" i="2"/>
  <c r="I153" i="2" s="1"/>
  <c r="J153" i="2" s="1"/>
  <c r="K153" i="2" s="1"/>
  <c r="L153" i="2" s="1"/>
  <c r="M153" i="2" s="1"/>
  <c r="N153" i="2" s="1"/>
  <c r="O153" i="2" s="1"/>
  <c r="P153" i="2" s="1"/>
  <c r="Q153" i="2" s="1"/>
  <c r="G153" i="2"/>
  <c r="E153" i="2"/>
  <c r="H152" i="2"/>
  <c r="I152" i="2" s="1"/>
  <c r="J152" i="2" s="1"/>
  <c r="K152" i="2" s="1"/>
  <c r="L152" i="2" s="1"/>
  <c r="M152" i="2" s="1"/>
  <c r="N152" i="2" s="1"/>
  <c r="O152" i="2" s="1"/>
  <c r="P152" i="2" s="1"/>
  <c r="Q152" i="2" s="1"/>
  <c r="G152" i="2"/>
  <c r="E152" i="2"/>
  <c r="H151" i="2"/>
  <c r="I151" i="2" s="1"/>
  <c r="J151" i="2" s="1"/>
  <c r="K151" i="2" s="1"/>
  <c r="L151" i="2" s="1"/>
  <c r="M151" i="2" s="1"/>
  <c r="N151" i="2" s="1"/>
  <c r="O151" i="2" s="1"/>
  <c r="P151" i="2" s="1"/>
  <c r="Q151" i="2" s="1"/>
  <c r="G151" i="2"/>
  <c r="E151" i="2"/>
  <c r="G150" i="2"/>
  <c r="H150" i="2" s="1"/>
  <c r="I150" i="2" s="1"/>
  <c r="J150" i="2" s="1"/>
  <c r="K150" i="2" s="1"/>
  <c r="L150" i="2" s="1"/>
  <c r="M150" i="2" s="1"/>
  <c r="N150" i="2" s="1"/>
  <c r="O150" i="2" s="1"/>
  <c r="P150" i="2" s="1"/>
  <c r="Q150" i="2" s="1"/>
  <c r="E150" i="2"/>
  <c r="G149" i="2"/>
  <c r="H149" i="2" s="1"/>
  <c r="I149" i="2" s="1"/>
  <c r="J149" i="2" s="1"/>
  <c r="K149" i="2" s="1"/>
  <c r="L149" i="2" s="1"/>
  <c r="M149" i="2" s="1"/>
  <c r="N149" i="2" s="1"/>
  <c r="O149" i="2" s="1"/>
  <c r="P149" i="2" s="1"/>
  <c r="Q149" i="2" s="1"/>
  <c r="E149" i="2"/>
  <c r="H148" i="2"/>
  <c r="I148" i="2" s="1"/>
  <c r="J148" i="2" s="1"/>
  <c r="K148" i="2" s="1"/>
  <c r="L148" i="2" s="1"/>
  <c r="M148" i="2" s="1"/>
  <c r="N148" i="2" s="1"/>
  <c r="O148" i="2" s="1"/>
  <c r="P148" i="2" s="1"/>
  <c r="Q148" i="2" s="1"/>
  <c r="G148" i="2"/>
  <c r="E148" i="2"/>
  <c r="E122" i="2"/>
  <c r="D105" i="2"/>
  <c r="C105" i="2"/>
  <c r="B105" i="2"/>
  <c r="A105" i="2"/>
  <c r="A107" i="2" s="1"/>
  <c r="C102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P94" i="2" s="1"/>
  <c r="O92" i="2"/>
  <c r="O94" i="2" s="1"/>
  <c r="N92" i="2"/>
  <c r="M92" i="2"/>
  <c r="M94" i="2" s="1"/>
  <c r="L92" i="2"/>
  <c r="L94" i="2" s="1"/>
  <c r="K92" i="2"/>
  <c r="K94" i="2" s="1"/>
  <c r="J92" i="2"/>
  <c r="J94" i="2" s="1"/>
  <c r="I92" i="2"/>
  <c r="I94" i="2" s="1"/>
  <c r="H92" i="2"/>
  <c r="H94" i="2" s="1"/>
  <c r="G92" i="2"/>
  <c r="G94" i="2" s="1"/>
  <c r="F92" i="2"/>
  <c r="E88" i="2"/>
  <c r="F87" i="2"/>
  <c r="F88" i="2" s="1"/>
  <c r="G88" i="2" s="1"/>
  <c r="H88" i="2" s="1"/>
  <c r="I88" i="2" s="1"/>
  <c r="J88" i="2" s="1"/>
  <c r="K88" i="2" s="1"/>
  <c r="L88" i="2" s="1"/>
  <c r="M88" i="2" s="1"/>
  <c r="N88" i="2" s="1"/>
  <c r="O88" i="2" s="1"/>
  <c r="P88" i="2" s="1"/>
  <c r="Q88" i="2" s="1"/>
  <c r="E87" i="2"/>
  <c r="E121" i="2" s="1"/>
  <c r="N86" i="2"/>
  <c r="O86" i="2" s="1"/>
  <c r="P86" i="2" s="1"/>
  <c r="Q86" i="2" s="1"/>
  <c r="F86" i="2"/>
  <c r="G86" i="2" s="1"/>
  <c r="H86" i="2" s="1"/>
  <c r="I86" i="2" s="1"/>
  <c r="J86" i="2" s="1"/>
  <c r="K86" i="2" s="1"/>
  <c r="L86" i="2" s="1"/>
  <c r="M86" i="2" s="1"/>
  <c r="E86" i="2"/>
  <c r="E120" i="2" s="1"/>
  <c r="G85" i="2"/>
  <c r="H85" i="2" s="1"/>
  <c r="I85" i="2" s="1"/>
  <c r="J85" i="2" s="1"/>
  <c r="K85" i="2" s="1"/>
  <c r="L85" i="2" s="1"/>
  <c r="M85" i="2" s="1"/>
  <c r="N85" i="2" s="1"/>
  <c r="O85" i="2" s="1"/>
  <c r="P85" i="2" s="1"/>
  <c r="Q85" i="2" s="1"/>
  <c r="E85" i="2"/>
  <c r="E119" i="2" s="1"/>
  <c r="E84" i="2"/>
  <c r="E118" i="2" s="1"/>
  <c r="F83" i="2"/>
  <c r="G83" i="2" s="1"/>
  <c r="H83" i="2" s="1"/>
  <c r="I83" i="2" s="1"/>
  <c r="J83" i="2" s="1"/>
  <c r="K83" i="2" s="1"/>
  <c r="E83" i="2"/>
  <c r="E117" i="2" s="1"/>
  <c r="E82" i="2"/>
  <c r="E116" i="2" s="1"/>
  <c r="G80" i="2"/>
  <c r="H80" i="2" s="1"/>
  <c r="I80" i="2" s="1"/>
  <c r="J80" i="2" s="1"/>
  <c r="E80" i="2"/>
  <c r="E113" i="2" s="1"/>
  <c r="F79" i="2"/>
  <c r="G79" i="2" s="1"/>
  <c r="H79" i="2" s="1"/>
  <c r="E79" i="2"/>
  <c r="E112" i="2" s="1"/>
  <c r="E78" i="2"/>
  <c r="E111" i="2" s="1"/>
  <c r="F77" i="2"/>
  <c r="G77" i="2" s="1"/>
  <c r="H77" i="2" s="1"/>
  <c r="I77" i="2" s="1"/>
  <c r="J77" i="2" s="1"/>
  <c r="K77" i="2" s="1"/>
  <c r="L77" i="2" s="1"/>
  <c r="E77" i="2"/>
  <c r="E110" i="2" s="1"/>
  <c r="E76" i="2"/>
  <c r="E109" i="2" s="1"/>
  <c r="E71" i="2"/>
  <c r="E102" i="2" s="1"/>
  <c r="J70" i="2"/>
  <c r="K70" i="2" s="1"/>
  <c r="L70" i="2" s="1"/>
  <c r="M70" i="2" s="1"/>
  <c r="N70" i="2" s="1"/>
  <c r="O70" i="2" s="1"/>
  <c r="P70" i="2" s="1"/>
  <c r="Q70" i="2" s="1"/>
  <c r="G70" i="2"/>
  <c r="H70" i="2" s="1"/>
  <c r="I70" i="2" s="1"/>
  <c r="E70" i="2"/>
  <c r="E101" i="2" s="1"/>
  <c r="F69" i="2"/>
  <c r="F84" i="2" s="1"/>
  <c r="F118" i="2" s="1"/>
  <c r="E69" i="2"/>
  <c r="E100" i="2" s="1"/>
  <c r="G68" i="2"/>
  <c r="H68" i="2" s="1"/>
  <c r="I68" i="2" s="1"/>
  <c r="J68" i="2" s="1"/>
  <c r="K68" i="2" s="1"/>
  <c r="L68" i="2" s="1"/>
  <c r="M68" i="2" s="1"/>
  <c r="N68" i="2" s="1"/>
  <c r="O68" i="2" s="1"/>
  <c r="P68" i="2" s="1"/>
  <c r="Q68" i="2" s="1"/>
  <c r="E68" i="2"/>
  <c r="E99" i="2" s="1"/>
  <c r="E67" i="2"/>
  <c r="E98" i="2" s="1"/>
  <c r="E54" i="2"/>
  <c r="E53" i="2"/>
  <c r="E123" i="2" s="1"/>
  <c r="E52" i="2"/>
  <c r="F122" i="2"/>
  <c r="F121" i="2"/>
  <c r="E49" i="2"/>
  <c r="A49" i="2"/>
  <c r="A52" i="2" s="1"/>
  <c r="J120" i="2"/>
  <c r="O60" i="2"/>
  <c r="N60" i="2"/>
  <c r="M60" i="2"/>
  <c r="J60" i="2"/>
  <c r="G54" i="2"/>
  <c r="F119" i="2"/>
  <c r="E46" i="2"/>
  <c r="Q40" i="2"/>
  <c r="Q41" i="2" s="1"/>
  <c r="E40" i="2"/>
  <c r="E39" i="2"/>
  <c r="E114" i="2" s="1"/>
  <c r="E38" i="2"/>
  <c r="A38" i="2"/>
  <c r="F113" i="2"/>
  <c r="F112" i="2"/>
  <c r="E35" i="2"/>
  <c r="E30" i="2"/>
  <c r="E107" i="2" s="1"/>
  <c r="A30" i="2"/>
  <c r="E25" i="2"/>
  <c r="E103" i="2" s="1"/>
  <c r="S24" i="2"/>
  <c r="B23" i="2"/>
  <c r="D21" i="2"/>
  <c r="C21" i="2"/>
  <c r="B20" i="2"/>
  <c r="E20" i="2" s="1"/>
  <c r="A20" i="2"/>
  <c r="A21" i="2" s="1"/>
  <c r="A23" i="2" s="1"/>
  <c r="A102" i="2" s="1"/>
  <c r="O15" i="2"/>
  <c r="S12" i="2"/>
  <c r="S11" i="2"/>
  <c r="K15" i="2"/>
  <c r="G15" i="2"/>
  <c r="P15" i="2"/>
  <c r="N15" i="2"/>
  <c r="L15" i="2"/>
  <c r="J15" i="2"/>
  <c r="H15" i="2"/>
  <c r="F15" i="2"/>
  <c r="F4" i="2"/>
  <c r="G3" i="2"/>
  <c r="H3" i="2" s="1"/>
  <c r="F157" i="2" l="1"/>
  <c r="F158" i="2" s="1"/>
  <c r="S92" i="2"/>
  <c r="S93" i="2"/>
  <c r="N94" i="2"/>
  <c r="F78" i="2"/>
  <c r="G78" i="2" s="1"/>
  <c r="H78" i="2" s="1"/>
  <c r="I78" i="2" s="1"/>
  <c r="J78" i="2" s="1"/>
  <c r="K78" i="2" s="1"/>
  <c r="L78" i="2" s="1"/>
  <c r="M78" i="2" s="1"/>
  <c r="N78" i="2" s="1"/>
  <c r="G113" i="2"/>
  <c r="L111" i="2"/>
  <c r="H119" i="2"/>
  <c r="O54" i="2"/>
  <c r="G69" i="2"/>
  <c r="H69" i="2" s="1"/>
  <c r="I69" i="2" s="1"/>
  <c r="J69" i="2" s="1"/>
  <c r="K69" i="2" s="1"/>
  <c r="L69" i="2" s="1"/>
  <c r="M69" i="2" s="1"/>
  <c r="N69" i="2" s="1"/>
  <c r="O69" i="2" s="1"/>
  <c r="P69" i="2" s="1"/>
  <c r="Q69" i="2" s="1"/>
  <c r="I110" i="2"/>
  <c r="H113" i="2"/>
  <c r="J117" i="2"/>
  <c r="Q60" i="2"/>
  <c r="K54" i="2"/>
  <c r="K55" i="2" s="1"/>
  <c r="Q120" i="2"/>
  <c r="S8" i="2"/>
  <c r="H111" i="2"/>
  <c r="H40" i="2"/>
  <c r="H41" i="2" s="1"/>
  <c r="P40" i="2"/>
  <c r="P41" i="2" s="1"/>
  <c r="M40" i="2"/>
  <c r="M41" i="2" s="1"/>
  <c r="M122" i="2"/>
  <c r="F117" i="2"/>
  <c r="F54" i="2"/>
  <c r="F55" i="2" s="1"/>
  <c r="N54" i="2"/>
  <c r="N55" i="2" s="1"/>
  <c r="S44" i="2"/>
  <c r="J54" i="2"/>
  <c r="J55" i="2" s="1"/>
  <c r="M77" i="2"/>
  <c r="N77" i="2" s="1"/>
  <c r="O77" i="2" s="1"/>
  <c r="P77" i="2" s="1"/>
  <c r="Q77" i="2" s="1"/>
  <c r="Q110" i="2" s="1"/>
  <c r="L110" i="2"/>
  <c r="L119" i="2"/>
  <c r="L60" i="2"/>
  <c r="P119" i="2"/>
  <c r="P60" i="2"/>
  <c r="O78" i="2"/>
  <c r="P78" i="2" s="1"/>
  <c r="Q78" i="2" s="1"/>
  <c r="N111" i="2"/>
  <c r="F164" i="2"/>
  <c r="H4" i="2"/>
  <c r="I3" i="2"/>
  <c r="S34" i="2"/>
  <c r="U34" i="2" s="1"/>
  <c r="I40" i="2"/>
  <c r="I41" i="2" s="1"/>
  <c r="H60" i="2"/>
  <c r="L83" i="2"/>
  <c r="M83" i="2" s="1"/>
  <c r="N83" i="2" s="1"/>
  <c r="O83" i="2" s="1"/>
  <c r="P83" i="2" s="1"/>
  <c r="Q83" i="2" s="1"/>
  <c r="Q117" i="2" s="1"/>
  <c r="K117" i="2"/>
  <c r="I15" i="2"/>
  <c r="M15" i="2"/>
  <c r="Q15" i="2"/>
  <c r="S13" i="2"/>
  <c r="S14" i="2"/>
  <c r="B102" i="2"/>
  <c r="E23" i="2"/>
  <c r="L40" i="2"/>
  <c r="L41" i="2" s="1"/>
  <c r="G111" i="2"/>
  <c r="K111" i="2"/>
  <c r="O111" i="2"/>
  <c r="I117" i="2"/>
  <c r="I54" i="2"/>
  <c r="I55" i="2" s="1"/>
  <c r="M54" i="2"/>
  <c r="M55" i="2" s="1"/>
  <c r="Q54" i="2"/>
  <c r="Q55" i="2" s="1"/>
  <c r="J122" i="2"/>
  <c r="N122" i="2"/>
  <c r="S51" i="2"/>
  <c r="U51" i="2" s="1"/>
  <c r="G55" i="2"/>
  <c r="I79" i="2"/>
  <c r="J79" i="2" s="1"/>
  <c r="K79" i="2" s="1"/>
  <c r="L79" i="2" s="1"/>
  <c r="M79" i="2" s="1"/>
  <c r="H112" i="2"/>
  <c r="K80" i="2"/>
  <c r="L80" i="2" s="1"/>
  <c r="M80" i="2" s="1"/>
  <c r="N80" i="2" s="1"/>
  <c r="O80" i="2" s="1"/>
  <c r="P80" i="2" s="1"/>
  <c r="Q80" i="2" s="1"/>
  <c r="Q113" i="2" s="1"/>
  <c r="J113" i="2"/>
  <c r="G84" i="2"/>
  <c r="H84" i="2" s="1"/>
  <c r="I84" i="2" s="1"/>
  <c r="J84" i="2" s="1"/>
  <c r="K84" i="2" s="1"/>
  <c r="L84" i="2" s="1"/>
  <c r="M84" i="2" s="1"/>
  <c r="S9" i="2"/>
  <c r="S10" i="2"/>
  <c r="F110" i="2"/>
  <c r="F40" i="2"/>
  <c r="F41" i="2" s="1"/>
  <c r="J110" i="2"/>
  <c r="J40" i="2"/>
  <c r="J41" i="2" s="1"/>
  <c r="N110" i="2"/>
  <c r="N40" i="2"/>
  <c r="N41" i="2" s="1"/>
  <c r="S33" i="2"/>
  <c r="S36" i="2"/>
  <c r="U36" i="2" s="1"/>
  <c r="O55" i="2"/>
  <c r="G4" i="2"/>
  <c r="G110" i="2"/>
  <c r="G40" i="2"/>
  <c r="G41" i="2" s="1"/>
  <c r="K110" i="2"/>
  <c r="K40" i="2"/>
  <c r="K41" i="2" s="1"/>
  <c r="O110" i="2"/>
  <c r="O40" i="2"/>
  <c r="O41" i="2" s="1"/>
  <c r="I111" i="2"/>
  <c r="M111" i="2"/>
  <c r="Q111" i="2"/>
  <c r="G112" i="2"/>
  <c r="I113" i="2"/>
  <c r="S45" i="2"/>
  <c r="U45" i="2" s="1"/>
  <c r="I120" i="2"/>
  <c r="M120" i="2"/>
  <c r="G122" i="2"/>
  <c r="K122" i="2"/>
  <c r="O122" i="2"/>
  <c r="I60" i="2"/>
  <c r="F94" i="2"/>
  <c r="F111" i="2"/>
  <c r="O119" i="2"/>
  <c r="H110" i="2"/>
  <c r="P110" i="2"/>
  <c r="J111" i="2"/>
  <c r="H54" i="2"/>
  <c r="H55" i="2" s="1"/>
  <c r="P54" i="2"/>
  <c r="P55" i="2" s="1"/>
  <c r="K118" i="2"/>
  <c r="G119" i="2"/>
  <c r="G60" i="2"/>
  <c r="K119" i="2"/>
  <c r="K60" i="2"/>
  <c r="F120" i="2"/>
  <c r="N120" i="2"/>
  <c r="S48" i="2"/>
  <c r="U48" i="2" s="1"/>
  <c r="S37" i="2"/>
  <c r="U37" i="2" s="1"/>
  <c r="G117" i="2"/>
  <c r="I119" i="2"/>
  <c r="M119" i="2"/>
  <c r="Q119" i="2"/>
  <c r="G120" i="2"/>
  <c r="K120" i="2"/>
  <c r="O120" i="2"/>
  <c r="S50" i="2"/>
  <c r="U50" i="2" s="1"/>
  <c r="H122" i="2"/>
  <c r="L122" i="2"/>
  <c r="P122" i="2"/>
  <c r="L54" i="2"/>
  <c r="L55" i="2" s="1"/>
  <c r="F60" i="2"/>
  <c r="Q94" i="2"/>
  <c r="H117" i="2"/>
  <c r="J118" i="2"/>
  <c r="J119" i="2"/>
  <c r="N119" i="2"/>
  <c r="S47" i="2"/>
  <c r="U47" i="2" s="1"/>
  <c r="H120" i="2"/>
  <c r="L120" i="2"/>
  <c r="P120" i="2"/>
  <c r="I122" i="2"/>
  <c r="Q122" i="2"/>
  <c r="G87" i="2"/>
  <c r="H87" i="2" s="1"/>
  <c r="I87" i="2" s="1"/>
  <c r="J87" i="2" s="1"/>
  <c r="K87" i="2" s="1"/>
  <c r="L87" i="2" s="1"/>
  <c r="S133" i="2"/>
  <c r="M113" i="2" l="1"/>
  <c r="M117" i="2"/>
  <c r="O117" i="2"/>
  <c r="H114" i="2"/>
  <c r="S122" i="2"/>
  <c r="P117" i="2"/>
  <c r="S119" i="2"/>
  <c r="L112" i="2"/>
  <c r="L114" i="2" s="1"/>
  <c r="M110" i="2"/>
  <c r="S15" i="2"/>
  <c r="F71" i="2"/>
  <c r="F26" i="2"/>
  <c r="S120" i="2"/>
  <c r="I4" i="2"/>
  <c r="J3" i="2"/>
  <c r="F101" i="2"/>
  <c r="F59" i="2"/>
  <c r="M87" i="2"/>
  <c r="L121" i="2"/>
  <c r="G121" i="2"/>
  <c r="J121" i="2"/>
  <c r="J123" i="2" s="1"/>
  <c r="S94" i="2"/>
  <c r="G164" i="2"/>
  <c r="G171" i="2" s="1"/>
  <c r="G180" i="2"/>
  <c r="G179" i="2"/>
  <c r="G181" i="2"/>
  <c r="G175" i="2"/>
  <c r="G177" i="2"/>
  <c r="G106" i="2"/>
  <c r="G26" i="2"/>
  <c r="G182" i="2"/>
  <c r="G178" i="2"/>
  <c r="N84" i="2"/>
  <c r="M118" i="2"/>
  <c r="M112" i="2"/>
  <c r="N79" i="2"/>
  <c r="L118" i="2"/>
  <c r="K113" i="2"/>
  <c r="S60" i="2"/>
  <c r="I118" i="2"/>
  <c r="N113" i="2"/>
  <c r="G118" i="2"/>
  <c r="G123" i="2" s="1"/>
  <c r="K121" i="2"/>
  <c r="K123" i="2" s="1"/>
  <c r="K112" i="2"/>
  <c r="K114" i="2" s="1"/>
  <c r="J112" i="2"/>
  <c r="F114" i="2"/>
  <c r="S110" i="2"/>
  <c r="H118" i="2"/>
  <c r="P113" i="2"/>
  <c r="F182" i="2"/>
  <c r="F106" i="2"/>
  <c r="F181" i="2"/>
  <c r="U44" i="2"/>
  <c r="S54" i="2"/>
  <c r="F123" i="2"/>
  <c r="I121" i="2"/>
  <c r="M114" i="2"/>
  <c r="F175" i="2"/>
  <c r="F171" i="2"/>
  <c r="F176" i="2"/>
  <c r="F180" i="2"/>
  <c r="I112" i="2"/>
  <c r="I114" i="2" s="1"/>
  <c r="L113" i="2"/>
  <c r="O113" i="2"/>
  <c r="H121" i="2"/>
  <c r="L117" i="2"/>
  <c r="G114" i="2"/>
  <c r="S40" i="2"/>
  <c r="U33" i="2"/>
  <c r="J114" i="2"/>
  <c r="H164" i="2"/>
  <c r="H171" i="2" s="1"/>
  <c r="H182" i="2"/>
  <c r="H179" i="2"/>
  <c r="H181" i="2"/>
  <c r="H175" i="2"/>
  <c r="H178" i="2"/>
  <c r="H177" i="2"/>
  <c r="H180" i="2"/>
  <c r="H26" i="2"/>
  <c r="H100" i="2"/>
  <c r="F99" i="2"/>
  <c r="F57" i="2"/>
  <c r="F28" i="2"/>
  <c r="F179" i="2"/>
  <c r="N117" i="2"/>
  <c r="F178" i="2"/>
  <c r="F177" i="2"/>
  <c r="P111" i="2"/>
  <c r="H176" i="2" l="1"/>
  <c r="H123" i="2"/>
  <c r="I123" i="2"/>
  <c r="L123" i="2"/>
  <c r="S111" i="2"/>
  <c r="O79" i="2"/>
  <c r="N112" i="2"/>
  <c r="N114" i="2" s="1"/>
  <c r="G100" i="2"/>
  <c r="I181" i="2"/>
  <c r="I164" i="2"/>
  <c r="I171" i="2" s="1"/>
  <c r="I182" i="2"/>
  <c r="I180" i="2"/>
  <c r="I175" i="2"/>
  <c r="I26" i="2"/>
  <c r="U40" i="2"/>
  <c r="S41" i="2"/>
  <c r="S55" i="2"/>
  <c r="U54" i="2"/>
  <c r="G99" i="2"/>
  <c r="G28" i="2"/>
  <c r="G73" i="2" s="1"/>
  <c r="G57" i="2"/>
  <c r="G101" i="2"/>
  <c r="G59" i="2"/>
  <c r="G61" i="2" s="1"/>
  <c r="F61" i="2"/>
  <c r="H101" i="2"/>
  <c r="F174" i="2"/>
  <c r="F145" i="2"/>
  <c r="F58" i="2"/>
  <c r="F62" i="2"/>
  <c r="H57" i="2"/>
  <c r="H28" i="2"/>
  <c r="H99" i="2"/>
  <c r="S113" i="2"/>
  <c r="G71" i="2"/>
  <c r="G176" i="2"/>
  <c r="F73" i="2"/>
  <c r="F125" i="2"/>
  <c r="H71" i="2"/>
  <c r="H106" i="2"/>
  <c r="S117" i="2"/>
  <c r="F100" i="2"/>
  <c r="F103" i="2" s="1"/>
  <c r="O84" i="2"/>
  <c r="N118" i="2"/>
  <c r="N87" i="2"/>
  <c r="M121" i="2"/>
  <c r="M123" i="2" s="1"/>
  <c r="K3" i="2"/>
  <c r="J4" i="2"/>
  <c r="I176" i="2" l="1"/>
  <c r="H73" i="2"/>
  <c r="G174" i="2"/>
  <c r="G183" i="2" s="1"/>
  <c r="G145" i="2"/>
  <c r="G157" i="2"/>
  <c r="G158" i="2" s="1"/>
  <c r="G159" i="2" s="1"/>
  <c r="I179" i="2"/>
  <c r="J178" i="2"/>
  <c r="J177" i="2"/>
  <c r="J179" i="2"/>
  <c r="J164" i="2"/>
  <c r="J100" i="2"/>
  <c r="H174" i="2"/>
  <c r="H183" i="2" s="1"/>
  <c r="H145" i="2"/>
  <c r="H157" i="2"/>
  <c r="H158" i="2" s="1"/>
  <c r="H159" i="2" s="1"/>
  <c r="H59" i="2"/>
  <c r="L3" i="2"/>
  <c r="K4" i="2"/>
  <c r="G74" i="2"/>
  <c r="H74" i="2"/>
  <c r="H58" i="2"/>
  <c r="G62" i="2"/>
  <c r="G63" i="2" s="1"/>
  <c r="G58" i="2"/>
  <c r="F74" i="2"/>
  <c r="I101" i="2"/>
  <c r="I73" i="2"/>
  <c r="I178" i="2"/>
  <c r="O87" i="2"/>
  <c r="N121" i="2"/>
  <c r="N123" i="2" s="1"/>
  <c r="P84" i="2"/>
  <c r="O118" i="2"/>
  <c r="F127" i="2"/>
  <c r="F128" i="2" s="1"/>
  <c r="H125" i="2"/>
  <c r="H103" i="2"/>
  <c r="H127" i="2" s="1"/>
  <c r="H128" i="2" s="1"/>
  <c r="F183" i="2"/>
  <c r="G125" i="2"/>
  <c r="G103" i="2"/>
  <c r="G127" i="2" s="1"/>
  <c r="G128" i="2" s="1"/>
  <c r="I99" i="2"/>
  <c r="I57" i="2"/>
  <c r="I28" i="2"/>
  <c r="F63" i="2"/>
  <c r="I71" i="2"/>
  <c r="I106" i="2"/>
  <c r="P79" i="2"/>
  <c r="O112" i="2"/>
  <c r="O114" i="2" s="1"/>
  <c r="I177" i="2"/>
  <c r="I125" i="2" l="1"/>
  <c r="P87" i="2"/>
  <c r="O121" i="2"/>
  <c r="H61" i="2"/>
  <c r="O123" i="2"/>
  <c r="F159" i="2"/>
  <c r="Q79" i="2"/>
  <c r="Q112" i="2" s="1"/>
  <c r="P112" i="2"/>
  <c r="P114" i="2" s="1"/>
  <c r="Q84" i="2"/>
  <c r="Q118" i="2" s="1"/>
  <c r="P118" i="2"/>
  <c r="I59" i="2"/>
  <c r="I61" i="2" s="1"/>
  <c r="K164" i="2"/>
  <c r="K171" i="2" s="1"/>
  <c r="K180" i="2"/>
  <c r="K182" i="2"/>
  <c r="K179" i="2"/>
  <c r="K175" i="2"/>
  <c r="K181" i="2"/>
  <c r="K26" i="2"/>
  <c r="K100" i="2"/>
  <c r="J171" i="2"/>
  <c r="I62" i="2"/>
  <c r="I63" i="2" s="1"/>
  <c r="I58" i="2"/>
  <c r="H62" i="2"/>
  <c r="H63" i="2" s="1"/>
  <c r="L4" i="2"/>
  <c r="M3" i="2"/>
  <c r="J99" i="2"/>
  <c r="J57" i="2"/>
  <c r="J28" i="2"/>
  <c r="J101" i="2"/>
  <c r="J59" i="2"/>
  <c r="J61" i="2" s="1"/>
  <c r="J73" i="2"/>
  <c r="J176" i="2"/>
  <c r="J181" i="2"/>
  <c r="I174" i="2"/>
  <c r="I183" i="2" s="1"/>
  <c r="I157" i="2"/>
  <c r="I158" i="2" s="1"/>
  <c r="I159" i="2" s="1"/>
  <c r="I145" i="2"/>
  <c r="J26" i="2"/>
  <c r="J71" i="2"/>
  <c r="J106" i="2"/>
  <c r="J182" i="2"/>
  <c r="J180" i="2"/>
  <c r="I100" i="2"/>
  <c r="I103" i="2" s="1"/>
  <c r="J157" i="2"/>
  <c r="J158" i="2" s="1"/>
  <c r="J159" i="2" s="1"/>
  <c r="J174" i="2"/>
  <c r="J145" i="2"/>
  <c r="J175" i="2"/>
  <c r="I127" i="2" l="1"/>
  <c r="I128" i="2" s="1"/>
  <c r="K177" i="2"/>
  <c r="J183" i="2"/>
  <c r="J74" i="2"/>
  <c r="J62" i="2"/>
  <c r="J63" i="2" s="1"/>
  <c r="J58" i="2"/>
  <c r="I74" i="2"/>
  <c r="K106" i="2"/>
  <c r="K99" i="2"/>
  <c r="K57" i="2"/>
  <c r="K28" i="2"/>
  <c r="K73" i="2" s="1"/>
  <c r="Q114" i="2"/>
  <c r="S114" i="2" s="1"/>
  <c r="S112" i="2"/>
  <c r="J103" i="2"/>
  <c r="J127" i="2" s="1"/>
  <c r="J128" i="2" s="1"/>
  <c r="J125" i="2"/>
  <c r="M4" i="2"/>
  <c r="N3" i="2"/>
  <c r="S118" i="2"/>
  <c r="Q87" i="2"/>
  <c r="Q121" i="2" s="1"/>
  <c r="Q123" i="2" s="1"/>
  <c r="P121" i="2"/>
  <c r="P123" i="2" s="1"/>
  <c r="K71" i="2"/>
  <c r="L164" i="2"/>
  <c r="L178" i="2"/>
  <c r="L177" i="2"/>
  <c r="K59" i="2"/>
  <c r="K61" i="2" s="1"/>
  <c r="K101" i="2"/>
  <c r="K178" i="2"/>
  <c r="K176" i="2"/>
  <c r="L26" i="2" l="1"/>
  <c r="L175" i="2"/>
  <c r="S123" i="2"/>
  <c r="O3" i="2"/>
  <c r="N4" i="2"/>
  <c r="L181" i="2"/>
  <c r="L179" i="2"/>
  <c r="M181" i="2"/>
  <c r="M164" i="2"/>
  <c r="M171" i="2" s="1"/>
  <c r="M182" i="2"/>
  <c r="M180" i="2"/>
  <c r="M179" i="2"/>
  <c r="M177" i="2"/>
  <c r="M175" i="2"/>
  <c r="M26" i="2"/>
  <c r="K174" i="2"/>
  <c r="K145" i="2"/>
  <c r="K157" i="2"/>
  <c r="L59" i="2"/>
  <c r="L101" i="2"/>
  <c r="L71" i="2"/>
  <c r="L182" i="2"/>
  <c r="S121" i="2"/>
  <c r="K58" i="2"/>
  <c r="K62" i="2"/>
  <c r="K74" i="2"/>
  <c r="L99" i="2"/>
  <c r="L28" i="2"/>
  <c r="L57" i="2"/>
  <c r="L106" i="2"/>
  <c r="L176" i="2"/>
  <c r="L180" i="2"/>
  <c r="L171" i="2"/>
  <c r="K103" i="2"/>
  <c r="K127" i="2" s="1"/>
  <c r="K128" i="2" s="1"/>
  <c r="K125" i="2"/>
  <c r="M176" i="2" l="1"/>
  <c r="L73" i="2"/>
  <c r="M71" i="2"/>
  <c r="P3" i="2"/>
  <c r="O4" i="2"/>
  <c r="L125" i="2"/>
  <c r="K63" i="2"/>
  <c r="K158" i="2"/>
  <c r="M99" i="2"/>
  <c r="M57" i="2"/>
  <c r="M28" i="2"/>
  <c r="L74" i="2"/>
  <c r="M178" i="2"/>
  <c r="L100" i="2"/>
  <c r="L103" i="2" s="1"/>
  <c r="L174" i="2"/>
  <c r="L183" i="2" s="1"/>
  <c r="L145" i="2"/>
  <c r="L157" i="2"/>
  <c r="L158" i="2" s="1"/>
  <c r="L159" i="2" s="1"/>
  <c r="L61" i="2"/>
  <c r="M100" i="2"/>
  <c r="L62" i="2"/>
  <c r="L63" i="2" s="1"/>
  <c r="L58" i="2"/>
  <c r="K183" i="2"/>
  <c r="M101" i="2"/>
  <c r="M59" i="2"/>
  <c r="M61" i="2" s="1"/>
  <c r="M106" i="2"/>
  <c r="N181" i="2"/>
  <c r="N164" i="2"/>
  <c r="N178" i="2"/>
  <c r="N179" i="2"/>
  <c r="N71" i="2"/>
  <c r="N175" i="2"/>
  <c r="N26" i="2"/>
  <c r="N100" i="2"/>
  <c r="N157" i="2" l="1"/>
  <c r="N158" i="2" s="1"/>
  <c r="N159" i="2" s="1"/>
  <c r="N106" i="2"/>
  <c r="M74" i="2"/>
  <c r="M73" i="2"/>
  <c r="N99" i="2"/>
  <c r="N57" i="2"/>
  <c r="N28" i="2"/>
  <c r="N73" i="2" s="1"/>
  <c r="N101" i="2"/>
  <c r="N59" i="2"/>
  <c r="N182" i="2"/>
  <c r="N176" i="2"/>
  <c r="N171" i="2"/>
  <c r="N177" i="2"/>
  <c r="N180" i="2"/>
  <c r="M174" i="2"/>
  <c r="M145" i="2"/>
  <c r="M157" i="2"/>
  <c r="M62" i="2"/>
  <c r="M58" i="2"/>
  <c r="M125" i="2"/>
  <c r="M103" i="2"/>
  <c r="M127" i="2" s="1"/>
  <c r="M128" i="2" s="1"/>
  <c r="K159" i="2"/>
  <c r="L127" i="2"/>
  <c r="L128" i="2" s="1"/>
  <c r="O164" i="2"/>
  <c r="O171" i="2" s="1"/>
  <c r="O180" i="2"/>
  <c r="O182" i="2"/>
  <c r="O177" i="2"/>
  <c r="O71" i="2"/>
  <c r="P4" i="2"/>
  <c r="Q3" i="2"/>
  <c r="Q4" i="2" s="1"/>
  <c r="O106" i="2" l="1"/>
  <c r="N145" i="2"/>
  <c r="N174" i="2"/>
  <c r="N183" i="2" s="1"/>
  <c r="O176" i="2"/>
  <c r="N74" i="2"/>
  <c r="O100" i="2"/>
  <c r="O26" i="2"/>
  <c r="O179" i="2"/>
  <c r="O175" i="2"/>
  <c r="O181" i="2"/>
  <c r="O178" i="2"/>
  <c r="M63" i="2"/>
  <c r="M158" i="2"/>
  <c r="M183" i="2"/>
  <c r="N61" i="2"/>
  <c r="Q181" i="2"/>
  <c r="Q164" i="2"/>
  <c r="Q171" i="2" s="1"/>
  <c r="Q182" i="2"/>
  <c r="Q178" i="2"/>
  <c r="Q179" i="2"/>
  <c r="Q177" i="2"/>
  <c r="Q175" i="2"/>
  <c r="Q180" i="2"/>
  <c r="Q26" i="2"/>
  <c r="P164" i="2"/>
  <c r="P179" i="2"/>
  <c r="P181" i="2"/>
  <c r="P175" i="2"/>
  <c r="P106" i="2"/>
  <c r="P178" i="2"/>
  <c r="P26" i="2"/>
  <c r="P100" i="2"/>
  <c r="O99" i="2"/>
  <c r="O28" i="2"/>
  <c r="O74" i="2" s="1"/>
  <c r="O57" i="2"/>
  <c r="O101" i="2"/>
  <c r="O59" i="2"/>
  <c r="O61" i="2" s="1"/>
  <c r="O174" i="2"/>
  <c r="O145" i="2"/>
  <c r="O157" i="2"/>
  <c r="O158" i="2" s="1"/>
  <c r="O159" i="2" s="1"/>
  <c r="N58" i="2"/>
  <c r="N62" i="2"/>
  <c r="N63" i="2" s="1"/>
  <c r="N125" i="2"/>
  <c r="N103" i="2"/>
  <c r="Q176" i="2" l="1"/>
  <c r="O183" i="2"/>
  <c r="S39" i="2"/>
  <c r="S175" i="2"/>
  <c r="Q174" i="2"/>
  <c r="Q183" i="2" s="1"/>
  <c r="S181" i="2"/>
  <c r="S179" i="2"/>
  <c r="S53" i="2"/>
  <c r="S178" i="2"/>
  <c r="S140" i="2"/>
  <c r="S137" i="2"/>
  <c r="S143" i="2"/>
  <c r="S141" i="2"/>
  <c r="O73" i="2"/>
  <c r="S25" i="2"/>
  <c r="S26" i="2" s="1"/>
  <c r="S38" i="2"/>
  <c r="S35" i="2"/>
  <c r="S22" i="2"/>
  <c r="P71" i="2"/>
  <c r="S19" i="2"/>
  <c r="N127" i="2"/>
  <c r="N128" i="2" s="1"/>
  <c r="P180" i="2"/>
  <c r="S180" i="2" s="1"/>
  <c r="S142" i="2"/>
  <c r="P176" i="2"/>
  <c r="S176" i="2" s="1"/>
  <c r="S138" i="2"/>
  <c r="P177" i="2"/>
  <c r="S177" i="2" s="1"/>
  <c r="S139" i="2"/>
  <c r="P182" i="2"/>
  <c r="S182" i="2" s="1"/>
  <c r="S144" i="2"/>
  <c r="P171" i="2"/>
  <c r="S171" i="2" s="1"/>
  <c r="S164" i="2"/>
  <c r="M159" i="2"/>
  <c r="O62" i="2"/>
  <c r="O58" i="2"/>
  <c r="O125" i="2"/>
  <c r="O103" i="2"/>
  <c r="O127" i="2" s="1"/>
  <c r="O128" i="2" s="1"/>
  <c r="P101" i="2"/>
  <c r="P59" i="2"/>
  <c r="P61" i="2" s="1"/>
  <c r="P99" i="2"/>
  <c r="P57" i="2"/>
  <c r="P28" i="2"/>
  <c r="P74" i="2" s="1"/>
  <c r="P174" i="2"/>
  <c r="P145" i="2"/>
  <c r="P157" i="2"/>
  <c r="P158" i="2" s="1"/>
  <c r="P159" i="2" s="1"/>
  <c r="Q99" i="2"/>
  <c r="Q57" i="2"/>
  <c r="Q28" i="2"/>
  <c r="S28" i="2" s="1"/>
  <c r="S18" i="2"/>
  <c r="Q100" i="2"/>
  <c r="S100" i="2" s="1"/>
  <c r="S20" i="2"/>
  <c r="Q101" i="2"/>
  <c r="S101" i="2" s="1"/>
  <c r="Q59" i="2"/>
  <c r="Q61" i="2" s="1"/>
  <c r="S21" i="2"/>
  <c r="S30" i="2"/>
  <c r="Q73" i="2"/>
  <c r="S105" i="2"/>
  <c r="Q106" i="2"/>
  <c r="Q74" i="2" s="1"/>
  <c r="S107" i="2"/>
  <c r="Q71" i="2"/>
  <c r="S102" i="2"/>
  <c r="S136" i="2" l="1"/>
  <c r="Q157" i="2"/>
  <c r="Q158" i="2" s="1"/>
  <c r="Q159" i="2" s="1"/>
  <c r="Q145" i="2"/>
  <c r="S145" i="2" s="1"/>
  <c r="S57" i="2"/>
  <c r="S58" i="2" s="1"/>
  <c r="P73" i="2"/>
  <c r="S29" i="2"/>
  <c r="S106" i="2"/>
  <c r="S59" i="2"/>
  <c r="S61" i="2" s="1"/>
  <c r="P183" i="2"/>
  <c r="S183" i="2" s="1"/>
  <c r="S174" i="2"/>
  <c r="O63" i="2"/>
  <c r="Q62" i="2"/>
  <c r="Q63" i="2" s="1"/>
  <c r="Q58" i="2"/>
  <c r="Q125" i="2"/>
  <c r="Q103" i="2"/>
  <c r="Q127" i="2" s="1"/>
  <c r="Q128" i="2" s="1"/>
  <c r="S99" i="2"/>
  <c r="P62" i="2"/>
  <c r="P63" i="2" s="1"/>
  <c r="P58" i="2"/>
  <c r="P125" i="2"/>
  <c r="P103" i="2"/>
  <c r="P127" i="2" s="1"/>
  <c r="P128" i="2" s="1"/>
  <c r="S157" i="2" l="1"/>
  <c r="S158" i="2"/>
  <c r="S159" i="2" s="1"/>
  <c r="S62" i="2"/>
  <c r="S63" i="2" s="1"/>
  <c r="S125" i="2"/>
  <c r="S103" i="2"/>
  <c r="S127" i="2" s="1"/>
  <c r="S128" i="2" s="1"/>
  <c r="N28" i="4" l="1"/>
  <c r="M28" i="4"/>
  <c r="L28" i="4"/>
  <c r="K28" i="4"/>
  <c r="J28" i="4"/>
  <c r="I28" i="4"/>
  <c r="H28" i="4"/>
  <c r="G28" i="4"/>
  <c r="F28" i="4"/>
  <c r="E28" i="4"/>
  <c r="D28" i="4"/>
  <c r="C28" i="4"/>
  <c r="B28" i="4"/>
  <c r="G37" i="5" l="1"/>
  <c r="G31" i="5"/>
  <c r="E16" i="5"/>
  <c r="G32" i="5" s="1"/>
  <c r="G33" i="5" s="1"/>
  <c r="C15" i="5"/>
  <c r="E12" i="5"/>
  <c r="C12" i="5"/>
  <c r="C16" i="5" s="1"/>
  <c r="E11" i="5"/>
  <c r="E13" i="5" s="1"/>
  <c r="E17" i="5" s="1"/>
  <c r="C11" i="5"/>
  <c r="C13" i="5" s="1"/>
  <c r="C17" i="5" s="1"/>
  <c r="C9" i="5"/>
  <c r="E8" i="5"/>
  <c r="G12" i="5" s="1"/>
  <c r="G16" i="5" s="1"/>
  <c r="C8" i="5"/>
  <c r="C22" i="5" s="1"/>
  <c r="G9" i="5"/>
  <c r="E7" i="5"/>
  <c r="E9" i="5" s="1"/>
  <c r="C7" i="5"/>
  <c r="C21" i="5" s="1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N54" i="4"/>
  <c r="N58" i="4" s="1"/>
  <c r="M54" i="4"/>
  <c r="L54" i="4"/>
  <c r="L58" i="4" s="1"/>
  <c r="K54" i="4"/>
  <c r="J54" i="4"/>
  <c r="J58" i="4" s="1"/>
  <c r="I54" i="4"/>
  <c r="H54" i="4"/>
  <c r="H58" i="4" s="1"/>
  <c r="G54" i="4"/>
  <c r="F54" i="4"/>
  <c r="F58" i="4" s="1"/>
  <c r="E54" i="4"/>
  <c r="D54" i="4"/>
  <c r="D58" i="4" s="1"/>
  <c r="C54" i="4"/>
  <c r="B54" i="4"/>
  <c r="B58" i="4" s="1"/>
  <c r="N50" i="4"/>
  <c r="M50" i="4"/>
  <c r="M58" i="4" s="1"/>
  <c r="L50" i="4"/>
  <c r="K50" i="4"/>
  <c r="K58" i="4" s="1"/>
  <c r="J50" i="4"/>
  <c r="I50" i="4"/>
  <c r="I58" i="4" s="1"/>
  <c r="H50" i="4"/>
  <c r="G50" i="4"/>
  <c r="G58" i="4" s="1"/>
  <c r="F50" i="4"/>
  <c r="E50" i="4"/>
  <c r="E58" i="4" s="1"/>
  <c r="D50" i="4"/>
  <c r="C50" i="4"/>
  <c r="C58" i="4" s="1"/>
  <c r="B50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N40" i="4"/>
  <c r="N44" i="4" s="1"/>
  <c r="M40" i="4"/>
  <c r="M44" i="4" s="1"/>
  <c r="L40" i="4"/>
  <c r="L44" i="4" s="1"/>
  <c r="K40" i="4"/>
  <c r="J40" i="4"/>
  <c r="J44" i="4" s="1"/>
  <c r="I40" i="4"/>
  <c r="I44" i="4" s="1"/>
  <c r="H40" i="4"/>
  <c r="H44" i="4" s="1"/>
  <c r="G40" i="4"/>
  <c r="F40" i="4"/>
  <c r="F44" i="4" s="1"/>
  <c r="E40" i="4"/>
  <c r="E44" i="4" s="1"/>
  <c r="D40" i="4"/>
  <c r="D44" i="4" s="1"/>
  <c r="C40" i="4"/>
  <c r="B40" i="4"/>
  <c r="B44" i="4" s="1"/>
  <c r="N36" i="4"/>
  <c r="M36" i="4"/>
  <c r="L36" i="4"/>
  <c r="K36" i="4"/>
  <c r="K44" i="4" s="1"/>
  <c r="J36" i="4"/>
  <c r="I36" i="4"/>
  <c r="H36" i="4"/>
  <c r="G36" i="4"/>
  <c r="G44" i="4" s="1"/>
  <c r="F36" i="4"/>
  <c r="E36" i="4"/>
  <c r="D36" i="4"/>
  <c r="C36" i="4"/>
  <c r="C44" i="4" s="1"/>
  <c r="B36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N26" i="4"/>
  <c r="N30" i="4" s="1"/>
  <c r="M26" i="4"/>
  <c r="L26" i="4"/>
  <c r="L30" i="4" s="1"/>
  <c r="K26" i="4"/>
  <c r="K30" i="4" s="1"/>
  <c r="J26" i="4"/>
  <c r="J30" i="4" s="1"/>
  <c r="I26" i="4"/>
  <c r="H26" i="4"/>
  <c r="H30" i="4" s="1"/>
  <c r="G26" i="4"/>
  <c r="G30" i="4" s="1"/>
  <c r="F26" i="4"/>
  <c r="F30" i="4" s="1"/>
  <c r="E26" i="4"/>
  <c r="D26" i="4"/>
  <c r="D30" i="4" s="1"/>
  <c r="C26" i="4"/>
  <c r="C30" i="4" s="1"/>
  <c r="B26" i="4"/>
  <c r="B30" i="4" s="1"/>
  <c r="N22" i="4"/>
  <c r="M22" i="4"/>
  <c r="M30" i="4" s="1"/>
  <c r="L22" i="4"/>
  <c r="K22" i="4"/>
  <c r="J22" i="4"/>
  <c r="I22" i="4"/>
  <c r="I30" i="4" s="1"/>
  <c r="H22" i="4"/>
  <c r="G22" i="4"/>
  <c r="F22" i="4"/>
  <c r="E22" i="4"/>
  <c r="E30" i="4" s="1"/>
  <c r="D22" i="4"/>
  <c r="C22" i="4"/>
  <c r="B22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N12" i="4"/>
  <c r="N16" i="4" s="1"/>
  <c r="M12" i="4"/>
  <c r="M16" i="4" s="1"/>
  <c r="L12" i="4"/>
  <c r="L16" i="4" s="1"/>
  <c r="K12" i="4"/>
  <c r="J12" i="4"/>
  <c r="J16" i="4" s="1"/>
  <c r="I12" i="4"/>
  <c r="I16" i="4" s="1"/>
  <c r="H12" i="4"/>
  <c r="H16" i="4" s="1"/>
  <c r="G12" i="4"/>
  <c r="F12" i="4"/>
  <c r="F16" i="4" s="1"/>
  <c r="E12" i="4"/>
  <c r="E16" i="4" s="1"/>
  <c r="D12" i="4"/>
  <c r="D16" i="4" s="1"/>
  <c r="C12" i="4"/>
  <c r="B12" i="4"/>
  <c r="B16" i="4" s="1"/>
  <c r="N8" i="4"/>
  <c r="M8" i="4"/>
  <c r="L8" i="4"/>
  <c r="K8" i="4"/>
  <c r="K16" i="4" s="1"/>
  <c r="J8" i="4"/>
  <c r="I8" i="4"/>
  <c r="H8" i="4"/>
  <c r="G8" i="4"/>
  <c r="G16" i="4" s="1"/>
  <c r="F8" i="4"/>
  <c r="E8" i="4"/>
  <c r="D8" i="4"/>
  <c r="C8" i="4"/>
  <c r="C16" i="4" s="1"/>
  <c r="B8" i="4"/>
  <c r="D4" i="4"/>
  <c r="E4" i="4" s="1"/>
  <c r="F4" i="4" s="1"/>
  <c r="G4" i="4" s="1"/>
  <c r="H4" i="4" s="1"/>
  <c r="I4" i="4" s="1"/>
  <c r="J4" i="4" s="1"/>
  <c r="K4" i="4" s="1"/>
  <c r="L4" i="4" s="1"/>
  <c r="M4" i="4" s="1"/>
  <c r="N4" i="4" s="1"/>
  <c r="B18" i="4" s="1"/>
  <c r="C18" i="4" s="1"/>
  <c r="D18" i="4" s="1"/>
  <c r="E18" i="4" s="1"/>
  <c r="F18" i="4" s="1"/>
  <c r="G18" i="4" s="1"/>
  <c r="H18" i="4" s="1"/>
  <c r="I18" i="4" s="1"/>
  <c r="J18" i="4" s="1"/>
  <c r="K18" i="4" s="1"/>
  <c r="L18" i="4" s="1"/>
  <c r="M18" i="4" s="1"/>
  <c r="N18" i="4" s="1"/>
  <c r="B32" i="4" s="1"/>
  <c r="C32" i="4" s="1"/>
  <c r="D32" i="4" s="1"/>
  <c r="E32" i="4" s="1"/>
  <c r="F32" i="4" s="1"/>
  <c r="G32" i="4" s="1"/>
  <c r="H32" i="4" s="1"/>
  <c r="I32" i="4" s="1"/>
  <c r="J32" i="4" s="1"/>
  <c r="K32" i="4" s="1"/>
  <c r="L32" i="4" s="1"/>
  <c r="M32" i="4" s="1"/>
  <c r="N32" i="4" s="1"/>
  <c r="B46" i="4" s="1"/>
  <c r="C46" i="4" s="1"/>
  <c r="D46" i="4" s="1"/>
  <c r="E46" i="4" s="1"/>
  <c r="F46" i="4" s="1"/>
  <c r="G46" i="4" s="1"/>
  <c r="H46" i="4" s="1"/>
  <c r="I46" i="4" s="1"/>
  <c r="J46" i="4" s="1"/>
  <c r="K46" i="4" s="1"/>
  <c r="L46" i="4" s="1"/>
  <c r="M46" i="4" s="1"/>
  <c r="N46" i="4" s="1"/>
  <c r="C4" i="4"/>
  <c r="E21" i="5" l="1"/>
  <c r="G22" i="5"/>
  <c r="E22" i="5"/>
  <c r="E23" i="5" s="1"/>
  <c r="G21" i="5"/>
  <c r="C23" i="5"/>
  <c r="G38" i="5"/>
  <c r="G39" i="5" s="1"/>
  <c r="G11" i="5"/>
  <c r="E15" i="5"/>
  <c r="C32" i="5" s="1"/>
  <c r="C33" i="5" s="1"/>
  <c r="C38" i="5" s="1"/>
  <c r="C39" i="5" s="1"/>
  <c r="G23" i="5" l="1"/>
  <c r="G25" i="5" s="1"/>
  <c r="G27" i="5" s="1"/>
  <c r="I21" i="5"/>
  <c r="I22" i="5"/>
  <c r="G13" i="5"/>
  <c r="G17" i="5" s="1"/>
  <c r="G15" i="5"/>
  <c r="I23" i="5" l="1"/>
  <c r="G41" i="5" l="1"/>
  <c r="G43" i="5" s="1"/>
  <c r="G45" i="5" l="1"/>
  <c r="G47" i="5" s="1"/>
</calcChain>
</file>

<file path=xl/comments1.xml><?xml version="1.0" encoding="utf-8"?>
<comments xmlns="http://schemas.openxmlformats.org/spreadsheetml/2006/main">
  <authors>
    <author>Sevall, Scott (UTC)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why is this not $14.44?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Why is this not $16.41?
</t>
        </r>
        <r>
          <rPr>
            <b/>
            <sz val="9"/>
            <color indexed="81"/>
            <rFont val="Tahoma"/>
            <family val="2"/>
          </rPr>
          <t>Blended rate, since new wage didn't take effect until 4/1/15</t>
        </r>
      </text>
    </comment>
  </commentList>
</comments>
</file>

<file path=xl/comments2.xml><?xml version="1.0" encoding="utf-8"?>
<comments xmlns="http://schemas.openxmlformats.org/spreadsheetml/2006/main">
  <authors>
    <author>Vander Zalm, Connor</author>
  </authors>
  <commentList>
    <comment ref="A142" authorId="0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B142" authorId="0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C142" authorId="0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A144" authorId="0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Anacortes Recycling
</t>
        </r>
      </text>
    </comment>
  </commentList>
</comments>
</file>

<file path=xl/sharedStrings.xml><?xml version="1.0" encoding="utf-8"?>
<sst xmlns="http://schemas.openxmlformats.org/spreadsheetml/2006/main" count="1034" uniqueCount="346">
  <si>
    <t>Disposal Summary Report</t>
  </si>
  <si>
    <t>LOB</t>
  </si>
  <si>
    <t>Matrl</t>
  </si>
  <si>
    <t>Rev Dist</t>
  </si>
  <si>
    <t>TOTAL</t>
  </si>
  <si>
    <t>TONNAGE</t>
  </si>
  <si>
    <t>Per GL</t>
  </si>
  <si>
    <t>Roll-off / Industrial garbage</t>
  </si>
  <si>
    <t>Roll-off / Industrial RCY</t>
  </si>
  <si>
    <t>Commercial Garbage</t>
  </si>
  <si>
    <t>Commercial RCY</t>
  </si>
  <si>
    <t>Residential MSW</t>
  </si>
  <si>
    <t>Residential RCY</t>
  </si>
  <si>
    <t>Roll-off / Industrial</t>
  </si>
  <si>
    <t>I</t>
  </si>
  <si>
    <t>MSW</t>
  </si>
  <si>
    <t>Regulated Garbage</t>
  </si>
  <si>
    <t>Unregulated Garbage</t>
  </si>
  <si>
    <t>RCY</t>
  </si>
  <si>
    <t>Regulated RCY (MF)</t>
  </si>
  <si>
    <t>Unregulated RCY / COGS</t>
  </si>
  <si>
    <t>YW</t>
  </si>
  <si>
    <t>Variance to GL</t>
  </si>
  <si>
    <t>Regulated Pass Thru Disposal Tons</t>
  </si>
  <si>
    <t>Unregulated Pass Thru Disposal Tons</t>
  </si>
  <si>
    <t>Commercial</t>
  </si>
  <si>
    <t>C</t>
  </si>
  <si>
    <t>R</t>
  </si>
  <si>
    <t>U</t>
  </si>
  <si>
    <t>Residential</t>
  </si>
  <si>
    <t>Regulated Yardwaste</t>
  </si>
  <si>
    <t>Unregulated Yardwaste</t>
  </si>
  <si>
    <t>Regulated RCY</t>
  </si>
  <si>
    <t>Unregulated RCY</t>
  </si>
  <si>
    <t>Total Garbage</t>
  </si>
  <si>
    <t>Total Recycling</t>
  </si>
  <si>
    <t>Total Yardwaste</t>
  </si>
  <si>
    <t xml:space="preserve">Total Disposal/COGS Tons </t>
  </si>
  <si>
    <t>PRICE</t>
  </si>
  <si>
    <t>Regulated Pass Thru Disposal Rate</t>
  </si>
  <si>
    <t>Unregulated Pass Thru Disposal Rate</t>
  </si>
  <si>
    <t>COST</t>
  </si>
  <si>
    <t>Disposal Expense per GL</t>
  </si>
  <si>
    <t>COGS Expense per GL</t>
  </si>
  <si>
    <t>Total</t>
  </si>
  <si>
    <t>Calculated:</t>
  </si>
  <si>
    <t>Regulated Pass Thru Disposal $</t>
  </si>
  <si>
    <t>Unregulated Pass Thru Disposal $</t>
  </si>
  <si>
    <t>TOTAL REGULATED DISP COST</t>
  </si>
  <si>
    <t>TOTAL CALC'D DISP COST</t>
  </si>
  <si>
    <t>INTERCOMPANY ANALYSIS</t>
  </si>
  <si>
    <t>I/C Disposal Cost per GL</t>
  </si>
  <si>
    <t>Disp Code 1</t>
  </si>
  <si>
    <t>Disp Code 2</t>
  </si>
  <si>
    <t>Disp Code 3</t>
  </si>
  <si>
    <t>Disp Code 4</t>
  </si>
  <si>
    <t>Total Tons</t>
  </si>
  <si>
    <t>Rabanco MRF - Mixed Comm</t>
  </si>
  <si>
    <t>RRMX</t>
  </si>
  <si>
    <t>Rabanco MRF - Commercial</t>
  </si>
  <si>
    <t>RRRC</t>
  </si>
  <si>
    <t>RRMF</t>
  </si>
  <si>
    <t>Rabanco MRF - Resi / MF</t>
  </si>
  <si>
    <t>RRGA</t>
  </si>
  <si>
    <t>3rd &amp; Lander - MSW</t>
  </si>
  <si>
    <t>RRWD</t>
  </si>
  <si>
    <t>RRYW</t>
  </si>
  <si>
    <t>3rd &amp; Lander - Yardwaste</t>
  </si>
  <si>
    <t>RRCB</t>
  </si>
  <si>
    <t>3rd &amp; Lander - Cardboard</t>
  </si>
  <si>
    <t>RRBC</t>
  </si>
  <si>
    <t>RRSS</t>
  </si>
  <si>
    <t>RRVC</t>
  </si>
  <si>
    <t>City Contract Street Sweeping</t>
  </si>
  <si>
    <t>ANRE</t>
  </si>
  <si>
    <t>Other</t>
  </si>
  <si>
    <t>Rate</t>
  </si>
  <si>
    <t>Calculated Revenue</t>
  </si>
  <si>
    <t>$ Variance</t>
  </si>
  <si>
    <t>% Variance</t>
  </si>
  <si>
    <t>Regulated Tons</t>
  </si>
  <si>
    <t>Non-Regulated Tons</t>
  </si>
  <si>
    <t>Rabanco Ltd</t>
  </si>
  <si>
    <t>Minium Wage Impact to Processing fee</t>
  </si>
  <si>
    <t>52 Weeks</t>
  </si>
  <si>
    <t>Regular Hours</t>
  </si>
  <si>
    <t>OT Hours</t>
  </si>
  <si>
    <t>Total Hours</t>
  </si>
  <si>
    <t>Regular Wages</t>
  </si>
  <si>
    <t>OT Wages</t>
  </si>
  <si>
    <t>Total Wages</t>
  </si>
  <si>
    <t>Reg Per Hour</t>
  </si>
  <si>
    <t>OT Per Hour</t>
  </si>
  <si>
    <t>Combined Per Hour</t>
  </si>
  <si>
    <t>Minimum Wage Impact to Processing fee</t>
  </si>
  <si>
    <t xml:space="preserve">Actual </t>
  </si>
  <si>
    <t>Actual</t>
  </si>
  <si>
    <t>Projected</t>
  </si>
  <si>
    <t>1/11-4/5/15</t>
  </si>
  <si>
    <t>4/12-9/13/15</t>
  </si>
  <si>
    <t>9/20-1/03/16</t>
  </si>
  <si>
    <t xml:space="preserve">Minimum Wage Impact </t>
  </si>
  <si>
    <t>Annual Hours</t>
  </si>
  <si>
    <t>Prior to the Increase</t>
  </si>
  <si>
    <t>With 2015 Min Wage Increase</t>
  </si>
  <si>
    <t>With 2016 Min Wage Increase</t>
  </si>
  <si>
    <t>2015 Min Wage Impact to Processing Fee</t>
  </si>
  <si>
    <t>2015 Ton Processed Tons</t>
  </si>
  <si>
    <t>Increased processing cost per ton</t>
  </si>
  <si>
    <t>2015 Mark up % Calculation</t>
  </si>
  <si>
    <t>Min Wage</t>
  </si>
  <si>
    <t xml:space="preserve">  - Regular per hour</t>
  </si>
  <si>
    <t xml:space="preserve"> - Contract Rate</t>
  </si>
  <si>
    <t>Contract</t>
  </si>
  <si>
    <t>2016 Mark up % Calculation</t>
  </si>
  <si>
    <t>2016 Min Wage Impact to Processing Fee</t>
  </si>
  <si>
    <t>2016 Ton Processed Tons</t>
  </si>
  <si>
    <t>Total Per Ton Increase</t>
  </si>
  <si>
    <t>Current Processing Fee</t>
  </si>
  <si>
    <t>Revised Processing Fee</t>
  </si>
  <si>
    <t>Republi</t>
  </si>
  <si>
    <t>c Services, Inc.</t>
  </si>
  <si>
    <t>Report Name:</t>
  </si>
  <si>
    <t>Page:   1</t>
  </si>
  <si>
    <t>4584 Ra</t>
  </si>
  <si>
    <t>banco Recycling Company M</t>
  </si>
  <si>
    <t>RF</t>
  </si>
  <si>
    <t>Run Date: 11</t>
  </si>
  <si>
    <t>October</t>
  </si>
  <si>
    <t>31, 2015</t>
  </si>
  <si>
    <t>Acct</t>
  </si>
  <si>
    <t>Account Description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</si>
  <si>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</si>
  <si>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</si>
  <si>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</si>
  <si>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</si>
  <si>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</si>
  <si>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</si>
  <si>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</si>
  <si>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</si>
  <si>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November</t>
  </si>
  <si>
    <t>------</t>
  </si>
  <si>
    <t>-------------------------</t>
  </si>
  <si>
    <t>-----------</t>
  </si>
  <si>
    <t>----------</t>
  </si>
  <si>
    <t>Workdays</t>
  </si>
  <si>
    <t>_x000C_ epubl</t>
  </si>
  <si>
    <t>ic Services, Inc.</t>
  </si>
  <si>
    <t>Report Name</t>
  </si>
  <si>
    <t>Total MRF Tons/Day</t>
  </si>
  <si>
    <t>==========</t>
  </si>
  <si>
    <t>January</t>
  </si>
  <si>
    <t>December</t>
  </si>
  <si>
    <t>4584XOSTMIN</t>
  </si>
  <si>
    <t>/16/15  16:5</t>
  </si>
  <si>
    <t>MRF- Op</t>
  </si>
  <si>
    <t>Stat IB 13-Month Trend</t>
  </si>
  <si>
    <t>** Consolida</t>
  </si>
  <si>
    <t>ted Level Ra</t>
  </si>
  <si>
    <t>*Co</t>
  </si>
  <si>
    <t>---------</t>
  </si>
  <si>
    <t>Tip/Proc Waste:</t>
  </si>
  <si>
    <t>MRF-Tip/Proc Waste O/S</t>
  </si>
  <si>
    <t>MRF-Waste Tns Recd O/S</t>
  </si>
  <si>
    <t>Tip/Proc Waste O/S Rate/T</t>
  </si>
  <si>
    <t>Tip/Proc Waste O/S Tons/D</t>
  </si>
  <si>
    <t>MRF-Tip/Proc Waste I/C</t>
  </si>
  <si>
    <t>MRF-Waste Tns Recd I/C</t>
  </si>
  <si>
    <t>Tip/Proc Waste I/C Rate/T</t>
  </si>
  <si>
    <t>Tip/Proc Waste I/C Tons/D</t>
  </si>
  <si>
    <t>-</t>
  </si>
  <si>
    <t>Total Tons/Day</t>
  </si>
  <si>
    <t>=</t>
  </si>
  <si>
    <t>=========</t>
  </si>
  <si>
    <t>Tip/Proc Recycle:</t>
  </si>
  <si>
    <t>MRF Tip/Proc Recycle O/S</t>
  </si>
  <si>
    <t>COGS REC SOM O/S</t>
  </si>
  <si>
    <t>MRF-Recyclable Tns Recd O</t>
  </si>
  <si>
    <t>Tip/Proc Recy O/S Rate/To</t>
  </si>
  <si>
    <t>Tip/Proc Recy O/S Tons/Da</t>
  </si>
  <si>
    <t>MRF Tip/Proc Recycle I/C</t>
  </si>
  <si>
    <t>COGS REC SOM I/C</t>
  </si>
  <si>
    <t>MRF-Recyclable Tns Recd I</t>
  </si>
  <si>
    <t>Tip/Proc Recy I/C Rate/To</t>
  </si>
  <si>
    <t>Tip/Proc Recy I/C Tons/Da</t>
  </si>
  <si>
    <t>Processed-Res:</t>
  </si>
  <si>
    <t>MRF Res-Proc O/S</t>
  </si>
  <si>
    <t>MRF COGS Res-Proc O/S</t>
  </si>
  <si>
    <t>MRF Tns In Res-Proc O/S</t>
  </si>
  <si>
    <t>Res-Proc O/S Rate/Ton</t>
  </si>
  <si>
    <t>Res-Proc O/S Tons/Day</t>
  </si>
  <si>
    <t>MRF Res-Proc I/C</t>
  </si>
  <si>
    <t>MRF COGS Res-Proc I/C</t>
  </si>
  <si>
    <t>MRF Tns In Res-Proc I/C</t>
  </si>
  <si>
    <t>Res-Proc I/C Rate/Ton</t>
  </si>
  <si>
    <t>Res-Proc I/C Tons/Day</t>
  </si>
  <si>
    <t>: 4584XOSTMI</t>
  </si>
  <si>
    <t>Processed-Com/Ind:</t>
  </si>
  <si>
    <t>MRF Com/Ind-Proc O/S</t>
  </si>
  <si>
    <t>MRF COGS Com/Ind-Proc O/S</t>
  </si>
  <si>
    <t>MRF Tns In Com/Ind-Proc O</t>
  </si>
  <si>
    <t>Com/Ind-Proc O/S Rate/Ton</t>
  </si>
  <si>
    <t>Com/Ind-Proc O/S Tons/Day</t>
  </si>
  <si>
    <t>MRF Com/Ind-Proc I/C</t>
  </si>
  <si>
    <t>MRF COGS Com/Ind-Proc I/C</t>
  </si>
  <si>
    <t>MRF Tns In Com/Ind-Proc I</t>
  </si>
  <si>
    <t>Com/Ind-Proc I/C Rate/Ton</t>
  </si>
  <si>
    <t>Com/Ind-Proc I/C Tons/Day</t>
  </si>
  <si>
    <t>Processed-DryWste Com/Ind</t>
  </si>
  <si>
    <t>MRF DryWst Com/Ind-Proc O</t>
  </si>
  <si>
    <t>MRF COGS DryWst Com/Ind-P</t>
  </si>
  <si>
    <t>MRF Tns In DryWst Com/Ind</t>
  </si>
  <si>
    <t>DryWst-Proc O/S Rate/Ton</t>
  </si>
  <si>
    <t>DryWst-Proc O/S Tons/Day</t>
  </si>
  <si>
    <t>DryWst-Proc I/C Rate/Ton</t>
  </si>
  <si>
    <t>DryWst-Proc I/C Tons/Day</t>
  </si>
  <si>
    <t>High Grade:</t>
  </si>
  <si>
    <t>MRF High Grade O/S</t>
  </si>
  <si>
    <t>MRF COGS High Grade O/S</t>
  </si>
  <si>
    <t>MRF Tns In High Grade O/S</t>
  </si>
  <si>
    <t>High Grade O/S Rate/Ton</t>
  </si>
  <si>
    <t>High Grade O/S Tons/Day</t>
  </si>
  <si>
    <t>MRF COGS High Grade I/C</t>
  </si>
  <si>
    <t>MRF Tns In High Grade I/C</t>
  </si>
  <si>
    <t>High Grade I/C Rate/Ton</t>
  </si>
  <si>
    <t>High Grade I/C Tons/Day</t>
  </si>
  <si>
    <t>Dump &amp; Bale:</t>
  </si>
  <si>
    <t>MRF Dump &amp; Bale O/S</t>
  </si>
  <si>
    <t>MRF COGS Dump &amp; Bale O/S</t>
  </si>
  <si>
    <t>MRF Tns In Dump &amp; Bale O/</t>
  </si>
  <si>
    <t>Dump&amp;Bale O/S Rate/Ton</t>
  </si>
  <si>
    <t>Dump&amp;Bale O/S Tons/Day</t>
  </si>
  <si>
    <t>MRF Dump &amp; Bale I/C</t>
  </si>
  <si>
    <t>MRF COGS Dump &amp; Bale I/C</t>
  </si>
  <si>
    <t>MRF Tns In Dump &amp; Bale I/</t>
  </si>
  <si>
    <t>Dump&amp;Bale I/C Rate/Ton</t>
  </si>
  <si>
    <t>Dump&amp;Bale I/C Tons/Day</t>
  </si>
  <si>
    <t>Cross-Dck/Bale Rt:</t>
  </si>
  <si>
    <t>MRF Cross-Dck/Bale Rt O/S</t>
  </si>
  <si>
    <t>MRF COGS Cross-Dck/Bale R</t>
  </si>
  <si>
    <t>MRF Tns In Cross-Dck/Bale</t>
  </si>
  <si>
    <t>CrsDck/Bale O/S Rate/Ton</t>
  </si>
  <si>
    <t>CrsDck/Bale O/S Tons/Day</t>
  </si>
  <si>
    <t>CrsDck/Bale I/C Rate/Ton</t>
  </si>
  <si>
    <t>CrsDck/Bale I/C Tons/Day</t>
  </si>
  <si>
    <t>Glass:</t>
  </si>
  <si>
    <t>MRF Glass O/S</t>
  </si>
  <si>
    <t>MRF COGS Glass O/S</t>
  </si>
  <si>
    <t>MRF Tns In Glass O/S</t>
  </si>
  <si>
    <t>Glass O/S Rate/Ton</t>
  </si>
  <si>
    <t>Glass O/S Tons/Day</t>
  </si>
  <si>
    <t>MRF Glass I/C</t>
  </si>
  <si>
    <t>MRF COGS Glass I/C</t>
  </si>
  <si>
    <t>MRF Tns In Glass I/C</t>
  </si>
  <si>
    <t>Glass I/C Rate/Ton</t>
  </si>
  <si>
    <t>Glass I/C Tons/Day</t>
  </si>
  <si>
    <t>Brokerage:</t>
  </si>
  <si>
    <t>MRF Brokerage O/S</t>
  </si>
  <si>
    <t>MRF COGS Brokerage O/S</t>
  </si>
  <si>
    <t>MRF Tns In Brokerage O/S</t>
  </si>
  <si>
    <t>Brkge O/S Rate/Ton</t>
  </si>
  <si>
    <t>Brkge O/S Tons/Day</t>
  </si>
  <si>
    <t>MRF COGS Brokerage I/C</t>
  </si>
  <si>
    <t>MRF Tns In Brokerage I/C</t>
  </si>
  <si>
    <t>Brkge I/C Rate/Ton</t>
  </si>
  <si>
    <t>Brkge I/C Tons/Day</t>
  </si>
  <si>
    <t>C&amp;D:</t>
  </si>
  <si>
    <t>MRF C&amp;D O/S</t>
  </si>
  <si>
    <t>MRF COGS C&amp;D O/S</t>
  </si>
  <si>
    <t>MRF Tns In C&amp;D O/S</t>
  </si>
  <si>
    <t>C&amp;D O/S Rate/Ton</t>
  </si>
  <si>
    <t>C&amp;D O/S Tons/Day</t>
  </si>
  <si>
    <t>MRF COGS C&amp;D I/C</t>
  </si>
  <si>
    <t>MRF Tns In C&amp;D I/C</t>
  </si>
  <si>
    <t>C&amp;D I/C Rate/Ton</t>
  </si>
  <si>
    <t>C&amp;D I/C Tons/Day</t>
  </si>
  <si>
    <t>GrnWste/Cmpst:</t>
  </si>
  <si>
    <t>MRF Grnwste/Cmpst O/S</t>
  </si>
  <si>
    <t>MRF COGS Grnwste/Cmpst O/</t>
  </si>
  <si>
    <t>MRF Tns In Grnwste/Cmpst</t>
  </si>
  <si>
    <t>GrnWst/Cmpst O/S Rate/Ton</t>
  </si>
  <si>
    <t>GrnWste/Cmpst O/S Tons/Da</t>
  </si>
  <si>
    <t>MRF COGS Grnwste/Cmpst I/</t>
  </si>
  <si>
    <t>GrnWst/Cmpst I/C Rate/Ton</t>
  </si>
  <si>
    <t>GrnWste/Cmpst I/C Tons/Da</t>
  </si>
  <si>
    <t>Other Recycle:</t>
  </si>
  <si>
    <t>MRF Other Recy O/S</t>
  </si>
  <si>
    <t>MRF COGS Other O/S</t>
  </si>
  <si>
    <t>MRF Tns In Other O/S</t>
  </si>
  <si>
    <t>Other Recy O/S Rate/Ton</t>
  </si>
  <si>
    <t>Other Recy O/S Tons/Day</t>
  </si>
  <si>
    <t>MRF COGS Other I/C</t>
  </si>
  <si>
    <t>MRF Tns In Other I/C</t>
  </si>
  <si>
    <t>Other Recy I/C Rate/Ton</t>
  </si>
  <si>
    <t>Other Recy I/C Tons/Day</t>
  </si>
  <si>
    <t>Inbound Volume:</t>
  </si>
  <si>
    <t>Total MRF Tons O/S</t>
  </si>
  <si>
    <t>Total MRF Tons I/C</t>
  </si>
  <si>
    <t>Total MRF Tons</t>
  </si>
  <si>
    <t>Total MRF O/S Tons/Day</t>
  </si>
  <si>
    <t>Total MRF I/C Tons/Day</t>
  </si>
  <si>
    <t>nge **</t>
  </si>
  <si>
    <t>N   Page:   2</t>
  </si>
  <si>
    <t>N   Page:   3</t>
  </si>
  <si>
    <t>N   Page:   4</t>
  </si>
  <si>
    <t>N   Page:   5</t>
  </si>
  <si>
    <t>Reg Hrs</t>
  </si>
  <si>
    <t>OT Hrs</t>
  </si>
  <si>
    <t>Current Rate</t>
  </si>
  <si>
    <t>New Rate</t>
  </si>
  <si>
    <t>Base Cost</t>
  </si>
  <si>
    <t xml:space="preserve"> - Regular per hour</t>
  </si>
  <si>
    <t>Employee Rate</t>
  </si>
  <si>
    <t>Base</t>
  </si>
  <si>
    <t>2015 Rate</t>
  </si>
  <si>
    <t>2016 Rate</t>
  </si>
  <si>
    <t>Company Cost</t>
  </si>
  <si>
    <t>Contract Cost</t>
  </si>
  <si>
    <t>Regular Wage Schedule</t>
  </si>
  <si>
    <t>Overtime Wage Schedule</t>
  </si>
  <si>
    <t>Annual Inbound Tons</t>
  </si>
  <si>
    <t>Cost per Ton</t>
  </si>
  <si>
    <t>Monthly Cost per Customer</t>
  </si>
  <si>
    <t>Residential YW</t>
  </si>
  <si>
    <t>(Account #)</t>
  </si>
  <si>
    <t>LESS: King County Transfer Hauls</t>
  </si>
  <si>
    <t>Lbs/Yd</t>
  </si>
  <si>
    <t>Lbs/DB</t>
  </si>
  <si>
    <t>* below you will need to link I/C affiliatied company disposal $ to the correct row (I sugguest you use CTRL+H - 'Find &amp; Replace')</t>
  </si>
  <si>
    <t>RR</t>
  </si>
  <si>
    <t>BR</t>
  </si>
  <si>
    <t>BS</t>
  </si>
  <si>
    <t>Black River C&amp;D</t>
  </si>
  <si>
    <t>Per 2015 Agreement</t>
  </si>
  <si>
    <t>Regular Time Contract Rate</t>
  </si>
  <si>
    <t>Overtrime Contract Rate</t>
  </si>
  <si>
    <t>SeaTac Regulated Tons</t>
  </si>
  <si>
    <t>SeaTac Annual Cost</t>
  </si>
  <si>
    <t>SeaTac Customers</t>
  </si>
  <si>
    <t>Current B&amp;O Tax Rate</t>
  </si>
  <si>
    <t>Current WUTC Fee Rate</t>
  </si>
  <si>
    <t>Total Revenue Tax</t>
  </si>
  <si>
    <t>Revenue Tax Impact</t>
  </si>
  <si>
    <t>Total Cost</t>
  </si>
  <si>
    <t>Proposed Rate</t>
  </si>
  <si>
    <t>Appendix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</si>
</sst>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0.0%"/>
    <numFmt numFmtId="167" formatCode="[$-409]dd\-mmm\-yy;@"/>
    <numFmt numFmtId="168" formatCode="_(* #,##0.0_);_(* \(#,##0.0\);_(* &quot;-&quot;??_);_(@_)"/>
    <numFmt numFmtId="169" formatCode="_(&quot;$&quot;* #,##0_);_(&quot;$&quot;* \(#,##0\);_(&quot;$&quot;* &quot;-&quot;??_);_(@_)"/>
    <numFmt numFmtId="170" formatCode="&quot;$&quot;#,##0.00"/>
    <numFmt numFmtId="171" formatCode="0.0000%"/>
    <numFmt numFmtId="172" formatCode="&quot;$&quot;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0"/>
      <color theme="1"/>
      <name val="Arial Unicode MS"/>
      <family val="2"/>
    </font>
    <font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SWISS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dashed">
        <color auto="1"/>
      </top>
      <bottom style="thin">
        <color rgb="FFB2B2B2"/>
      </bottom>
      <diagonal/>
    </border>
    <border>
      <left/>
      <right/>
      <top style="dashed">
        <color auto="1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7" fillId="7" borderId="0" applyProtection="0"/>
  </cellStyleXfs>
  <cellXfs count="130">
    <xf numFmtId="0" fontId="0" fillId="0" borderId="0" xfId="0"/>
    <xf numFmtId="0" fontId="1" fillId="0" borderId="0" xfId="3" applyFont="1"/>
    <xf numFmtId="0" fontId="3" fillId="0" borderId="0" xfId="3" applyFont="1"/>
    <xf numFmtId="0" fontId="3" fillId="0" borderId="0" xfId="3" applyFont="1" applyAlignment="1">
      <alignment horizontal="center"/>
    </xf>
    <xf numFmtId="164" fontId="3" fillId="2" borderId="1" xfId="4" applyNumberFormat="1" applyFont="1"/>
    <xf numFmtId="164" fontId="3" fillId="0" borderId="0" xfId="3" applyNumberFormat="1" applyFont="1"/>
    <xf numFmtId="0" fontId="4" fillId="0" borderId="0" xfId="3" applyFont="1" applyAlignment="1">
      <alignment horizontal="center"/>
    </xf>
    <xf numFmtId="0" fontId="4" fillId="0" borderId="0" xfId="3" applyFont="1"/>
    <xf numFmtId="0" fontId="5" fillId="0" borderId="0" xfId="3" applyFont="1"/>
    <xf numFmtId="0" fontId="1" fillId="0" borderId="0" xfId="3" applyFont="1" applyAlignment="1">
      <alignment horizontal="center"/>
    </xf>
    <xf numFmtId="0" fontId="3" fillId="0" borderId="2" xfId="3" applyFont="1" applyBorder="1"/>
    <xf numFmtId="0" fontId="1" fillId="0" borderId="2" xfId="3" applyFont="1" applyBorder="1"/>
    <xf numFmtId="0" fontId="1" fillId="0" borderId="0" xfId="3" applyFont="1" applyBorder="1" applyAlignment="1">
      <alignment horizontal="center"/>
    </xf>
    <xf numFmtId="0" fontId="3" fillId="0" borderId="0" xfId="3" applyFont="1" applyBorder="1"/>
    <xf numFmtId="0" fontId="1" fillId="0" borderId="0" xfId="3" applyFont="1" applyBorder="1"/>
    <xf numFmtId="165" fontId="6" fillId="0" borderId="0" xfId="5" applyNumberFormat="1" applyFont="1"/>
    <xf numFmtId="165" fontId="3" fillId="0" borderId="0" xfId="3" applyNumberFormat="1" applyFont="1"/>
    <xf numFmtId="0" fontId="1" fillId="0" borderId="3" xfId="3" applyFont="1" applyBorder="1"/>
    <xf numFmtId="165" fontId="6" fillId="0" borderId="3" xfId="5" applyNumberFormat="1" applyFont="1" applyBorder="1"/>
    <xf numFmtId="165" fontId="3" fillId="0" borderId="3" xfId="3" applyNumberFormat="1" applyFont="1" applyBorder="1"/>
    <xf numFmtId="0" fontId="1" fillId="0" borderId="0" xfId="3" applyFont="1" applyFill="1" applyBorder="1"/>
    <xf numFmtId="165" fontId="1" fillId="0" borderId="0" xfId="3" applyNumberFormat="1" applyFont="1"/>
    <xf numFmtId="165" fontId="6" fillId="0" borderId="0" xfId="5" applyNumberFormat="1" applyFont="1" applyBorder="1"/>
    <xf numFmtId="0" fontId="6" fillId="2" borderId="1" xfId="4" applyFont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4" xfId="3" applyFont="1" applyFill="1" applyBorder="1"/>
    <xf numFmtId="165" fontId="7" fillId="0" borderId="4" xfId="5" applyNumberFormat="1" applyFont="1" applyBorder="1"/>
    <xf numFmtId="165" fontId="8" fillId="0" borderId="4" xfId="3" applyNumberFormat="1" applyFont="1" applyBorder="1"/>
    <xf numFmtId="165" fontId="7" fillId="0" borderId="0" xfId="5" applyNumberFormat="1" applyFont="1"/>
    <xf numFmtId="0" fontId="7" fillId="0" borderId="0" xfId="3" applyFont="1"/>
    <xf numFmtId="0" fontId="9" fillId="0" borderId="4" xfId="3" applyFont="1" applyBorder="1" applyAlignment="1">
      <alignment horizontal="center"/>
    </xf>
    <xf numFmtId="0" fontId="9" fillId="0" borderId="4" xfId="3" applyFont="1" applyFill="1" applyBorder="1"/>
    <xf numFmtId="0" fontId="1" fillId="0" borderId="5" xfId="3" applyFont="1" applyBorder="1" applyAlignment="1">
      <alignment horizontal="center"/>
    </xf>
    <xf numFmtId="0" fontId="1" fillId="0" borderId="5" xfId="3" applyFont="1" applyBorder="1"/>
    <xf numFmtId="165" fontId="6" fillId="0" borderId="5" xfId="5" applyNumberFormat="1" applyFont="1" applyBorder="1"/>
    <xf numFmtId="165" fontId="3" fillId="0" borderId="5" xfId="3" applyNumberFormat="1" applyFont="1" applyBorder="1"/>
    <xf numFmtId="0" fontId="7" fillId="0" borderId="0" xfId="6" applyNumberFormat="1" applyFont="1"/>
    <xf numFmtId="166" fontId="7" fillId="0" borderId="0" xfId="6" applyNumberFormat="1" applyFont="1"/>
    <xf numFmtId="165" fontId="3" fillId="0" borderId="0" xfId="5" applyNumberFormat="1" applyFont="1"/>
    <xf numFmtId="0" fontId="2" fillId="0" borderId="0" xfId="3" applyFont="1"/>
    <xf numFmtId="0" fontId="9" fillId="0" borderId="0" xfId="6" applyNumberFormat="1" applyFont="1"/>
    <xf numFmtId="0" fontId="2" fillId="0" borderId="5" xfId="3" applyFont="1" applyBorder="1"/>
    <xf numFmtId="44" fontId="6" fillId="2" borderId="1" xfId="4" applyNumberFormat="1" applyFont="1"/>
    <xf numFmtId="44" fontId="6" fillId="0" borderId="0" xfId="7" applyFont="1"/>
    <xf numFmtId="44" fontId="3" fillId="0" borderId="0" xfId="7" applyFont="1"/>
    <xf numFmtId="0" fontId="3" fillId="0" borderId="0" xfId="3" applyFont="1" applyAlignment="1">
      <alignment horizontal="center" wrapText="1"/>
    </xf>
    <xf numFmtId="0" fontId="6" fillId="2" borderId="1" xfId="4" applyFont="1"/>
    <xf numFmtId="165" fontId="3" fillId="0" borderId="5" xfId="5" applyNumberFormat="1" applyFont="1" applyBorder="1"/>
    <xf numFmtId="166" fontId="6" fillId="0" borderId="0" xfId="6" applyNumberFormat="1" applyFont="1"/>
    <xf numFmtId="166" fontId="6" fillId="0" borderId="0" xfId="6" applyNumberFormat="1" applyFont="1" applyFill="1"/>
    <xf numFmtId="0" fontId="12" fillId="0" borderId="0" xfId="0" applyFont="1"/>
    <xf numFmtId="167" fontId="3" fillId="0" borderId="3" xfId="0" applyNumberFormat="1" applyFont="1" applyBorder="1" applyAlignment="1">
      <alignment horizontal="center"/>
    </xf>
    <xf numFmtId="14" fontId="0" fillId="0" borderId="0" xfId="0" applyNumberFormat="1"/>
    <xf numFmtId="165" fontId="0" fillId="0" borderId="0" xfId="1" applyNumberFormat="1" applyFont="1"/>
    <xf numFmtId="165" fontId="0" fillId="0" borderId="5" xfId="1" applyNumberFormat="1" applyFont="1" applyBorder="1"/>
    <xf numFmtId="5" fontId="0" fillId="0" borderId="0" xfId="0" applyNumberFormat="1"/>
    <xf numFmtId="5" fontId="0" fillId="0" borderId="5" xfId="0" applyNumberFormat="1" applyBorder="1"/>
    <xf numFmtId="7" fontId="0" fillId="0" borderId="0" xfId="0" applyNumberFormat="1"/>
    <xf numFmtId="7" fontId="0" fillId="0" borderId="5" xfId="0" applyNumberFormat="1" applyBorder="1"/>
    <xf numFmtId="167" fontId="3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0" fillId="0" borderId="0" xfId="1" applyNumberFormat="1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5" fontId="0" fillId="0" borderId="0" xfId="0" applyNumberFormat="1"/>
    <xf numFmtId="165" fontId="0" fillId="0" borderId="5" xfId="0" applyNumberFormat="1" applyBorder="1"/>
    <xf numFmtId="166" fontId="0" fillId="0" borderId="0" xfId="2" applyNumberFormat="1" applyFont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3" fontId="0" fillId="0" borderId="0" xfId="0" applyNumberFormat="1"/>
    <xf numFmtId="44" fontId="0" fillId="0" borderId="0" xfId="8" applyFont="1"/>
    <xf numFmtId="44" fontId="0" fillId="0" borderId="0" xfId="0" applyNumberFormat="1"/>
    <xf numFmtId="169" fontId="0" fillId="0" borderId="0" xfId="0" applyNumberFormat="1"/>
    <xf numFmtId="169" fontId="0" fillId="0" borderId="6" xfId="0" applyNumberFormat="1" applyBorder="1"/>
    <xf numFmtId="170" fontId="0" fillId="0" borderId="0" xfId="0" applyNumberFormat="1"/>
    <xf numFmtId="0" fontId="0" fillId="0" borderId="0" xfId="0" applyAlignment="1">
      <alignment horizontal="center"/>
    </xf>
    <xf numFmtId="170" fontId="0" fillId="0" borderId="0" xfId="0" applyNumberFormat="1" applyAlignment="1">
      <alignment horizontal="center"/>
    </xf>
    <xf numFmtId="170" fontId="0" fillId="4" borderId="0" xfId="0" applyNumberFormat="1" applyFill="1" applyAlignment="1">
      <alignment horizontal="center"/>
    </xf>
    <xf numFmtId="0" fontId="0" fillId="0" borderId="0" xfId="0" applyAlignment="1">
      <alignment horizontal="left" indent="1"/>
    </xf>
    <xf numFmtId="166" fontId="7" fillId="0" borderId="6" xfId="2" applyNumberFormat="1" applyFont="1" applyBorder="1" applyAlignment="1">
      <alignment horizontal="center"/>
    </xf>
    <xf numFmtId="166" fontId="7" fillId="4" borderId="6" xfId="2" applyNumberFormat="1" applyFont="1" applyFill="1" applyBorder="1" applyAlignment="1">
      <alignment horizontal="center"/>
    </xf>
    <xf numFmtId="170" fontId="0" fillId="0" borderId="0" xfId="8" applyNumberFormat="1" applyFont="1"/>
    <xf numFmtId="0" fontId="0" fillId="0" borderId="0" xfId="0" applyAlignment="1">
      <alignment horizontal="right"/>
    </xf>
    <xf numFmtId="166" fontId="6" fillId="0" borderId="0" xfId="2" applyNumberFormat="1" applyFont="1"/>
    <xf numFmtId="1" fontId="9" fillId="2" borderId="1" xfId="9" applyNumberFormat="1" applyFont="1" applyAlignment="1">
      <alignment horizontal="center"/>
    </xf>
    <xf numFmtId="0" fontId="14" fillId="0" borderId="0" xfId="3" applyFont="1" applyAlignment="1">
      <alignment horizontal="left" vertical="center"/>
    </xf>
    <xf numFmtId="0" fontId="9" fillId="0" borderId="0" xfId="3" applyFont="1" applyFill="1" applyBorder="1"/>
    <xf numFmtId="165" fontId="9" fillId="0" borderId="0" xfId="5" applyNumberFormat="1" applyFont="1"/>
    <xf numFmtId="165" fontId="15" fillId="0" borderId="0" xfId="5" applyNumberFormat="1" applyFont="1"/>
    <xf numFmtId="0" fontId="9" fillId="0" borderId="0" xfId="3" applyFont="1"/>
    <xf numFmtId="166" fontId="7" fillId="0" borderId="0" xfId="6" applyNumberFormat="1" applyFont="1" applyFill="1"/>
    <xf numFmtId="0" fontId="1" fillId="0" borderId="7" xfId="3" applyFont="1" applyBorder="1" applyAlignment="1">
      <alignment horizontal="center"/>
    </xf>
    <xf numFmtId="165" fontId="16" fillId="0" borderId="7" xfId="5" applyNumberFormat="1" applyFont="1" applyBorder="1" applyAlignment="1">
      <alignment horizontal="center"/>
    </xf>
    <xf numFmtId="0" fontId="1" fillId="0" borderId="0" xfId="3" applyFont="1" applyAlignment="1">
      <alignment horizontal="center" vertical="center"/>
    </xf>
    <xf numFmtId="168" fontId="6" fillId="5" borderId="8" xfId="5" applyNumberFormat="1" applyFont="1" applyFill="1" applyBorder="1"/>
    <xf numFmtId="0" fontId="1" fillId="0" borderId="0" xfId="3" applyFont="1" applyFill="1" applyBorder="1" applyAlignment="1">
      <alignment horizontal="center" vertical="center"/>
    </xf>
    <xf numFmtId="168" fontId="6" fillId="0" borderId="8" xfId="5" applyNumberFormat="1" applyFont="1" applyBorder="1"/>
    <xf numFmtId="0" fontId="6" fillId="2" borderId="9" xfId="4" applyFont="1" applyBorder="1" applyAlignment="1">
      <alignment horizontal="center"/>
    </xf>
    <xf numFmtId="0" fontId="7" fillId="6" borderId="4" xfId="3" applyFont="1" applyFill="1" applyBorder="1"/>
    <xf numFmtId="165" fontId="7" fillId="6" borderId="4" xfId="5" applyNumberFormat="1" applyFont="1" applyFill="1" applyBorder="1"/>
    <xf numFmtId="165" fontId="8" fillId="6" borderId="4" xfId="3" applyNumberFormat="1" applyFont="1" applyFill="1" applyBorder="1"/>
    <xf numFmtId="168" fontId="7" fillId="0" borderId="8" xfId="5" applyNumberFormat="1" applyFont="1" applyBorder="1"/>
    <xf numFmtId="0" fontId="7" fillId="0" borderId="10" xfId="3" applyFont="1" applyFill="1" applyBorder="1"/>
    <xf numFmtId="165" fontId="7" fillId="0" borderId="8" xfId="5" applyNumberFormat="1" applyFont="1" applyBorder="1"/>
    <xf numFmtId="0" fontId="1" fillId="6" borderId="5" xfId="3" applyFont="1" applyFill="1" applyBorder="1"/>
    <xf numFmtId="165" fontId="6" fillId="6" borderId="5" xfId="5" applyNumberFormat="1" applyFont="1" applyFill="1" applyBorder="1"/>
    <xf numFmtId="165" fontId="3" fillId="6" borderId="5" xfId="3" applyNumberFormat="1" applyFont="1" applyFill="1" applyBorder="1"/>
    <xf numFmtId="165" fontId="6" fillId="0" borderId="8" xfId="5" applyNumberFormat="1" applyFont="1" applyBorder="1"/>
    <xf numFmtId="165" fontId="3" fillId="0" borderId="0" xfId="3" applyNumberFormat="1" applyFont="1" applyBorder="1"/>
    <xf numFmtId="168" fontId="16" fillId="0" borderId="7" xfId="5" applyNumberFormat="1" applyFont="1" applyBorder="1"/>
    <xf numFmtId="166" fontId="7" fillId="3" borderId="0" xfId="6" applyNumberFormat="1" applyFont="1" applyFill="1"/>
    <xf numFmtId="168" fontId="1" fillId="5" borderId="8" xfId="3" applyNumberFormat="1" applyFont="1" applyFill="1" applyBorder="1"/>
    <xf numFmtId="43" fontId="6" fillId="0" borderId="0" xfId="5" applyNumberFormat="1" applyFont="1"/>
    <xf numFmtId="165" fontId="6" fillId="2" borderId="1" xfId="9" applyNumberFormat="1" applyFont="1"/>
    <xf numFmtId="10" fontId="0" fillId="0" borderId="0" xfId="2" applyNumberFormat="1" applyFont="1"/>
    <xf numFmtId="166" fontId="0" fillId="4" borderId="7" xfId="2" applyNumberFormat="1" applyFont="1" applyFill="1" applyBorder="1" applyAlignment="1">
      <alignment horizontal="center"/>
    </xf>
    <xf numFmtId="44" fontId="0" fillId="0" borderId="11" xfId="8" applyFont="1" applyBorder="1"/>
    <xf numFmtId="0" fontId="6" fillId="0" borderId="0" xfId="10" applyNumberFormat="1" applyFont="1" applyFill="1" applyAlignment="1">
      <alignment horizontal="right"/>
    </xf>
    <xf numFmtId="171" fontId="1" fillId="4" borderId="7" xfId="2" applyNumberFormat="1" applyFont="1" applyFill="1" applyBorder="1" applyAlignment="1"/>
    <xf numFmtId="0" fontId="6" fillId="0" borderId="0" xfId="10" applyNumberFormat="1" applyFont="1" applyFill="1" applyBorder="1" applyAlignment="1">
      <alignment horizontal="right"/>
    </xf>
    <xf numFmtId="171" fontId="6" fillId="0" borderId="0" xfId="10" applyNumberFormat="1" applyFont="1" applyFill="1"/>
    <xf numFmtId="0" fontId="1" fillId="0" borderId="0" xfId="0" applyFont="1"/>
    <xf numFmtId="172" fontId="0" fillId="0" borderId="0" xfId="0" applyNumberForma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0" fillId="8" borderId="7" xfId="0" applyFill="1" applyBorder="1"/>
    <xf numFmtId="170" fontId="0" fillId="0" borderId="7" xfId="0" applyNumberFormat="1" applyBorder="1" applyAlignment="1">
      <alignment horizontal="center"/>
    </xf>
  </cellXfs>
  <cellStyles count="11">
    <cellStyle name="Comma" xfId="1" builtinId="3"/>
    <cellStyle name="Comma 7" xfId="5"/>
    <cellStyle name="Currency" xfId="8" builtinId="4"/>
    <cellStyle name="Currency 7" xfId="7"/>
    <cellStyle name="Normal" xfId="0" builtinId="0"/>
    <cellStyle name="Normal 6" xfId="3"/>
    <cellStyle name="Normal_CostStudyTCII" xfId="10"/>
    <cellStyle name="Note" xfId="9" builtinId="10"/>
    <cellStyle name="Note 6" xfId="4"/>
    <cellStyle name="Percent" xfId="2" builtinId="5"/>
    <cellStyle name="Percent 5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/Accounting/2015/Projects/WUTC%20Rate%20Case/4183/TG-151183%20STAFF%20SeaTac%20Rate%20Case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G Cert Financial"/>
      <sheetName val="RS Cap Struct."/>
      <sheetName val="Combined LG"/>
      <sheetName val="MSW"/>
      <sheetName val="RCY"/>
      <sheetName val="YW"/>
      <sheetName val="MF RCY"/>
      <sheetName val="Staff Alloc Summary"/>
      <sheetName val="Proforma Staff"/>
      <sheetName val="Staff Compare and Adjustments"/>
      <sheetName val="Staff Avg Invest &amp; Depr"/>
      <sheetName val="Staff PR Adj."/>
      <sheetName val="PTO Adj."/>
      <sheetName val="PR Tax &amp; L&amp;I Adj."/>
      <sheetName val="Cust. Svc. Alloc In"/>
      <sheetName val="Summary Calc &amp; Lookup"/>
      <sheetName val="Union Wage &amp; Pension"/>
      <sheetName val="Summary PR Data"/>
      <sheetName val="PF Restate"/>
      <sheetName val="PF Adj"/>
      <sheetName val="PR Narrative"/>
      <sheetName val="Summary &amp; PF"/>
      <sheetName val="PR vs GL"/>
      <sheetName val="Alloc Impact"/>
      <sheetName val="PA340"/>
      <sheetName val="PR Instructions"/>
      <sheetName val="Lookup Data &gt;"/>
      <sheetName val="H&amp;W"/>
      <sheetName val="L&amp;I"/>
      <sheetName val="Rev Narrative &amp; Instructions"/>
      <sheetName val="Revenue Lookup"/>
      <sheetName val="OTH Rev Sumry"/>
      <sheetName val="SQL Revenue Analysis"/>
      <sheetName val="Rev Ref Tables"/>
      <sheetName val="Price Out Summ"/>
      <sheetName val="Resi Price Out"/>
      <sheetName val="Comm (+MF) Price Out"/>
      <sheetName val="Com Lift Instructions"/>
      <sheetName val="Com Lifts"/>
      <sheetName val="IND (+MF) Price Out"/>
      <sheetName val="Truck Hrs Sum"/>
      <sheetName val="Resi WUTC Hrs"/>
      <sheetName val="Pivot WUTC vs Non-WUTC"/>
      <sheetName val="Resi Route Detail"/>
      <sheetName val="Comm WUTC Hrs"/>
      <sheetName val="COM Rt Hrs Instructions"/>
      <sheetName val="COM Pivot"/>
      <sheetName val="COM Accnt Detail"/>
      <sheetName val="IND Hrs Sum"/>
      <sheetName val="IND Data"/>
      <sheetName val="Truck Use Pivot"/>
      <sheetName val="4183 Route Analysis"/>
      <sheetName val="Contract Ref Table"/>
      <sheetName val="Staff Fuel Calc"/>
      <sheetName val="Fuel Calc"/>
      <sheetName val="Fuel Invoice Data Entry"/>
      <sheetName val="IND Sum Confirm"/>
      <sheetName val="Disposal Summary (with IC)"/>
      <sheetName val="Summary Disposal Data"/>
      <sheetName val="Disposal Narrative"/>
      <sheetName val="Non-Regulated Operations"/>
      <sheetName val="Disposal Ref Tables"/>
      <sheetName val="Ave Inv. Narrative"/>
      <sheetName val="Ave Inv. Summary"/>
      <sheetName val="AM260 Asset Listing"/>
      <sheetName val="AM260 Data"/>
      <sheetName val="Asset Type Tables"/>
      <sheetName val="Cont Count Narrative"/>
      <sheetName val="Container Counts"/>
      <sheetName val="Cont Count Data"/>
      <sheetName val="Cont Ref Tables"/>
      <sheetName val="InfoPro SQL Narrative"/>
      <sheetName val="CoS"/>
      <sheetName val="Meeks"/>
      <sheetName val="Essbase Narrative"/>
      <sheetName val="P&amp;L - ITD3 (Acct Desc)"/>
      <sheetName val="P&amp;L - ITD3 (Acct #)"/>
      <sheetName val="BS - BTD3"/>
      <sheetName val="Stats - XOST (IND, COM, RES)"/>
      <sheetName val="P&amp;L - ITD2 Aff. Co. MRF"/>
      <sheetName val="BS - BTD2 Aff. Co. MRF"/>
      <sheetName val="G-12 FS"/>
      <sheetName val="2014 BUD CC Pull"/>
      <sheetName val="2014 A53 Division Expense"/>
      <sheetName val="Mgt Fee Acct Detail"/>
      <sheetName val="Filing Specific Tabs &gt;"/>
      <sheetName val="RSA Spend"/>
      <sheetName val="176 v 183 CNG Trucks"/>
      <sheetName val="Fuel Alloc"/>
      <sheetName val="SeaTac Contract Financials"/>
      <sheetName val="Tons Master Report &gt;"/>
      <sheetName val="183 Tons"/>
      <sheetName val="MSW Tons"/>
      <sheetName val="Recycle Tons"/>
      <sheetName val="YW T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4">
          <cell r="H84">
            <v>0</v>
          </cell>
        </row>
      </sheetData>
      <sheetData sheetId="37"/>
      <sheetData sheetId="38"/>
      <sheetData sheetId="39"/>
      <sheetData sheetId="40"/>
      <sheetData sheetId="41"/>
      <sheetData sheetId="42">
        <row r="8">
          <cell r="C8">
            <v>231758.8</v>
          </cell>
          <cell r="D8">
            <v>338848.4</v>
          </cell>
        </row>
        <row r="9">
          <cell r="C9">
            <v>114964.6</v>
          </cell>
          <cell r="D9">
            <v>168675.9</v>
          </cell>
        </row>
        <row r="10">
          <cell r="C10">
            <v>60065.700000000004</v>
          </cell>
          <cell r="D10">
            <v>115563.45</v>
          </cell>
        </row>
        <row r="11">
          <cell r="B11">
            <v>1029876.85</v>
          </cell>
        </row>
      </sheetData>
      <sheetData sheetId="43"/>
      <sheetData sheetId="44"/>
      <sheetData sheetId="45">
        <row r="9">
          <cell r="E9">
            <v>154575</v>
          </cell>
        </row>
        <row r="13">
          <cell r="C13">
            <v>29732.752</v>
          </cell>
        </row>
        <row r="14">
          <cell r="C14">
            <v>65197.629750000007</v>
          </cell>
          <cell r="I14">
            <v>49453.285299999989</v>
          </cell>
        </row>
        <row r="15">
          <cell r="I15">
            <v>4479.8180000000011</v>
          </cell>
        </row>
        <row r="16">
          <cell r="I16">
            <v>8786.1898500000025</v>
          </cell>
        </row>
      </sheetData>
      <sheetData sheetId="46"/>
      <sheetData sheetId="47"/>
      <sheetData sheetId="48"/>
      <sheetData sheetId="49"/>
      <sheetData sheetId="50">
        <row r="1">
          <cell r="B1" t="str">
            <v>Customer Account #</v>
          </cell>
          <cell r="W1" t="str">
            <v>Total Weight (Calculated)</v>
          </cell>
        </row>
        <row r="2">
          <cell r="W2">
            <v>0</v>
          </cell>
        </row>
        <row r="3">
          <cell r="B3" t="str">
            <v>ACCOUNT</v>
          </cell>
          <cell r="W3" t="str">
            <v>Total Weight</v>
          </cell>
        </row>
        <row r="4">
          <cell r="B4">
            <v>805211</v>
          </cell>
          <cell r="W4">
            <v>0</v>
          </cell>
        </row>
        <row r="5">
          <cell r="B5">
            <v>965693</v>
          </cell>
          <cell r="W5">
            <v>1.69994</v>
          </cell>
        </row>
        <row r="6">
          <cell r="B6">
            <v>6666666</v>
          </cell>
          <cell r="W6">
            <v>0</v>
          </cell>
        </row>
        <row r="7">
          <cell r="B7">
            <v>1820</v>
          </cell>
          <cell r="W7">
            <v>0</v>
          </cell>
        </row>
        <row r="8">
          <cell r="B8">
            <v>1891</v>
          </cell>
          <cell r="W8">
            <v>0</v>
          </cell>
        </row>
        <row r="9">
          <cell r="B9">
            <v>1983</v>
          </cell>
          <cell r="W9">
            <v>0</v>
          </cell>
        </row>
        <row r="10">
          <cell r="B10">
            <v>2348</v>
          </cell>
          <cell r="W10">
            <v>0</v>
          </cell>
        </row>
        <row r="11">
          <cell r="B11">
            <v>3331</v>
          </cell>
          <cell r="W11">
            <v>0</v>
          </cell>
        </row>
        <row r="12">
          <cell r="B12">
            <v>3601</v>
          </cell>
          <cell r="W12">
            <v>0</v>
          </cell>
        </row>
        <row r="13">
          <cell r="B13">
            <v>95023</v>
          </cell>
          <cell r="W13">
            <v>0</v>
          </cell>
        </row>
        <row r="14">
          <cell r="B14">
            <v>96325</v>
          </cell>
          <cell r="W14">
            <v>0</v>
          </cell>
        </row>
        <row r="15">
          <cell r="B15">
            <v>803923</v>
          </cell>
          <cell r="W15">
            <v>0</v>
          </cell>
        </row>
        <row r="16">
          <cell r="B16">
            <v>805090</v>
          </cell>
          <cell r="W16">
            <v>0</v>
          </cell>
        </row>
        <row r="17">
          <cell r="B17">
            <v>861423</v>
          </cell>
          <cell r="W17">
            <v>0</v>
          </cell>
        </row>
        <row r="18">
          <cell r="B18">
            <v>862142</v>
          </cell>
          <cell r="W18">
            <v>0</v>
          </cell>
        </row>
        <row r="19">
          <cell r="B19">
            <v>865891</v>
          </cell>
          <cell r="W19">
            <v>0</v>
          </cell>
        </row>
        <row r="20">
          <cell r="B20">
            <v>874056</v>
          </cell>
          <cell r="W20">
            <v>0</v>
          </cell>
        </row>
        <row r="21">
          <cell r="B21">
            <v>874059</v>
          </cell>
          <cell r="W21">
            <v>0</v>
          </cell>
        </row>
        <row r="22">
          <cell r="B22">
            <v>874081</v>
          </cell>
          <cell r="W22">
            <v>0</v>
          </cell>
        </row>
        <row r="23">
          <cell r="B23">
            <v>874081</v>
          </cell>
          <cell r="W23">
            <v>0</v>
          </cell>
        </row>
        <row r="24">
          <cell r="B24">
            <v>874081</v>
          </cell>
          <cell r="W24">
            <v>0</v>
          </cell>
        </row>
        <row r="25">
          <cell r="B25">
            <v>900145</v>
          </cell>
          <cell r="W25">
            <v>0</v>
          </cell>
        </row>
        <row r="26">
          <cell r="B26">
            <v>902609</v>
          </cell>
          <cell r="W26">
            <v>0</v>
          </cell>
        </row>
        <row r="27">
          <cell r="B27">
            <v>920090</v>
          </cell>
          <cell r="W27">
            <v>0</v>
          </cell>
        </row>
        <row r="28">
          <cell r="B28">
            <v>920090</v>
          </cell>
          <cell r="W28">
            <v>0</v>
          </cell>
        </row>
        <row r="29">
          <cell r="B29">
            <v>920092</v>
          </cell>
          <cell r="W29">
            <v>0</v>
          </cell>
        </row>
        <row r="30">
          <cell r="B30">
            <v>961363</v>
          </cell>
          <cell r="W30">
            <v>0</v>
          </cell>
        </row>
        <row r="31">
          <cell r="B31">
            <v>963180</v>
          </cell>
          <cell r="W31">
            <v>0</v>
          </cell>
        </row>
        <row r="32">
          <cell r="B32">
            <v>963686</v>
          </cell>
          <cell r="W32">
            <v>0</v>
          </cell>
        </row>
        <row r="33">
          <cell r="B33">
            <v>963832</v>
          </cell>
          <cell r="W33">
            <v>0</v>
          </cell>
        </row>
        <row r="34">
          <cell r="B34">
            <v>964129</v>
          </cell>
          <cell r="W34">
            <v>0</v>
          </cell>
        </row>
        <row r="35">
          <cell r="B35">
            <v>964529</v>
          </cell>
          <cell r="W35">
            <v>0</v>
          </cell>
        </row>
        <row r="36">
          <cell r="B36">
            <v>964529</v>
          </cell>
          <cell r="W36">
            <v>0</v>
          </cell>
        </row>
        <row r="37">
          <cell r="B37">
            <v>964535</v>
          </cell>
          <cell r="W37">
            <v>0</v>
          </cell>
        </row>
        <row r="38">
          <cell r="B38">
            <v>964575</v>
          </cell>
          <cell r="W38">
            <v>0</v>
          </cell>
        </row>
        <row r="39">
          <cell r="B39">
            <v>964575</v>
          </cell>
          <cell r="W39">
            <v>0</v>
          </cell>
        </row>
        <row r="40">
          <cell r="B40">
            <v>964575</v>
          </cell>
          <cell r="W40">
            <v>0</v>
          </cell>
        </row>
        <row r="41">
          <cell r="B41">
            <v>964575</v>
          </cell>
          <cell r="W41">
            <v>0</v>
          </cell>
        </row>
        <row r="42">
          <cell r="B42">
            <v>964680</v>
          </cell>
          <cell r="W42">
            <v>0</v>
          </cell>
        </row>
        <row r="43">
          <cell r="B43">
            <v>964795</v>
          </cell>
          <cell r="W43">
            <v>0</v>
          </cell>
        </row>
        <row r="44">
          <cell r="B44">
            <v>964862</v>
          </cell>
          <cell r="W44">
            <v>0</v>
          </cell>
        </row>
        <row r="45">
          <cell r="B45">
            <v>964954</v>
          </cell>
          <cell r="W45">
            <v>0</v>
          </cell>
        </row>
        <row r="46">
          <cell r="B46">
            <v>964954</v>
          </cell>
          <cell r="W46">
            <v>0</v>
          </cell>
        </row>
        <row r="47">
          <cell r="B47">
            <v>964954</v>
          </cell>
          <cell r="W47">
            <v>0</v>
          </cell>
        </row>
        <row r="48">
          <cell r="B48">
            <v>964954</v>
          </cell>
          <cell r="W48">
            <v>0</v>
          </cell>
        </row>
        <row r="49">
          <cell r="B49">
            <v>965066</v>
          </cell>
          <cell r="W49">
            <v>0</v>
          </cell>
        </row>
        <row r="50">
          <cell r="B50">
            <v>965292</v>
          </cell>
          <cell r="W50">
            <v>0</v>
          </cell>
        </row>
        <row r="51">
          <cell r="B51">
            <v>965292</v>
          </cell>
          <cell r="W51">
            <v>0</v>
          </cell>
        </row>
        <row r="52">
          <cell r="B52">
            <v>965292</v>
          </cell>
          <cell r="W52">
            <v>0</v>
          </cell>
        </row>
        <row r="53">
          <cell r="B53">
            <v>965302</v>
          </cell>
          <cell r="W53">
            <v>0</v>
          </cell>
        </row>
        <row r="54">
          <cell r="B54">
            <v>965302</v>
          </cell>
          <cell r="W54">
            <v>0</v>
          </cell>
        </row>
        <row r="55">
          <cell r="B55">
            <v>965371</v>
          </cell>
          <cell r="W55">
            <v>0</v>
          </cell>
        </row>
        <row r="56">
          <cell r="B56">
            <v>965487</v>
          </cell>
          <cell r="W56">
            <v>0</v>
          </cell>
        </row>
        <row r="57">
          <cell r="B57">
            <v>965490</v>
          </cell>
          <cell r="W57">
            <v>0</v>
          </cell>
        </row>
        <row r="58">
          <cell r="B58">
            <v>965515</v>
          </cell>
          <cell r="W58">
            <v>0</v>
          </cell>
        </row>
        <row r="59">
          <cell r="B59">
            <v>965523</v>
          </cell>
          <cell r="W59">
            <v>0</v>
          </cell>
        </row>
        <row r="60">
          <cell r="B60">
            <v>965527</v>
          </cell>
          <cell r="W60">
            <v>0</v>
          </cell>
        </row>
        <row r="61">
          <cell r="B61">
            <v>965527</v>
          </cell>
          <cell r="W61">
            <v>0</v>
          </cell>
        </row>
        <row r="62">
          <cell r="B62">
            <v>965530</v>
          </cell>
          <cell r="W62">
            <v>0</v>
          </cell>
        </row>
        <row r="63">
          <cell r="B63">
            <v>965533</v>
          </cell>
          <cell r="W63">
            <v>0</v>
          </cell>
        </row>
        <row r="64">
          <cell r="B64">
            <v>965534</v>
          </cell>
          <cell r="W64">
            <v>0</v>
          </cell>
        </row>
        <row r="65">
          <cell r="B65">
            <v>965536</v>
          </cell>
          <cell r="W65">
            <v>0</v>
          </cell>
        </row>
        <row r="66">
          <cell r="B66">
            <v>965536</v>
          </cell>
          <cell r="W66">
            <v>0</v>
          </cell>
        </row>
        <row r="67">
          <cell r="B67">
            <v>965536</v>
          </cell>
          <cell r="W67">
            <v>0</v>
          </cell>
        </row>
        <row r="68">
          <cell r="B68">
            <v>965545</v>
          </cell>
          <cell r="W68">
            <v>0</v>
          </cell>
        </row>
        <row r="69">
          <cell r="B69">
            <v>965560</v>
          </cell>
          <cell r="W69">
            <v>0</v>
          </cell>
        </row>
        <row r="70">
          <cell r="B70">
            <v>965560</v>
          </cell>
          <cell r="W70">
            <v>0</v>
          </cell>
        </row>
        <row r="71">
          <cell r="B71">
            <v>965576</v>
          </cell>
          <cell r="W71">
            <v>0</v>
          </cell>
        </row>
        <row r="72">
          <cell r="B72">
            <v>965578</v>
          </cell>
          <cell r="W72">
            <v>0</v>
          </cell>
        </row>
        <row r="73">
          <cell r="B73">
            <v>965586</v>
          </cell>
          <cell r="W73">
            <v>0</v>
          </cell>
        </row>
        <row r="74">
          <cell r="B74">
            <v>965594</v>
          </cell>
          <cell r="W74">
            <v>0</v>
          </cell>
        </row>
        <row r="75">
          <cell r="B75">
            <v>965594</v>
          </cell>
          <cell r="W75">
            <v>0</v>
          </cell>
        </row>
        <row r="76">
          <cell r="B76">
            <v>965594</v>
          </cell>
          <cell r="W76">
            <v>0</v>
          </cell>
        </row>
        <row r="77">
          <cell r="B77">
            <v>965610</v>
          </cell>
          <cell r="W77">
            <v>0</v>
          </cell>
        </row>
        <row r="78">
          <cell r="B78">
            <v>965614</v>
          </cell>
          <cell r="W78">
            <v>0</v>
          </cell>
        </row>
        <row r="79">
          <cell r="B79">
            <v>965618</v>
          </cell>
          <cell r="W79">
            <v>0</v>
          </cell>
        </row>
        <row r="80">
          <cell r="B80">
            <v>965622</v>
          </cell>
          <cell r="W80">
            <v>0</v>
          </cell>
        </row>
        <row r="81">
          <cell r="B81">
            <v>965624</v>
          </cell>
          <cell r="W81">
            <v>0</v>
          </cell>
        </row>
        <row r="82">
          <cell r="B82">
            <v>965627</v>
          </cell>
          <cell r="W82">
            <v>0</v>
          </cell>
        </row>
        <row r="83">
          <cell r="B83">
            <v>965628</v>
          </cell>
          <cell r="W83">
            <v>0</v>
          </cell>
        </row>
        <row r="84">
          <cell r="B84">
            <v>965631</v>
          </cell>
          <cell r="W84">
            <v>0</v>
          </cell>
        </row>
        <row r="85">
          <cell r="B85">
            <v>965631</v>
          </cell>
          <cell r="W85">
            <v>0</v>
          </cell>
        </row>
        <row r="86">
          <cell r="B86">
            <v>965631</v>
          </cell>
          <cell r="W86">
            <v>0</v>
          </cell>
        </row>
        <row r="87">
          <cell r="B87">
            <v>965631</v>
          </cell>
          <cell r="W87">
            <v>0</v>
          </cell>
        </row>
        <row r="88">
          <cell r="B88">
            <v>965631</v>
          </cell>
          <cell r="W88">
            <v>0</v>
          </cell>
        </row>
        <row r="89">
          <cell r="B89">
            <v>965631</v>
          </cell>
          <cell r="W89">
            <v>0</v>
          </cell>
        </row>
        <row r="90">
          <cell r="B90">
            <v>965631</v>
          </cell>
          <cell r="W90">
            <v>0</v>
          </cell>
        </row>
        <row r="91">
          <cell r="B91">
            <v>965631</v>
          </cell>
          <cell r="W91">
            <v>0</v>
          </cell>
        </row>
        <row r="92">
          <cell r="B92">
            <v>965631</v>
          </cell>
          <cell r="W92">
            <v>0</v>
          </cell>
        </row>
        <row r="93">
          <cell r="B93">
            <v>965634</v>
          </cell>
          <cell r="W93">
            <v>0</v>
          </cell>
        </row>
        <row r="94">
          <cell r="B94">
            <v>965641</v>
          </cell>
          <cell r="W94">
            <v>0</v>
          </cell>
        </row>
        <row r="95">
          <cell r="B95">
            <v>965644</v>
          </cell>
          <cell r="W95">
            <v>0</v>
          </cell>
        </row>
        <row r="96">
          <cell r="B96">
            <v>965646</v>
          </cell>
          <cell r="W96">
            <v>0</v>
          </cell>
        </row>
        <row r="97">
          <cell r="B97">
            <v>965655</v>
          </cell>
          <cell r="W97">
            <v>0</v>
          </cell>
        </row>
        <row r="98">
          <cell r="B98">
            <v>965656</v>
          </cell>
          <cell r="W98">
            <v>0</v>
          </cell>
        </row>
        <row r="99">
          <cell r="B99">
            <v>965659</v>
          </cell>
          <cell r="W99">
            <v>0</v>
          </cell>
        </row>
        <row r="100">
          <cell r="B100">
            <v>965661</v>
          </cell>
          <cell r="W100">
            <v>0</v>
          </cell>
        </row>
        <row r="101">
          <cell r="B101">
            <v>965662</v>
          </cell>
          <cell r="W101">
            <v>0</v>
          </cell>
        </row>
        <row r="102">
          <cell r="B102">
            <v>965664</v>
          </cell>
          <cell r="W102">
            <v>0</v>
          </cell>
        </row>
        <row r="103">
          <cell r="B103">
            <v>965664</v>
          </cell>
          <cell r="W103">
            <v>0</v>
          </cell>
        </row>
        <row r="104">
          <cell r="B104">
            <v>965670</v>
          </cell>
          <cell r="W104">
            <v>0</v>
          </cell>
        </row>
        <row r="105">
          <cell r="B105">
            <v>965673</v>
          </cell>
          <cell r="W105">
            <v>0</v>
          </cell>
        </row>
        <row r="106">
          <cell r="B106">
            <v>965674</v>
          </cell>
          <cell r="W106">
            <v>0</v>
          </cell>
        </row>
        <row r="107">
          <cell r="B107">
            <v>965674</v>
          </cell>
          <cell r="W107">
            <v>0</v>
          </cell>
        </row>
        <row r="108">
          <cell r="B108">
            <v>965674</v>
          </cell>
          <cell r="W108">
            <v>0</v>
          </cell>
        </row>
        <row r="109">
          <cell r="B109">
            <v>965677</v>
          </cell>
          <cell r="W109">
            <v>0</v>
          </cell>
        </row>
        <row r="110">
          <cell r="B110">
            <v>965681</v>
          </cell>
          <cell r="W110">
            <v>0</v>
          </cell>
        </row>
        <row r="111">
          <cell r="B111">
            <v>965693</v>
          </cell>
          <cell r="W111">
            <v>0</v>
          </cell>
        </row>
        <row r="112">
          <cell r="B112">
            <v>965693</v>
          </cell>
          <cell r="W112">
            <v>0</v>
          </cell>
        </row>
        <row r="113">
          <cell r="B113">
            <v>965700</v>
          </cell>
          <cell r="W113">
            <v>0</v>
          </cell>
        </row>
        <row r="114">
          <cell r="B114">
            <v>965703</v>
          </cell>
          <cell r="W114">
            <v>0</v>
          </cell>
        </row>
        <row r="115">
          <cell r="B115">
            <v>965704</v>
          </cell>
          <cell r="W115">
            <v>0</v>
          </cell>
        </row>
        <row r="116">
          <cell r="B116">
            <v>965707</v>
          </cell>
          <cell r="W116">
            <v>0</v>
          </cell>
        </row>
        <row r="117">
          <cell r="B117">
            <v>965713</v>
          </cell>
          <cell r="W117">
            <v>0</v>
          </cell>
        </row>
        <row r="118">
          <cell r="B118">
            <v>965715</v>
          </cell>
          <cell r="W118">
            <v>0</v>
          </cell>
        </row>
        <row r="119">
          <cell r="B119">
            <v>965716</v>
          </cell>
          <cell r="W119">
            <v>0</v>
          </cell>
        </row>
        <row r="120">
          <cell r="B120">
            <v>965717</v>
          </cell>
          <cell r="W120">
            <v>0</v>
          </cell>
        </row>
        <row r="121">
          <cell r="B121">
            <v>965719</v>
          </cell>
          <cell r="W121">
            <v>0</v>
          </cell>
        </row>
        <row r="122">
          <cell r="B122">
            <v>965721</v>
          </cell>
          <cell r="W122">
            <v>0</v>
          </cell>
        </row>
        <row r="123">
          <cell r="B123">
            <v>965722</v>
          </cell>
          <cell r="W123">
            <v>0</v>
          </cell>
        </row>
        <row r="124">
          <cell r="B124">
            <v>965726</v>
          </cell>
          <cell r="W124">
            <v>0</v>
          </cell>
        </row>
        <row r="125">
          <cell r="B125">
            <v>965727</v>
          </cell>
          <cell r="W125">
            <v>0</v>
          </cell>
        </row>
        <row r="126">
          <cell r="B126">
            <v>965729</v>
          </cell>
          <cell r="W126">
            <v>0</v>
          </cell>
        </row>
        <row r="127">
          <cell r="B127">
            <v>965733</v>
          </cell>
          <cell r="W127">
            <v>0</v>
          </cell>
        </row>
        <row r="128">
          <cell r="B128">
            <v>965740</v>
          </cell>
          <cell r="W128">
            <v>0</v>
          </cell>
        </row>
        <row r="129">
          <cell r="B129">
            <v>965749</v>
          </cell>
          <cell r="W129">
            <v>0</v>
          </cell>
        </row>
        <row r="130">
          <cell r="B130">
            <v>965752</v>
          </cell>
          <cell r="W130">
            <v>0</v>
          </cell>
        </row>
        <row r="131">
          <cell r="B131">
            <v>965756</v>
          </cell>
          <cell r="W131">
            <v>0</v>
          </cell>
        </row>
        <row r="132">
          <cell r="B132">
            <v>965757</v>
          </cell>
          <cell r="W132">
            <v>0</v>
          </cell>
        </row>
        <row r="133">
          <cell r="B133">
            <v>965759</v>
          </cell>
          <cell r="W133">
            <v>0</v>
          </cell>
        </row>
        <row r="134">
          <cell r="B134">
            <v>965765</v>
          </cell>
          <cell r="W134">
            <v>0</v>
          </cell>
        </row>
        <row r="135">
          <cell r="B135">
            <v>965765</v>
          </cell>
          <cell r="W135">
            <v>0</v>
          </cell>
        </row>
        <row r="136">
          <cell r="B136">
            <v>965767</v>
          </cell>
          <cell r="W136">
            <v>0</v>
          </cell>
        </row>
        <row r="137">
          <cell r="B137">
            <v>965769</v>
          </cell>
          <cell r="W137">
            <v>0</v>
          </cell>
        </row>
        <row r="138">
          <cell r="B138">
            <v>965774</v>
          </cell>
          <cell r="W138">
            <v>0</v>
          </cell>
        </row>
        <row r="139">
          <cell r="B139">
            <v>965775</v>
          </cell>
          <cell r="W139">
            <v>0</v>
          </cell>
        </row>
        <row r="140">
          <cell r="B140">
            <v>965781</v>
          </cell>
          <cell r="W140">
            <v>0</v>
          </cell>
        </row>
        <row r="141">
          <cell r="B141">
            <v>965784</v>
          </cell>
          <cell r="W141">
            <v>0</v>
          </cell>
        </row>
        <row r="142">
          <cell r="B142">
            <v>965789</v>
          </cell>
          <cell r="W142">
            <v>0</v>
          </cell>
        </row>
        <row r="143">
          <cell r="B143">
            <v>965790</v>
          </cell>
          <cell r="W143">
            <v>0</v>
          </cell>
        </row>
        <row r="144">
          <cell r="B144">
            <v>965795</v>
          </cell>
          <cell r="W144">
            <v>0</v>
          </cell>
        </row>
        <row r="145">
          <cell r="B145">
            <v>965797</v>
          </cell>
          <cell r="W145">
            <v>0</v>
          </cell>
        </row>
        <row r="146">
          <cell r="B146">
            <v>965804</v>
          </cell>
          <cell r="W146">
            <v>0</v>
          </cell>
        </row>
        <row r="147">
          <cell r="B147">
            <v>965805</v>
          </cell>
          <cell r="W147">
            <v>0</v>
          </cell>
        </row>
        <row r="148">
          <cell r="B148">
            <v>965809</v>
          </cell>
          <cell r="W148">
            <v>0</v>
          </cell>
        </row>
        <row r="149">
          <cell r="B149">
            <v>965812</v>
          </cell>
          <cell r="W149">
            <v>0</v>
          </cell>
        </row>
        <row r="150">
          <cell r="B150">
            <v>965815</v>
          </cell>
          <cell r="W150">
            <v>0</v>
          </cell>
        </row>
        <row r="151">
          <cell r="B151">
            <v>965821</v>
          </cell>
          <cell r="W151">
            <v>0</v>
          </cell>
        </row>
        <row r="152">
          <cell r="B152">
            <v>965822</v>
          </cell>
          <cell r="W152">
            <v>0</v>
          </cell>
        </row>
        <row r="153">
          <cell r="B153">
            <v>965826</v>
          </cell>
          <cell r="W153">
            <v>0</v>
          </cell>
        </row>
        <row r="154">
          <cell r="B154">
            <v>965831</v>
          </cell>
          <cell r="W154">
            <v>0</v>
          </cell>
        </row>
        <row r="155">
          <cell r="B155">
            <v>965837</v>
          </cell>
          <cell r="W155">
            <v>0</v>
          </cell>
        </row>
        <row r="156">
          <cell r="B156">
            <v>965839</v>
          </cell>
          <cell r="W156">
            <v>0</v>
          </cell>
        </row>
        <row r="157">
          <cell r="B157">
            <v>965842</v>
          </cell>
          <cell r="W157">
            <v>0</v>
          </cell>
        </row>
        <row r="158">
          <cell r="B158">
            <v>965842</v>
          </cell>
          <cell r="W158">
            <v>0</v>
          </cell>
        </row>
        <row r="159">
          <cell r="B159">
            <v>965852</v>
          </cell>
          <cell r="W159">
            <v>0</v>
          </cell>
        </row>
        <row r="160">
          <cell r="B160">
            <v>965853</v>
          </cell>
          <cell r="W160">
            <v>0</v>
          </cell>
        </row>
        <row r="161">
          <cell r="B161">
            <v>965854</v>
          </cell>
          <cell r="W161">
            <v>0</v>
          </cell>
        </row>
        <row r="162">
          <cell r="B162">
            <v>965855</v>
          </cell>
          <cell r="W162">
            <v>0</v>
          </cell>
        </row>
        <row r="163">
          <cell r="B163">
            <v>965859</v>
          </cell>
          <cell r="W163">
            <v>0</v>
          </cell>
        </row>
        <row r="164">
          <cell r="B164">
            <v>965865</v>
          </cell>
          <cell r="W164">
            <v>0</v>
          </cell>
        </row>
        <row r="165">
          <cell r="B165">
            <v>965869</v>
          </cell>
          <cell r="W165">
            <v>0</v>
          </cell>
        </row>
        <row r="166">
          <cell r="B166">
            <v>965878</v>
          </cell>
          <cell r="W166">
            <v>0</v>
          </cell>
        </row>
        <row r="167">
          <cell r="B167">
            <v>965883</v>
          </cell>
          <cell r="W167">
            <v>0</v>
          </cell>
        </row>
        <row r="168">
          <cell r="B168">
            <v>965883</v>
          </cell>
          <cell r="W168">
            <v>0</v>
          </cell>
        </row>
        <row r="169">
          <cell r="B169">
            <v>965884</v>
          </cell>
          <cell r="W169">
            <v>0</v>
          </cell>
        </row>
        <row r="170">
          <cell r="B170">
            <v>965894</v>
          </cell>
          <cell r="W170">
            <v>0</v>
          </cell>
        </row>
        <row r="171">
          <cell r="B171">
            <v>965894</v>
          </cell>
          <cell r="W171">
            <v>0</v>
          </cell>
        </row>
        <row r="172">
          <cell r="B172">
            <v>965895</v>
          </cell>
          <cell r="W172">
            <v>0</v>
          </cell>
        </row>
        <row r="173">
          <cell r="B173">
            <v>965899</v>
          </cell>
          <cell r="W173">
            <v>0</v>
          </cell>
        </row>
        <row r="174">
          <cell r="B174">
            <v>965902</v>
          </cell>
          <cell r="W174">
            <v>0</v>
          </cell>
        </row>
        <row r="175">
          <cell r="B175">
            <v>965911</v>
          </cell>
          <cell r="W175">
            <v>0</v>
          </cell>
        </row>
        <row r="176">
          <cell r="B176">
            <v>965912</v>
          </cell>
          <cell r="W176">
            <v>0</v>
          </cell>
        </row>
        <row r="177">
          <cell r="B177">
            <v>965920</v>
          </cell>
          <cell r="W177">
            <v>0</v>
          </cell>
        </row>
        <row r="178">
          <cell r="B178">
            <v>965934</v>
          </cell>
          <cell r="W178">
            <v>0</v>
          </cell>
        </row>
        <row r="179">
          <cell r="B179">
            <v>965949</v>
          </cell>
          <cell r="W179">
            <v>0</v>
          </cell>
        </row>
        <row r="180">
          <cell r="B180">
            <v>965954</v>
          </cell>
          <cell r="W180">
            <v>0</v>
          </cell>
        </row>
        <row r="181">
          <cell r="B181">
            <v>965955</v>
          </cell>
          <cell r="W181">
            <v>0</v>
          </cell>
        </row>
        <row r="182">
          <cell r="B182">
            <v>965980</v>
          </cell>
          <cell r="W182">
            <v>0</v>
          </cell>
        </row>
        <row r="183">
          <cell r="B183">
            <v>966022</v>
          </cell>
          <cell r="W183">
            <v>0</v>
          </cell>
        </row>
        <row r="184">
          <cell r="B184">
            <v>966026</v>
          </cell>
          <cell r="W184">
            <v>0</v>
          </cell>
        </row>
        <row r="185">
          <cell r="B185">
            <v>966032</v>
          </cell>
          <cell r="W185">
            <v>0</v>
          </cell>
        </row>
        <row r="186">
          <cell r="B186">
            <v>966078</v>
          </cell>
          <cell r="W186">
            <v>0</v>
          </cell>
        </row>
        <row r="187">
          <cell r="B187">
            <v>966094</v>
          </cell>
          <cell r="W187">
            <v>0</v>
          </cell>
        </row>
        <row r="188">
          <cell r="B188">
            <v>966099</v>
          </cell>
          <cell r="W188">
            <v>0</v>
          </cell>
        </row>
        <row r="189">
          <cell r="B189">
            <v>966099</v>
          </cell>
          <cell r="W189">
            <v>0</v>
          </cell>
        </row>
        <row r="190">
          <cell r="B190">
            <v>966106</v>
          </cell>
          <cell r="W190">
            <v>0</v>
          </cell>
        </row>
        <row r="191">
          <cell r="B191">
            <v>966107</v>
          </cell>
          <cell r="W191">
            <v>0</v>
          </cell>
        </row>
        <row r="192">
          <cell r="B192">
            <v>966107</v>
          </cell>
          <cell r="W192">
            <v>0</v>
          </cell>
        </row>
        <row r="193">
          <cell r="B193">
            <v>966109</v>
          </cell>
          <cell r="W193">
            <v>0</v>
          </cell>
        </row>
        <row r="194">
          <cell r="B194">
            <v>966109</v>
          </cell>
          <cell r="W194">
            <v>0</v>
          </cell>
        </row>
        <row r="195">
          <cell r="B195">
            <v>966119</v>
          </cell>
          <cell r="W195">
            <v>0</v>
          </cell>
        </row>
        <row r="196">
          <cell r="B196">
            <v>966127</v>
          </cell>
          <cell r="W196">
            <v>0</v>
          </cell>
        </row>
        <row r="197">
          <cell r="B197">
            <v>966135</v>
          </cell>
          <cell r="W197">
            <v>0</v>
          </cell>
        </row>
        <row r="198">
          <cell r="B198">
            <v>966137</v>
          </cell>
          <cell r="W198">
            <v>0</v>
          </cell>
        </row>
        <row r="199">
          <cell r="B199">
            <v>966148</v>
          </cell>
          <cell r="W199">
            <v>0</v>
          </cell>
        </row>
        <row r="200">
          <cell r="B200">
            <v>966168</v>
          </cell>
          <cell r="W200">
            <v>0</v>
          </cell>
        </row>
        <row r="201">
          <cell r="B201">
            <v>966171</v>
          </cell>
          <cell r="W201">
            <v>0</v>
          </cell>
        </row>
        <row r="202">
          <cell r="B202">
            <v>966172</v>
          </cell>
          <cell r="W202">
            <v>0</v>
          </cell>
        </row>
        <row r="203">
          <cell r="B203">
            <v>966178</v>
          </cell>
          <cell r="W203">
            <v>0</v>
          </cell>
        </row>
        <row r="204">
          <cell r="B204">
            <v>966182</v>
          </cell>
          <cell r="W204">
            <v>0</v>
          </cell>
        </row>
        <row r="205">
          <cell r="B205">
            <v>966186</v>
          </cell>
          <cell r="W205">
            <v>0</v>
          </cell>
        </row>
        <row r="206">
          <cell r="B206">
            <v>966229</v>
          </cell>
          <cell r="W206">
            <v>0</v>
          </cell>
        </row>
        <row r="207">
          <cell r="B207">
            <v>966239</v>
          </cell>
          <cell r="W207">
            <v>0</v>
          </cell>
        </row>
        <row r="208">
          <cell r="B208">
            <v>966239</v>
          </cell>
          <cell r="W208">
            <v>0</v>
          </cell>
        </row>
        <row r="209">
          <cell r="B209">
            <v>966239</v>
          </cell>
          <cell r="W209">
            <v>0</v>
          </cell>
        </row>
        <row r="210">
          <cell r="B210">
            <v>966260</v>
          </cell>
          <cell r="W210">
            <v>0</v>
          </cell>
        </row>
        <row r="211">
          <cell r="B211">
            <v>966266</v>
          </cell>
          <cell r="W211">
            <v>0</v>
          </cell>
        </row>
        <row r="212">
          <cell r="B212">
            <v>966267</v>
          </cell>
          <cell r="W212">
            <v>0</v>
          </cell>
        </row>
        <row r="213">
          <cell r="B213">
            <v>966270</v>
          </cell>
          <cell r="W213">
            <v>0</v>
          </cell>
        </row>
        <row r="214">
          <cell r="B214">
            <v>966271</v>
          </cell>
          <cell r="W214">
            <v>0</v>
          </cell>
        </row>
        <row r="215">
          <cell r="B215">
            <v>966277</v>
          </cell>
          <cell r="W215">
            <v>0</v>
          </cell>
        </row>
        <row r="216">
          <cell r="B216">
            <v>966278</v>
          </cell>
          <cell r="W216">
            <v>0</v>
          </cell>
        </row>
        <row r="217">
          <cell r="B217">
            <v>966279</v>
          </cell>
          <cell r="W217">
            <v>0</v>
          </cell>
        </row>
        <row r="218">
          <cell r="B218">
            <v>966281</v>
          </cell>
          <cell r="W218">
            <v>0</v>
          </cell>
        </row>
        <row r="219">
          <cell r="B219">
            <v>966281</v>
          </cell>
          <cell r="W219">
            <v>0</v>
          </cell>
        </row>
        <row r="220">
          <cell r="B220">
            <v>966288</v>
          </cell>
          <cell r="W220">
            <v>0</v>
          </cell>
        </row>
        <row r="221">
          <cell r="B221">
            <v>966288</v>
          </cell>
          <cell r="W221">
            <v>0</v>
          </cell>
        </row>
        <row r="222">
          <cell r="B222">
            <v>966293</v>
          </cell>
          <cell r="W222">
            <v>0</v>
          </cell>
        </row>
        <row r="223">
          <cell r="B223">
            <v>966297</v>
          </cell>
          <cell r="W223">
            <v>0</v>
          </cell>
        </row>
        <row r="224">
          <cell r="B224">
            <v>966319</v>
          </cell>
          <cell r="W224">
            <v>0</v>
          </cell>
        </row>
        <row r="225">
          <cell r="B225">
            <v>966319</v>
          </cell>
          <cell r="W225">
            <v>0</v>
          </cell>
        </row>
        <row r="226">
          <cell r="B226">
            <v>966320</v>
          </cell>
          <cell r="W226">
            <v>0</v>
          </cell>
        </row>
        <row r="227">
          <cell r="B227">
            <v>966321</v>
          </cell>
          <cell r="W227">
            <v>0</v>
          </cell>
        </row>
        <row r="228">
          <cell r="B228">
            <v>966328</v>
          </cell>
          <cell r="W228">
            <v>0</v>
          </cell>
        </row>
        <row r="229">
          <cell r="B229">
            <v>966335</v>
          </cell>
          <cell r="W229">
            <v>0</v>
          </cell>
        </row>
        <row r="230">
          <cell r="B230">
            <v>966336</v>
          </cell>
          <cell r="W230">
            <v>0</v>
          </cell>
        </row>
        <row r="231">
          <cell r="B231">
            <v>966359</v>
          </cell>
          <cell r="W231">
            <v>0</v>
          </cell>
        </row>
        <row r="232">
          <cell r="B232">
            <v>966360</v>
          </cell>
          <cell r="W232">
            <v>0</v>
          </cell>
        </row>
        <row r="233">
          <cell r="B233">
            <v>966365</v>
          </cell>
          <cell r="W233">
            <v>0</v>
          </cell>
        </row>
        <row r="234">
          <cell r="B234">
            <v>966368</v>
          </cell>
          <cell r="W234">
            <v>0</v>
          </cell>
        </row>
        <row r="235">
          <cell r="B235">
            <v>966370</v>
          </cell>
          <cell r="W235">
            <v>0</v>
          </cell>
        </row>
        <row r="236">
          <cell r="B236">
            <v>966381</v>
          </cell>
          <cell r="W236">
            <v>0</v>
          </cell>
        </row>
        <row r="237">
          <cell r="B237">
            <v>966382</v>
          </cell>
          <cell r="W237">
            <v>0</v>
          </cell>
        </row>
        <row r="238">
          <cell r="B238">
            <v>966390</v>
          </cell>
          <cell r="W238">
            <v>0</v>
          </cell>
        </row>
        <row r="239">
          <cell r="B239">
            <v>966406</v>
          </cell>
          <cell r="W239">
            <v>0</v>
          </cell>
        </row>
        <row r="240">
          <cell r="B240">
            <v>966419</v>
          </cell>
          <cell r="W240">
            <v>0</v>
          </cell>
        </row>
        <row r="241">
          <cell r="B241">
            <v>966428</v>
          </cell>
          <cell r="W241">
            <v>0</v>
          </cell>
        </row>
        <row r="242">
          <cell r="B242">
            <v>966430</v>
          </cell>
          <cell r="W242">
            <v>0</v>
          </cell>
        </row>
        <row r="243">
          <cell r="B243">
            <v>966432</v>
          </cell>
          <cell r="W243">
            <v>0</v>
          </cell>
        </row>
        <row r="244">
          <cell r="B244">
            <v>966438</v>
          </cell>
          <cell r="W244">
            <v>0</v>
          </cell>
        </row>
        <row r="245">
          <cell r="B245">
            <v>966439</v>
          </cell>
          <cell r="W245">
            <v>0</v>
          </cell>
        </row>
        <row r="246">
          <cell r="B246">
            <v>996169</v>
          </cell>
          <cell r="W246">
            <v>0</v>
          </cell>
        </row>
        <row r="247">
          <cell r="B247">
            <v>8000097</v>
          </cell>
          <cell r="W247">
            <v>0</v>
          </cell>
        </row>
        <row r="248">
          <cell r="B248">
            <v>8000097</v>
          </cell>
          <cell r="W248">
            <v>0</v>
          </cell>
        </row>
        <row r="249">
          <cell r="B249">
            <v>8000097</v>
          </cell>
          <cell r="W249">
            <v>0</v>
          </cell>
        </row>
        <row r="250">
          <cell r="B250">
            <v>1820</v>
          </cell>
          <cell r="W250">
            <v>1.4799500000000001</v>
          </cell>
        </row>
        <row r="251">
          <cell r="B251">
            <v>1891</v>
          </cell>
          <cell r="W251">
            <v>0.18998999999999999</v>
          </cell>
        </row>
        <row r="252">
          <cell r="B252">
            <v>1983</v>
          </cell>
          <cell r="W252">
            <v>2.8098999999999998</v>
          </cell>
        </row>
        <row r="253">
          <cell r="B253">
            <v>2348</v>
          </cell>
          <cell r="W253">
            <v>1.1299600000000001</v>
          </cell>
        </row>
        <row r="254">
          <cell r="B254">
            <v>90690</v>
          </cell>
          <cell r="W254">
            <v>1.32995</v>
          </cell>
        </row>
        <row r="255">
          <cell r="B255">
            <v>90875</v>
          </cell>
          <cell r="W255">
            <v>1.4299500000000001</v>
          </cell>
        </row>
        <row r="256">
          <cell r="B256">
            <v>92475</v>
          </cell>
          <cell r="W256">
            <v>0.53998000000000002</v>
          </cell>
        </row>
        <row r="257">
          <cell r="B257">
            <v>95023</v>
          </cell>
          <cell r="W257">
            <v>4.7498399999999998</v>
          </cell>
        </row>
        <row r="258">
          <cell r="B258">
            <v>96255</v>
          </cell>
          <cell r="W258">
            <v>0.97996000000000005</v>
          </cell>
        </row>
        <row r="259">
          <cell r="B259">
            <v>96325</v>
          </cell>
          <cell r="W259">
            <v>1.68994</v>
          </cell>
        </row>
        <row r="260">
          <cell r="B260">
            <v>803923</v>
          </cell>
          <cell r="W260">
            <v>1.4599500000000001</v>
          </cell>
        </row>
        <row r="261">
          <cell r="B261">
            <v>805090</v>
          </cell>
          <cell r="W261">
            <v>2.3599199999999998</v>
          </cell>
        </row>
        <row r="262">
          <cell r="B262">
            <v>805090</v>
          </cell>
          <cell r="W262">
            <v>1.4699500000000001</v>
          </cell>
        </row>
        <row r="263">
          <cell r="B263">
            <v>805211</v>
          </cell>
          <cell r="W263">
            <v>0.84997</v>
          </cell>
        </row>
        <row r="264">
          <cell r="B264">
            <v>829674</v>
          </cell>
          <cell r="W264">
            <v>1.5199499999999999</v>
          </cell>
        </row>
        <row r="265">
          <cell r="B265">
            <v>861423</v>
          </cell>
          <cell r="W265">
            <v>2.9599000000000002</v>
          </cell>
        </row>
        <row r="266">
          <cell r="B266">
            <v>862009</v>
          </cell>
          <cell r="W266">
            <v>1.2799499999999999</v>
          </cell>
        </row>
        <row r="267">
          <cell r="B267">
            <v>862142</v>
          </cell>
          <cell r="W267">
            <v>0.48998000000000003</v>
          </cell>
        </row>
        <row r="268">
          <cell r="B268">
            <v>862517</v>
          </cell>
          <cell r="W268">
            <v>2.5599099999999999</v>
          </cell>
        </row>
        <row r="269">
          <cell r="B269">
            <v>865891</v>
          </cell>
          <cell r="W269">
            <v>1.5499400000000001</v>
          </cell>
        </row>
        <row r="270">
          <cell r="B270">
            <v>873197</v>
          </cell>
          <cell r="W270">
            <v>1.3099499999999999</v>
          </cell>
        </row>
        <row r="271">
          <cell r="B271">
            <v>873204</v>
          </cell>
          <cell r="W271">
            <v>0.67996999999999996</v>
          </cell>
        </row>
        <row r="272">
          <cell r="B272">
            <v>874038</v>
          </cell>
          <cell r="W272">
            <v>2.1699199999999998</v>
          </cell>
        </row>
        <row r="273">
          <cell r="B273">
            <v>874056</v>
          </cell>
          <cell r="W273">
            <v>2.4999099999999999</v>
          </cell>
        </row>
        <row r="274">
          <cell r="B274">
            <v>874059</v>
          </cell>
          <cell r="W274">
            <v>1.7899400000000001</v>
          </cell>
        </row>
        <row r="275">
          <cell r="B275">
            <v>874066</v>
          </cell>
          <cell r="W275">
            <v>2.0299299999999998</v>
          </cell>
        </row>
        <row r="276">
          <cell r="B276">
            <v>874069</v>
          </cell>
          <cell r="W276">
            <v>0.26999000000000001</v>
          </cell>
        </row>
        <row r="277">
          <cell r="B277">
            <v>874252</v>
          </cell>
          <cell r="W277">
            <v>1.69994</v>
          </cell>
        </row>
        <row r="278">
          <cell r="B278">
            <v>874485</v>
          </cell>
          <cell r="W278">
            <v>5.0298299999999996</v>
          </cell>
        </row>
        <row r="279">
          <cell r="B279">
            <v>900145</v>
          </cell>
          <cell r="W279">
            <v>2.9199000000000002</v>
          </cell>
        </row>
        <row r="280">
          <cell r="B280">
            <v>902609</v>
          </cell>
          <cell r="W280">
            <v>2.3799199999999998</v>
          </cell>
        </row>
        <row r="281">
          <cell r="B281">
            <v>920090</v>
          </cell>
          <cell r="W281">
            <v>1.68994</v>
          </cell>
        </row>
        <row r="282">
          <cell r="B282">
            <v>920090</v>
          </cell>
          <cell r="W282">
            <v>1.1299600000000001</v>
          </cell>
        </row>
        <row r="283">
          <cell r="B283">
            <v>920092</v>
          </cell>
          <cell r="W283">
            <v>2.3799199999999998</v>
          </cell>
        </row>
        <row r="284">
          <cell r="B284">
            <v>961363</v>
          </cell>
          <cell r="W284">
            <v>0.38997999999999999</v>
          </cell>
        </row>
        <row r="285">
          <cell r="B285">
            <v>963139</v>
          </cell>
          <cell r="W285">
            <v>2.6099100000000002</v>
          </cell>
        </row>
        <row r="286">
          <cell r="B286">
            <v>963180</v>
          </cell>
          <cell r="W286">
            <v>4.7998399999999997</v>
          </cell>
        </row>
        <row r="287">
          <cell r="B287">
            <v>963686</v>
          </cell>
          <cell r="W287">
            <v>1.5799399999999999</v>
          </cell>
        </row>
        <row r="288">
          <cell r="B288">
            <v>963832</v>
          </cell>
          <cell r="W288">
            <v>11.639620000000001</v>
          </cell>
        </row>
        <row r="289">
          <cell r="B289">
            <v>963832</v>
          </cell>
          <cell r="W289">
            <v>4.1098600000000003</v>
          </cell>
        </row>
        <row r="290">
          <cell r="B290">
            <v>963832</v>
          </cell>
          <cell r="W290">
            <v>7.1297600000000001</v>
          </cell>
        </row>
        <row r="291">
          <cell r="B291">
            <v>964129</v>
          </cell>
          <cell r="W291">
            <v>1.08996</v>
          </cell>
        </row>
        <row r="292">
          <cell r="B292">
            <v>964529</v>
          </cell>
          <cell r="W292">
            <v>3.9098700000000002</v>
          </cell>
        </row>
        <row r="293">
          <cell r="B293">
            <v>964529</v>
          </cell>
          <cell r="W293">
            <v>7.7697399999999996</v>
          </cell>
        </row>
        <row r="294">
          <cell r="B294">
            <v>964529</v>
          </cell>
          <cell r="W294">
            <v>3.9098700000000002</v>
          </cell>
        </row>
        <row r="295">
          <cell r="B295">
            <v>964529</v>
          </cell>
          <cell r="W295">
            <v>0</v>
          </cell>
        </row>
        <row r="296">
          <cell r="B296">
            <v>964529</v>
          </cell>
          <cell r="W296">
            <v>0</v>
          </cell>
        </row>
        <row r="297">
          <cell r="B297">
            <v>964535</v>
          </cell>
          <cell r="W297">
            <v>1.7799400000000001</v>
          </cell>
        </row>
        <row r="298">
          <cell r="B298">
            <v>964575</v>
          </cell>
          <cell r="W298">
            <v>1.4999499999999999</v>
          </cell>
        </row>
        <row r="299">
          <cell r="B299">
            <v>964575</v>
          </cell>
          <cell r="W299">
            <v>1.66994</v>
          </cell>
        </row>
        <row r="300">
          <cell r="B300">
            <v>964575</v>
          </cell>
          <cell r="W300">
            <v>1.67994</v>
          </cell>
        </row>
        <row r="301">
          <cell r="B301">
            <v>964575</v>
          </cell>
          <cell r="W301">
            <v>1.6099399999999999</v>
          </cell>
        </row>
        <row r="302">
          <cell r="B302">
            <v>964585</v>
          </cell>
          <cell r="W302">
            <v>1.8299399999999999</v>
          </cell>
        </row>
        <row r="303">
          <cell r="B303">
            <v>964680</v>
          </cell>
          <cell r="W303">
            <v>3.7598699999999998</v>
          </cell>
        </row>
        <row r="304">
          <cell r="B304">
            <v>964783</v>
          </cell>
          <cell r="W304">
            <v>1.5199499999999999</v>
          </cell>
        </row>
        <row r="305">
          <cell r="B305">
            <v>964795</v>
          </cell>
          <cell r="W305">
            <v>3.6198800000000002</v>
          </cell>
        </row>
        <row r="306">
          <cell r="B306">
            <v>964862</v>
          </cell>
          <cell r="W306">
            <v>13.669549999999999</v>
          </cell>
        </row>
        <row r="307">
          <cell r="B307">
            <v>964954</v>
          </cell>
          <cell r="W307">
            <v>1.5499400000000001</v>
          </cell>
        </row>
        <row r="308">
          <cell r="B308">
            <v>964954</v>
          </cell>
          <cell r="W308">
            <v>1.65994</v>
          </cell>
        </row>
        <row r="309">
          <cell r="B309">
            <v>964954</v>
          </cell>
          <cell r="W309">
            <v>1.5099499999999999</v>
          </cell>
        </row>
        <row r="310">
          <cell r="B310">
            <v>965066</v>
          </cell>
          <cell r="W310">
            <v>6.4897799999999997</v>
          </cell>
        </row>
        <row r="311">
          <cell r="B311">
            <v>965069</v>
          </cell>
          <cell r="W311">
            <v>2.0299299999999998</v>
          </cell>
        </row>
        <row r="312">
          <cell r="B312">
            <v>965142</v>
          </cell>
          <cell r="W312">
            <v>3.1598899999999999</v>
          </cell>
        </row>
        <row r="313">
          <cell r="B313">
            <v>965167</v>
          </cell>
          <cell r="W313">
            <v>1.2999499999999999</v>
          </cell>
        </row>
        <row r="314">
          <cell r="B314">
            <v>965273</v>
          </cell>
          <cell r="W314">
            <v>0.88997000000000004</v>
          </cell>
        </row>
        <row r="315">
          <cell r="B315">
            <v>965292</v>
          </cell>
          <cell r="W315">
            <v>4.6798400000000004</v>
          </cell>
        </row>
        <row r="316">
          <cell r="B316">
            <v>965292</v>
          </cell>
          <cell r="W316">
            <v>2.8298999999999999</v>
          </cell>
        </row>
        <row r="317">
          <cell r="B317">
            <v>965292</v>
          </cell>
          <cell r="W317">
            <v>0</v>
          </cell>
        </row>
        <row r="318">
          <cell r="B318">
            <v>965292</v>
          </cell>
          <cell r="W318">
            <v>0</v>
          </cell>
        </row>
        <row r="319">
          <cell r="B319">
            <v>965292</v>
          </cell>
          <cell r="W319">
            <v>3.0798899999999998</v>
          </cell>
        </row>
        <row r="320">
          <cell r="B320">
            <v>965292</v>
          </cell>
          <cell r="W320">
            <v>2.6299100000000002</v>
          </cell>
        </row>
        <row r="321">
          <cell r="B321">
            <v>965292</v>
          </cell>
          <cell r="W321">
            <v>2.9799000000000002</v>
          </cell>
        </row>
        <row r="322">
          <cell r="B322">
            <v>965292</v>
          </cell>
          <cell r="W322">
            <v>0</v>
          </cell>
        </row>
        <row r="323">
          <cell r="B323">
            <v>965302</v>
          </cell>
          <cell r="W323">
            <v>3.7398699999999998</v>
          </cell>
        </row>
        <row r="324">
          <cell r="B324">
            <v>965302</v>
          </cell>
          <cell r="W324">
            <v>7.5397499999999997</v>
          </cell>
        </row>
        <row r="325">
          <cell r="B325">
            <v>965302</v>
          </cell>
          <cell r="W325">
            <v>5.5798100000000002</v>
          </cell>
        </row>
        <row r="326">
          <cell r="B326">
            <v>965343</v>
          </cell>
          <cell r="W326">
            <v>4.30985</v>
          </cell>
        </row>
        <row r="327">
          <cell r="B327">
            <v>965371</v>
          </cell>
          <cell r="W327">
            <v>2.5499100000000001</v>
          </cell>
        </row>
        <row r="328">
          <cell r="B328">
            <v>965371</v>
          </cell>
          <cell r="W328">
            <v>2.3599199999999998</v>
          </cell>
        </row>
        <row r="329">
          <cell r="B329">
            <v>965454</v>
          </cell>
          <cell r="W329">
            <v>2.3799199999999998</v>
          </cell>
        </row>
        <row r="330">
          <cell r="B330">
            <v>965474</v>
          </cell>
          <cell r="W330">
            <v>4.7298400000000003</v>
          </cell>
        </row>
        <row r="331">
          <cell r="B331">
            <v>965479</v>
          </cell>
          <cell r="W331">
            <v>5.52982</v>
          </cell>
        </row>
        <row r="332">
          <cell r="B332">
            <v>965487</v>
          </cell>
          <cell r="W332">
            <v>3.1798899999999999</v>
          </cell>
        </row>
        <row r="333">
          <cell r="B333">
            <v>965487</v>
          </cell>
          <cell r="W333">
            <v>4.0098599999999998</v>
          </cell>
        </row>
        <row r="334">
          <cell r="B334">
            <v>965490</v>
          </cell>
          <cell r="W334">
            <v>9.2596900000000009</v>
          </cell>
        </row>
        <row r="335">
          <cell r="B335">
            <v>965490</v>
          </cell>
          <cell r="W335">
            <v>4.1498600000000003</v>
          </cell>
        </row>
        <row r="336">
          <cell r="B336">
            <v>965491</v>
          </cell>
          <cell r="W336">
            <v>2.71991</v>
          </cell>
        </row>
        <row r="337">
          <cell r="B337">
            <v>965494</v>
          </cell>
          <cell r="W337">
            <v>1.64994</v>
          </cell>
        </row>
        <row r="338">
          <cell r="B338">
            <v>965496</v>
          </cell>
          <cell r="W338">
            <v>1.5299499999999999</v>
          </cell>
        </row>
        <row r="339">
          <cell r="B339">
            <v>965502</v>
          </cell>
          <cell r="W339">
            <v>3.64988</v>
          </cell>
        </row>
        <row r="340">
          <cell r="B340">
            <v>965515</v>
          </cell>
          <cell r="W340">
            <v>0.19999</v>
          </cell>
        </row>
        <row r="341">
          <cell r="B341">
            <v>965523</v>
          </cell>
          <cell r="W341">
            <v>2.6499100000000002</v>
          </cell>
        </row>
        <row r="342">
          <cell r="B342">
            <v>965527</v>
          </cell>
          <cell r="W342">
            <v>4.8398399999999997</v>
          </cell>
        </row>
        <row r="343">
          <cell r="B343">
            <v>965527</v>
          </cell>
          <cell r="W343">
            <v>4.5398500000000004</v>
          </cell>
        </row>
        <row r="344">
          <cell r="B344">
            <v>965530</v>
          </cell>
          <cell r="W344">
            <v>3.2898900000000002</v>
          </cell>
        </row>
        <row r="345">
          <cell r="B345">
            <v>965533</v>
          </cell>
          <cell r="W345">
            <v>3.0198999999999998</v>
          </cell>
        </row>
        <row r="346">
          <cell r="B346">
            <v>965534</v>
          </cell>
          <cell r="W346">
            <v>3.1498900000000001</v>
          </cell>
        </row>
        <row r="347">
          <cell r="B347">
            <v>965536</v>
          </cell>
          <cell r="W347">
            <v>6.4097900000000001</v>
          </cell>
        </row>
        <row r="348">
          <cell r="B348">
            <v>965536</v>
          </cell>
          <cell r="W348">
            <v>4.9798299999999998</v>
          </cell>
        </row>
        <row r="349">
          <cell r="B349">
            <v>965545</v>
          </cell>
          <cell r="W349">
            <v>3.6198800000000002</v>
          </cell>
        </row>
        <row r="350">
          <cell r="B350">
            <v>965560</v>
          </cell>
          <cell r="W350">
            <v>3.4598800000000001</v>
          </cell>
        </row>
        <row r="351">
          <cell r="B351">
            <v>965560</v>
          </cell>
          <cell r="W351">
            <v>0</v>
          </cell>
        </row>
        <row r="352">
          <cell r="B352">
            <v>965576</v>
          </cell>
          <cell r="W352">
            <v>2.01993</v>
          </cell>
        </row>
        <row r="353">
          <cell r="B353">
            <v>965578</v>
          </cell>
          <cell r="W353">
            <v>2.3399200000000002</v>
          </cell>
        </row>
        <row r="354">
          <cell r="B354">
            <v>965586</v>
          </cell>
          <cell r="W354">
            <v>2.4099200000000001</v>
          </cell>
        </row>
        <row r="355">
          <cell r="B355">
            <v>965594</v>
          </cell>
          <cell r="W355">
            <v>2.1099299999999999</v>
          </cell>
        </row>
        <row r="356">
          <cell r="B356">
            <v>965594</v>
          </cell>
          <cell r="W356">
            <v>7.1297600000000001</v>
          </cell>
        </row>
        <row r="357">
          <cell r="B357">
            <v>965594</v>
          </cell>
          <cell r="W357">
            <v>3.9298799999999998</v>
          </cell>
        </row>
        <row r="358">
          <cell r="B358">
            <v>965610</v>
          </cell>
          <cell r="W358">
            <v>3.4898799999999999</v>
          </cell>
        </row>
        <row r="359">
          <cell r="B359">
            <v>965614</v>
          </cell>
          <cell r="W359">
            <v>1.8499300000000001</v>
          </cell>
        </row>
        <row r="360">
          <cell r="B360">
            <v>965618</v>
          </cell>
          <cell r="W360">
            <v>3.1198899999999998</v>
          </cell>
        </row>
        <row r="361">
          <cell r="B361">
            <v>965622</v>
          </cell>
          <cell r="W361">
            <v>3.2398899999999999</v>
          </cell>
        </row>
        <row r="362">
          <cell r="B362">
            <v>965624</v>
          </cell>
          <cell r="W362">
            <v>4.7298400000000003</v>
          </cell>
        </row>
        <row r="363">
          <cell r="B363">
            <v>965627</v>
          </cell>
          <cell r="W363">
            <v>5.9398</v>
          </cell>
        </row>
        <row r="364">
          <cell r="B364">
            <v>965628</v>
          </cell>
          <cell r="W364">
            <v>12.48962</v>
          </cell>
        </row>
        <row r="365">
          <cell r="B365">
            <v>965631</v>
          </cell>
          <cell r="W365">
            <v>6.88978</v>
          </cell>
        </row>
        <row r="366">
          <cell r="B366">
            <v>965631</v>
          </cell>
          <cell r="W366">
            <v>3.3798900000000001</v>
          </cell>
        </row>
        <row r="367">
          <cell r="B367">
            <v>965631</v>
          </cell>
          <cell r="W367">
            <v>4.03986</v>
          </cell>
        </row>
        <row r="368">
          <cell r="B368">
            <v>965631</v>
          </cell>
          <cell r="W368">
            <v>3.7598699999999998</v>
          </cell>
        </row>
        <row r="369">
          <cell r="B369">
            <v>965631</v>
          </cell>
          <cell r="W369">
            <v>1.1699600000000001</v>
          </cell>
        </row>
        <row r="370">
          <cell r="B370">
            <v>965631</v>
          </cell>
          <cell r="W370">
            <v>2.9399000000000002</v>
          </cell>
        </row>
        <row r="371">
          <cell r="B371">
            <v>965631</v>
          </cell>
          <cell r="W371">
            <v>4.6298399999999997</v>
          </cell>
        </row>
        <row r="372">
          <cell r="B372">
            <v>965631</v>
          </cell>
          <cell r="W372">
            <v>3.35989</v>
          </cell>
        </row>
        <row r="373">
          <cell r="B373">
            <v>965631</v>
          </cell>
          <cell r="W373">
            <v>2.6699099999999998</v>
          </cell>
        </row>
        <row r="374">
          <cell r="B374">
            <v>965634</v>
          </cell>
          <cell r="W374">
            <v>3.3498899999999998</v>
          </cell>
        </row>
        <row r="375">
          <cell r="B375">
            <v>965641</v>
          </cell>
          <cell r="W375">
            <v>4.4098499999999996</v>
          </cell>
        </row>
        <row r="376">
          <cell r="B376">
            <v>965644</v>
          </cell>
          <cell r="W376">
            <v>1.5299499999999999</v>
          </cell>
        </row>
        <row r="377">
          <cell r="B377">
            <v>965646</v>
          </cell>
          <cell r="W377">
            <v>2.0899299999999998</v>
          </cell>
        </row>
        <row r="378">
          <cell r="B378">
            <v>965655</v>
          </cell>
          <cell r="W378">
            <v>2.8999000000000001</v>
          </cell>
        </row>
        <row r="379">
          <cell r="B379">
            <v>965656</v>
          </cell>
          <cell r="W379">
            <v>5.66981</v>
          </cell>
        </row>
        <row r="380">
          <cell r="B380">
            <v>965661</v>
          </cell>
          <cell r="W380">
            <v>2.9998999999999998</v>
          </cell>
        </row>
        <row r="381">
          <cell r="B381">
            <v>965662</v>
          </cell>
          <cell r="W381">
            <v>2.67991</v>
          </cell>
        </row>
        <row r="382">
          <cell r="B382">
            <v>965664</v>
          </cell>
          <cell r="W382">
            <v>2.3199200000000002</v>
          </cell>
        </row>
        <row r="383">
          <cell r="B383">
            <v>965664</v>
          </cell>
          <cell r="W383">
            <v>2.01993</v>
          </cell>
        </row>
        <row r="384">
          <cell r="B384">
            <v>965670</v>
          </cell>
          <cell r="W384">
            <v>0.44997999999999999</v>
          </cell>
        </row>
        <row r="385">
          <cell r="B385">
            <v>965673</v>
          </cell>
          <cell r="W385">
            <v>5.7998099999999999</v>
          </cell>
        </row>
        <row r="386">
          <cell r="B386">
            <v>965674</v>
          </cell>
          <cell r="W386">
            <v>3.7998699999999999</v>
          </cell>
        </row>
        <row r="387">
          <cell r="B387">
            <v>965677</v>
          </cell>
          <cell r="W387">
            <v>4.1498600000000003</v>
          </cell>
        </row>
        <row r="388">
          <cell r="B388">
            <v>965681</v>
          </cell>
          <cell r="W388">
            <v>0.65996999999999995</v>
          </cell>
        </row>
        <row r="389">
          <cell r="B389">
            <v>965693</v>
          </cell>
          <cell r="W389">
            <v>6.2397900000000002</v>
          </cell>
        </row>
        <row r="390">
          <cell r="B390">
            <v>965693</v>
          </cell>
          <cell r="W390">
            <v>0</v>
          </cell>
        </row>
        <row r="391">
          <cell r="B391">
            <v>965700</v>
          </cell>
          <cell r="W391">
            <v>1.7699400000000001</v>
          </cell>
        </row>
        <row r="392">
          <cell r="B392">
            <v>965703</v>
          </cell>
          <cell r="W392">
            <v>1.9599299999999999</v>
          </cell>
        </row>
        <row r="393">
          <cell r="B393">
            <v>965704</v>
          </cell>
          <cell r="W393">
            <v>3.4098799999999998</v>
          </cell>
        </row>
        <row r="394">
          <cell r="B394">
            <v>965707</v>
          </cell>
          <cell r="W394">
            <v>2.2099199999999999</v>
          </cell>
        </row>
        <row r="395">
          <cell r="B395">
            <v>965713</v>
          </cell>
          <cell r="W395">
            <v>2.0099300000000002</v>
          </cell>
        </row>
        <row r="396">
          <cell r="B396">
            <v>965715</v>
          </cell>
          <cell r="W396">
            <v>4.6198399999999999</v>
          </cell>
        </row>
        <row r="397">
          <cell r="B397">
            <v>965716</v>
          </cell>
          <cell r="W397">
            <v>6.7197800000000001</v>
          </cell>
        </row>
        <row r="398">
          <cell r="B398">
            <v>965717</v>
          </cell>
          <cell r="W398">
            <v>2.8999000000000001</v>
          </cell>
        </row>
        <row r="399">
          <cell r="B399">
            <v>965719</v>
          </cell>
          <cell r="W399">
            <v>2.0999300000000001</v>
          </cell>
        </row>
        <row r="400">
          <cell r="B400">
            <v>965722</v>
          </cell>
          <cell r="W400">
            <v>2.0099300000000002</v>
          </cell>
        </row>
        <row r="401">
          <cell r="B401">
            <v>965726</v>
          </cell>
          <cell r="W401">
            <v>5.0198299999999998</v>
          </cell>
        </row>
        <row r="402">
          <cell r="B402">
            <v>965727</v>
          </cell>
          <cell r="W402">
            <v>2.5099100000000001</v>
          </cell>
        </row>
        <row r="403">
          <cell r="B403">
            <v>965729</v>
          </cell>
          <cell r="W403">
            <v>1.2699499999999999</v>
          </cell>
        </row>
        <row r="404">
          <cell r="B404">
            <v>965733</v>
          </cell>
          <cell r="W404">
            <v>1.05996</v>
          </cell>
        </row>
        <row r="405">
          <cell r="B405">
            <v>965740</v>
          </cell>
          <cell r="W405">
            <v>1.7799400000000001</v>
          </cell>
        </row>
        <row r="406">
          <cell r="B406">
            <v>965749</v>
          </cell>
          <cell r="W406">
            <v>1.2499499999999999</v>
          </cell>
        </row>
        <row r="407">
          <cell r="B407">
            <v>965752</v>
          </cell>
          <cell r="W407">
            <v>8.1697399999999991</v>
          </cell>
        </row>
        <row r="408">
          <cell r="B408">
            <v>965756</v>
          </cell>
          <cell r="W408">
            <v>5.0998299999999999</v>
          </cell>
        </row>
        <row r="409">
          <cell r="B409">
            <v>965757</v>
          </cell>
          <cell r="W409">
            <v>8.4997199999999999</v>
          </cell>
        </row>
        <row r="410">
          <cell r="B410">
            <v>965759</v>
          </cell>
          <cell r="W410">
            <v>2.38992</v>
          </cell>
        </row>
        <row r="411">
          <cell r="B411">
            <v>965765</v>
          </cell>
          <cell r="W411">
            <v>2.6299100000000002</v>
          </cell>
        </row>
        <row r="412">
          <cell r="B412">
            <v>965765</v>
          </cell>
          <cell r="W412">
            <v>1.9499299999999999</v>
          </cell>
        </row>
        <row r="413">
          <cell r="B413">
            <v>965767</v>
          </cell>
          <cell r="W413">
            <v>6.1497999999999999</v>
          </cell>
        </row>
        <row r="414">
          <cell r="B414">
            <v>965769</v>
          </cell>
          <cell r="W414">
            <v>0.66996999999999995</v>
          </cell>
        </row>
        <row r="415">
          <cell r="B415">
            <v>965774</v>
          </cell>
          <cell r="W415">
            <v>3.3298899999999998</v>
          </cell>
        </row>
        <row r="416">
          <cell r="B416">
            <v>965775</v>
          </cell>
          <cell r="W416">
            <v>1.36995</v>
          </cell>
        </row>
        <row r="417">
          <cell r="B417">
            <v>965781</v>
          </cell>
          <cell r="W417">
            <v>2.2799200000000002</v>
          </cell>
        </row>
        <row r="418">
          <cell r="B418">
            <v>965784</v>
          </cell>
          <cell r="W418">
            <v>3.8898700000000002</v>
          </cell>
        </row>
        <row r="419">
          <cell r="B419">
            <v>965790</v>
          </cell>
          <cell r="W419">
            <v>3.0998899999999998</v>
          </cell>
        </row>
        <row r="420">
          <cell r="B420">
            <v>965795</v>
          </cell>
          <cell r="W420">
            <v>2.0799300000000001</v>
          </cell>
        </row>
        <row r="421">
          <cell r="B421">
            <v>965797</v>
          </cell>
          <cell r="W421">
            <v>1.69994</v>
          </cell>
        </row>
        <row r="422">
          <cell r="B422">
            <v>965804</v>
          </cell>
          <cell r="W422">
            <v>3.8498700000000001</v>
          </cell>
        </row>
        <row r="423">
          <cell r="B423">
            <v>965805</v>
          </cell>
          <cell r="W423">
            <v>1.07996</v>
          </cell>
        </row>
        <row r="424">
          <cell r="B424">
            <v>965809</v>
          </cell>
          <cell r="W424">
            <v>1.8599300000000001</v>
          </cell>
        </row>
        <row r="425">
          <cell r="B425">
            <v>965812</v>
          </cell>
          <cell r="W425">
            <v>0.71997</v>
          </cell>
        </row>
        <row r="426">
          <cell r="B426">
            <v>965815</v>
          </cell>
          <cell r="W426">
            <v>6.59978</v>
          </cell>
        </row>
        <row r="427">
          <cell r="B427">
            <v>965821</v>
          </cell>
          <cell r="W427">
            <v>1.8599300000000001</v>
          </cell>
        </row>
        <row r="428">
          <cell r="B428">
            <v>965822</v>
          </cell>
          <cell r="W428">
            <v>1.7999400000000001</v>
          </cell>
        </row>
        <row r="429">
          <cell r="B429">
            <v>965826</v>
          </cell>
          <cell r="W429">
            <v>3.41988</v>
          </cell>
        </row>
        <row r="430">
          <cell r="B430">
            <v>965831</v>
          </cell>
          <cell r="W430">
            <v>17.529440000000001</v>
          </cell>
        </row>
        <row r="431">
          <cell r="B431">
            <v>965837</v>
          </cell>
          <cell r="W431">
            <v>6.1398000000000001</v>
          </cell>
        </row>
        <row r="432">
          <cell r="B432">
            <v>965839</v>
          </cell>
          <cell r="W432">
            <v>2.2299199999999999</v>
          </cell>
        </row>
        <row r="433">
          <cell r="B433">
            <v>965842</v>
          </cell>
          <cell r="W433">
            <v>4.3998499999999998</v>
          </cell>
        </row>
        <row r="434">
          <cell r="B434">
            <v>965842</v>
          </cell>
          <cell r="W434">
            <v>3.31989</v>
          </cell>
        </row>
        <row r="435">
          <cell r="B435">
            <v>965852</v>
          </cell>
          <cell r="W435">
            <v>3.0299</v>
          </cell>
        </row>
        <row r="436">
          <cell r="B436">
            <v>965853</v>
          </cell>
          <cell r="W436">
            <v>1.6099399999999999</v>
          </cell>
        </row>
        <row r="437">
          <cell r="B437">
            <v>965854</v>
          </cell>
          <cell r="W437">
            <v>2.3199200000000002</v>
          </cell>
        </row>
        <row r="438">
          <cell r="B438">
            <v>965855</v>
          </cell>
          <cell r="W438">
            <v>2.2399200000000001</v>
          </cell>
        </row>
        <row r="439">
          <cell r="B439">
            <v>965859</v>
          </cell>
          <cell r="W439">
            <v>3.31989</v>
          </cell>
        </row>
        <row r="440">
          <cell r="B440">
            <v>965865</v>
          </cell>
          <cell r="W440">
            <v>0.98995999999999995</v>
          </cell>
        </row>
        <row r="441">
          <cell r="B441">
            <v>965869</v>
          </cell>
          <cell r="W441">
            <v>4.5498500000000002</v>
          </cell>
        </row>
        <row r="442">
          <cell r="B442">
            <v>965878</v>
          </cell>
          <cell r="W442">
            <v>1.7899400000000001</v>
          </cell>
        </row>
        <row r="443">
          <cell r="B443">
            <v>965883</v>
          </cell>
          <cell r="W443">
            <v>2.2399200000000001</v>
          </cell>
        </row>
        <row r="444">
          <cell r="B444">
            <v>965883</v>
          </cell>
          <cell r="W444">
            <v>0.16999</v>
          </cell>
        </row>
        <row r="445">
          <cell r="B445">
            <v>965884</v>
          </cell>
          <cell r="W445">
            <v>6.4897799999999997</v>
          </cell>
        </row>
        <row r="446">
          <cell r="B446">
            <v>965894</v>
          </cell>
          <cell r="W446">
            <v>3.7698700000000001</v>
          </cell>
        </row>
        <row r="447">
          <cell r="B447">
            <v>965894</v>
          </cell>
          <cell r="W447">
            <v>1.7599400000000001</v>
          </cell>
        </row>
        <row r="448">
          <cell r="B448">
            <v>965895</v>
          </cell>
          <cell r="W448">
            <v>5.4198199999999996</v>
          </cell>
        </row>
        <row r="449">
          <cell r="B449">
            <v>965899</v>
          </cell>
          <cell r="W449">
            <v>2.6099100000000002</v>
          </cell>
        </row>
        <row r="450">
          <cell r="B450">
            <v>965902</v>
          </cell>
          <cell r="W450">
            <v>0.90996999999999995</v>
          </cell>
        </row>
        <row r="451">
          <cell r="B451">
            <v>965911</v>
          </cell>
          <cell r="W451">
            <v>5.7798100000000003</v>
          </cell>
        </row>
        <row r="452">
          <cell r="B452">
            <v>965912</v>
          </cell>
          <cell r="W452">
            <v>2.34992</v>
          </cell>
        </row>
        <row r="453">
          <cell r="B453">
            <v>965920</v>
          </cell>
          <cell r="W453">
            <v>5.2898199999999997</v>
          </cell>
        </row>
        <row r="454">
          <cell r="B454">
            <v>965934</v>
          </cell>
          <cell r="W454">
            <v>3.1998899999999999</v>
          </cell>
        </row>
        <row r="455">
          <cell r="B455">
            <v>965949</v>
          </cell>
          <cell r="W455">
            <v>2.9199000000000002</v>
          </cell>
        </row>
        <row r="456">
          <cell r="B456">
            <v>965954</v>
          </cell>
          <cell r="W456">
            <v>0.92996000000000001</v>
          </cell>
        </row>
        <row r="457">
          <cell r="B457">
            <v>965955</v>
          </cell>
          <cell r="W457">
            <v>3.29989</v>
          </cell>
        </row>
        <row r="458">
          <cell r="B458">
            <v>965980</v>
          </cell>
          <cell r="W458">
            <v>1.1999599999999999</v>
          </cell>
        </row>
        <row r="459">
          <cell r="B459">
            <v>966022</v>
          </cell>
          <cell r="W459">
            <v>0</v>
          </cell>
        </row>
        <row r="460">
          <cell r="B460">
            <v>966026</v>
          </cell>
          <cell r="W460">
            <v>2.3599199999999998</v>
          </cell>
        </row>
        <row r="461">
          <cell r="B461">
            <v>966032</v>
          </cell>
          <cell r="W461">
            <v>6.8197700000000001</v>
          </cell>
        </row>
        <row r="462">
          <cell r="B462">
            <v>966094</v>
          </cell>
          <cell r="W462">
            <v>3.35989</v>
          </cell>
        </row>
        <row r="463">
          <cell r="B463">
            <v>966099</v>
          </cell>
          <cell r="W463">
            <v>4.7498399999999998</v>
          </cell>
        </row>
        <row r="464">
          <cell r="B464">
            <v>966099</v>
          </cell>
          <cell r="W464">
            <v>4.4898499999999997</v>
          </cell>
        </row>
        <row r="465">
          <cell r="B465">
            <v>966106</v>
          </cell>
          <cell r="W465">
            <v>0.48998000000000003</v>
          </cell>
        </row>
        <row r="466">
          <cell r="B466">
            <v>966107</v>
          </cell>
          <cell r="W466">
            <v>1.8099400000000001</v>
          </cell>
        </row>
        <row r="467">
          <cell r="B467">
            <v>966107</v>
          </cell>
          <cell r="W467">
            <v>4.1498600000000003</v>
          </cell>
        </row>
        <row r="468">
          <cell r="B468">
            <v>966109</v>
          </cell>
          <cell r="W468">
            <v>2.7499099999999999</v>
          </cell>
        </row>
        <row r="469">
          <cell r="B469">
            <v>966109</v>
          </cell>
          <cell r="W469">
            <v>2.9998999999999998</v>
          </cell>
        </row>
        <row r="470">
          <cell r="B470">
            <v>966119</v>
          </cell>
          <cell r="W470">
            <v>5.1398299999999999</v>
          </cell>
        </row>
        <row r="471">
          <cell r="B471">
            <v>966127</v>
          </cell>
          <cell r="W471">
            <v>1.4399500000000001</v>
          </cell>
        </row>
        <row r="472">
          <cell r="B472">
            <v>966135</v>
          </cell>
          <cell r="W472">
            <v>2.1899199999999999</v>
          </cell>
        </row>
        <row r="473">
          <cell r="B473">
            <v>966137</v>
          </cell>
          <cell r="W473">
            <v>5.0998299999999999</v>
          </cell>
        </row>
        <row r="474">
          <cell r="B474">
            <v>966148</v>
          </cell>
          <cell r="W474">
            <v>2.7499099999999999</v>
          </cell>
        </row>
        <row r="475">
          <cell r="B475">
            <v>966171</v>
          </cell>
          <cell r="W475">
            <v>5.2298299999999998</v>
          </cell>
        </row>
        <row r="476">
          <cell r="B476">
            <v>966172</v>
          </cell>
          <cell r="W476">
            <v>2.9599000000000002</v>
          </cell>
        </row>
        <row r="477">
          <cell r="B477">
            <v>966178</v>
          </cell>
          <cell r="W477">
            <v>2.7099099999999998</v>
          </cell>
        </row>
        <row r="478">
          <cell r="B478">
            <v>966182</v>
          </cell>
          <cell r="W478">
            <v>3.5798800000000002</v>
          </cell>
        </row>
        <row r="479">
          <cell r="B479">
            <v>966186</v>
          </cell>
          <cell r="W479">
            <v>3.66988</v>
          </cell>
        </row>
        <row r="480">
          <cell r="B480">
            <v>966229</v>
          </cell>
          <cell r="W480">
            <v>3.8798699999999999</v>
          </cell>
        </row>
        <row r="481">
          <cell r="B481">
            <v>966239</v>
          </cell>
          <cell r="W481">
            <v>3.62988</v>
          </cell>
        </row>
        <row r="482">
          <cell r="B482">
            <v>966239</v>
          </cell>
          <cell r="W482">
            <v>1.8899300000000001</v>
          </cell>
        </row>
        <row r="483">
          <cell r="B483">
            <v>966239</v>
          </cell>
          <cell r="W483">
            <v>1.4699500000000001</v>
          </cell>
        </row>
        <row r="484">
          <cell r="B484">
            <v>966260</v>
          </cell>
          <cell r="W484">
            <v>2.65991</v>
          </cell>
        </row>
        <row r="485">
          <cell r="B485">
            <v>966266</v>
          </cell>
          <cell r="W485">
            <v>3.0998899999999998</v>
          </cell>
        </row>
        <row r="486">
          <cell r="B486">
            <v>966267</v>
          </cell>
          <cell r="W486">
            <v>1.01996</v>
          </cell>
        </row>
        <row r="487">
          <cell r="B487">
            <v>966270</v>
          </cell>
          <cell r="W487">
            <v>4.1898600000000004</v>
          </cell>
        </row>
        <row r="488">
          <cell r="B488">
            <v>966271</v>
          </cell>
          <cell r="W488">
            <v>6.5397800000000004</v>
          </cell>
        </row>
        <row r="489">
          <cell r="B489">
            <v>966277</v>
          </cell>
          <cell r="W489">
            <v>2.9399000000000002</v>
          </cell>
        </row>
        <row r="490">
          <cell r="B490">
            <v>966278</v>
          </cell>
          <cell r="W490">
            <v>4.2698600000000004</v>
          </cell>
        </row>
        <row r="491">
          <cell r="B491">
            <v>966279</v>
          </cell>
          <cell r="W491">
            <v>7.5497500000000004</v>
          </cell>
        </row>
        <row r="492">
          <cell r="B492">
            <v>966281</v>
          </cell>
          <cell r="W492">
            <v>3.66988</v>
          </cell>
        </row>
        <row r="493">
          <cell r="B493">
            <v>966281</v>
          </cell>
          <cell r="W493">
            <v>2.2099199999999999</v>
          </cell>
        </row>
        <row r="494">
          <cell r="B494">
            <v>966293</v>
          </cell>
          <cell r="W494">
            <v>2.0299299999999998</v>
          </cell>
        </row>
        <row r="495">
          <cell r="B495">
            <v>966297</v>
          </cell>
          <cell r="W495">
            <v>2.30992</v>
          </cell>
        </row>
        <row r="496">
          <cell r="B496">
            <v>966319</v>
          </cell>
          <cell r="W496">
            <v>4.1898600000000004</v>
          </cell>
        </row>
        <row r="497">
          <cell r="B497">
            <v>966320</v>
          </cell>
          <cell r="W497">
            <v>0.69996999999999998</v>
          </cell>
        </row>
        <row r="498">
          <cell r="B498">
            <v>966321</v>
          </cell>
          <cell r="W498">
            <v>2.7599100000000001</v>
          </cell>
        </row>
        <row r="499">
          <cell r="B499">
            <v>966328</v>
          </cell>
          <cell r="W499">
            <v>8.1597299999999997</v>
          </cell>
        </row>
        <row r="500">
          <cell r="B500">
            <v>966335</v>
          </cell>
          <cell r="W500">
            <v>1.1499600000000001</v>
          </cell>
        </row>
        <row r="501">
          <cell r="B501">
            <v>966359</v>
          </cell>
          <cell r="W501">
            <v>1.1699600000000001</v>
          </cell>
        </row>
        <row r="502">
          <cell r="B502">
            <v>966360</v>
          </cell>
          <cell r="W502">
            <v>4.0998599999999996</v>
          </cell>
        </row>
        <row r="503">
          <cell r="B503">
            <v>966365</v>
          </cell>
          <cell r="W503">
            <v>2.1499299999999999</v>
          </cell>
        </row>
        <row r="504">
          <cell r="B504">
            <v>966381</v>
          </cell>
          <cell r="W504">
            <v>1.66994</v>
          </cell>
        </row>
        <row r="505">
          <cell r="B505">
            <v>966382</v>
          </cell>
          <cell r="W505">
            <v>2.63991</v>
          </cell>
        </row>
        <row r="506">
          <cell r="B506">
            <v>966390</v>
          </cell>
          <cell r="W506">
            <v>3.39988</v>
          </cell>
        </row>
        <row r="507">
          <cell r="B507">
            <v>996169</v>
          </cell>
          <cell r="W507">
            <v>2.2799200000000002</v>
          </cell>
        </row>
        <row r="508">
          <cell r="B508">
            <v>8000036</v>
          </cell>
          <cell r="W508">
            <v>0.87997000000000003</v>
          </cell>
        </row>
        <row r="509">
          <cell r="B509">
            <v>8000068</v>
          </cell>
          <cell r="W509">
            <v>1.09996</v>
          </cell>
        </row>
        <row r="510">
          <cell r="B510">
            <v>8000090</v>
          </cell>
          <cell r="W510">
            <v>1.9499299999999999</v>
          </cell>
        </row>
        <row r="511">
          <cell r="B511">
            <v>8000097</v>
          </cell>
          <cell r="W511">
            <v>2.1899199999999999</v>
          </cell>
        </row>
        <row r="512">
          <cell r="B512">
            <v>8000097</v>
          </cell>
          <cell r="W512">
            <v>1.1299600000000001</v>
          </cell>
        </row>
        <row r="513">
          <cell r="B513">
            <v>8000097</v>
          </cell>
          <cell r="W513">
            <v>1.71994</v>
          </cell>
        </row>
        <row r="514">
          <cell r="B514">
            <v>70</v>
          </cell>
          <cell r="W514">
            <v>17.399450000000002</v>
          </cell>
        </row>
        <row r="515">
          <cell r="B515">
            <v>77</v>
          </cell>
          <cell r="W515">
            <v>94.616879999999995</v>
          </cell>
        </row>
        <row r="516">
          <cell r="B516">
            <v>260</v>
          </cell>
          <cell r="W516">
            <v>74.307600000000008</v>
          </cell>
        </row>
        <row r="517">
          <cell r="B517">
            <v>347</v>
          </cell>
          <cell r="W517">
            <v>18.03942</v>
          </cell>
        </row>
        <row r="518">
          <cell r="B518">
            <v>1820</v>
          </cell>
          <cell r="W518">
            <v>2.2199200000000001</v>
          </cell>
        </row>
        <row r="519">
          <cell r="B519">
            <v>2348</v>
          </cell>
          <cell r="W519">
            <v>2.6799200000000001</v>
          </cell>
        </row>
        <row r="520">
          <cell r="B520">
            <v>3601</v>
          </cell>
          <cell r="W520">
            <v>0.57998000000000005</v>
          </cell>
        </row>
        <row r="521">
          <cell r="B521">
            <v>90690</v>
          </cell>
          <cell r="W521">
            <v>46.348500000000001</v>
          </cell>
        </row>
        <row r="522">
          <cell r="B522">
            <v>91244</v>
          </cell>
          <cell r="W522">
            <v>32.988889999999998</v>
          </cell>
        </row>
        <row r="523">
          <cell r="B523">
            <v>92413</v>
          </cell>
          <cell r="W523">
            <v>46.208469999999998</v>
          </cell>
        </row>
        <row r="524">
          <cell r="B524">
            <v>92640</v>
          </cell>
          <cell r="W524">
            <v>54.618309999999994</v>
          </cell>
        </row>
        <row r="525">
          <cell r="B525">
            <v>96004</v>
          </cell>
          <cell r="W525">
            <v>25.059190000000001</v>
          </cell>
        </row>
        <row r="526">
          <cell r="B526">
            <v>96240</v>
          </cell>
          <cell r="W526">
            <v>55.6982</v>
          </cell>
        </row>
        <row r="527">
          <cell r="B527">
            <v>96255</v>
          </cell>
          <cell r="W527">
            <v>11.989600000000001</v>
          </cell>
        </row>
        <row r="528">
          <cell r="B528">
            <v>96325</v>
          </cell>
          <cell r="W528">
            <v>1.41995</v>
          </cell>
        </row>
        <row r="529">
          <cell r="B529">
            <v>96329</v>
          </cell>
          <cell r="W529">
            <v>13.049709999999999</v>
          </cell>
        </row>
        <row r="530">
          <cell r="B530">
            <v>96436</v>
          </cell>
          <cell r="W530">
            <v>40.168579999999999</v>
          </cell>
        </row>
        <row r="531">
          <cell r="B531">
            <v>803153</v>
          </cell>
          <cell r="W531">
            <v>17.749409999999997</v>
          </cell>
        </row>
        <row r="532">
          <cell r="B532">
            <v>803376</v>
          </cell>
          <cell r="W532">
            <v>14.96955</v>
          </cell>
        </row>
        <row r="533">
          <cell r="B533">
            <v>804336</v>
          </cell>
          <cell r="W533">
            <v>53.728290000000001</v>
          </cell>
        </row>
        <row r="534">
          <cell r="B534">
            <v>805090</v>
          </cell>
          <cell r="W534">
            <v>28.249079999999999</v>
          </cell>
        </row>
        <row r="535">
          <cell r="B535">
            <v>805090</v>
          </cell>
          <cell r="W535">
            <v>12.92956</v>
          </cell>
        </row>
        <row r="536">
          <cell r="B536">
            <v>805209</v>
          </cell>
          <cell r="W536">
            <v>358.76819999999998</v>
          </cell>
        </row>
        <row r="537">
          <cell r="B537">
            <v>805209</v>
          </cell>
          <cell r="W537">
            <v>77.927449999999993</v>
          </cell>
        </row>
        <row r="538">
          <cell r="B538">
            <v>805211</v>
          </cell>
          <cell r="W538">
            <v>21.68928</v>
          </cell>
        </row>
        <row r="539">
          <cell r="B539">
            <v>805591</v>
          </cell>
          <cell r="W539">
            <v>115.7662</v>
          </cell>
        </row>
        <row r="540">
          <cell r="B540">
            <v>805591</v>
          </cell>
          <cell r="W540">
            <v>23.569230000000001</v>
          </cell>
        </row>
        <row r="541">
          <cell r="B541">
            <v>808571</v>
          </cell>
          <cell r="W541">
            <v>111.85636000000001</v>
          </cell>
        </row>
        <row r="542">
          <cell r="B542">
            <v>808686</v>
          </cell>
          <cell r="W542">
            <v>54.518219999999999</v>
          </cell>
        </row>
        <row r="543">
          <cell r="B543">
            <v>808777</v>
          </cell>
          <cell r="W543">
            <v>57.358180000000004</v>
          </cell>
        </row>
        <row r="544">
          <cell r="B544">
            <v>808777</v>
          </cell>
          <cell r="W544">
            <v>55.698169999999998</v>
          </cell>
        </row>
        <row r="545">
          <cell r="B545">
            <v>808806</v>
          </cell>
          <cell r="W545">
            <v>101.96647999999999</v>
          </cell>
        </row>
        <row r="546">
          <cell r="B546">
            <v>821985</v>
          </cell>
          <cell r="W546">
            <v>3.6798900000000003</v>
          </cell>
        </row>
        <row r="547">
          <cell r="B547">
            <v>822527</v>
          </cell>
          <cell r="W547">
            <v>168.10507999999999</v>
          </cell>
        </row>
        <row r="548">
          <cell r="B548">
            <v>824292</v>
          </cell>
          <cell r="W548">
            <v>9.0897199999999998</v>
          </cell>
        </row>
        <row r="549">
          <cell r="B549">
            <v>829674</v>
          </cell>
          <cell r="W549">
            <v>62.378</v>
          </cell>
        </row>
        <row r="550">
          <cell r="B550">
            <v>829785</v>
          </cell>
          <cell r="W550">
            <v>35.728920000000002</v>
          </cell>
        </row>
        <row r="551">
          <cell r="B551">
            <v>833977</v>
          </cell>
          <cell r="W551">
            <v>88.897199999999998</v>
          </cell>
        </row>
        <row r="552">
          <cell r="B552">
            <v>833977</v>
          </cell>
          <cell r="W552">
            <v>97.15692</v>
          </cell>
        </row>
        <row r="553">
          <cell r="B553">
            <v>861256</v>
          </cell>
          <cell r="W553">
            <v>43.588560000000001</v>
          </cell>
        </row>
        <row r="554">
          <cell r="B554">
            <v>861423</v>
          </cell>
          <cell r="W554">
            <v>6.0598000000000001</v>
          </cell>
        </row>
        <row r="555">
          <cell r="B555">
            <v>861906</v>
          </cell>
          <cell r="W555">
            <v>33.798860000000005</v>
          </cell>
        </row>
        <row r="556">
          <cell r="B556">
            <v>862009</v>
          </cell>
          <cell r="W556">
            <v>3.9698700000000002</v>
          </cell>
        </row>
        <row r="557">
          <cell r="B557">
            <v>862076</v>
          </cell>
          <cell r="W557">
            <v>104.52665999999999</v>
          </cell>
        </row>
        <row r="558">
          <cell r="B558">
            <v>862281</v>
          </cell>
          <cell r="W558">
            <v>29.009120000000003</v>
          </cell>
        </row>
        <row r="559">
          <cell r="B559">
            <v>862354</v>
          </cell>
          <cell r="W559">
            <v>227.87232</v>
          </cell>
        </row>
        <row r="560">
          <cell r="B560">
            <v>862364</v>
          </cell>
          <cell r="W560">
            <v>10.409699999999999</v>
          </cell>
        </row>
        <row r="561">
          <cell r="B561">
            <v>862365</v>
          </cell>
          <cell r="W561">
            <v>42.548640000000006</v>
          </cell>
        </row>
        <row r="562">
          <cell r="B562">
            <v>862366</v>
          </cell>
          <cell r="W562">
            <v>207.62338</v>
          </cell>
        </row>
        <row r="563">
          <cell r="B563">
            <v>862367</v>
          </cell>
          <cell r="W563">
            <v>185.14381</v>
          </cell>
        </row>
        <row r="564">
          <cell r="B564">
            <v>862368</v>
          </cell>
          <cell r="W564">
            <v>70.897680000000008</v>
          </cell>
        </row>
        <row r="565">
          <cell r="B565">
            <v>862436</v>
          </cell>
          <cell r="W565">
            <v>5.6498200000000001</v>
          </cell>
        </row>
        <row r="566">
          <cell r="B566">
            <v>862517</v>
          </cell>
          <cell r="W566">
            <v>4.2898800000000001</v>
          </cell>
        </row>
        <row r="567">
          <cell r="B567">
            <v>862517</v>
          </cell>
          <cell r="W567">
            <v>10.73964</v>
          </cell>
        </row>
        <row r="568">
          <cell r="B568">
            <v>862636</v>
          </cell>
          <cell r="W568">
            <v>232.9426</v>
          </cell>
        </row>
        <row r="569">
          <cell r="B569">
            <v>862780</v>
          </cell>
          <cell r="W569">
            <v>13.029600000000002</v>
          </cell>
        </row>
        <row r="570">
          <cell r="B570">
            <v>870743</v>
          </cell>
          <cell r="W570">
            <v>72.47760000000001</v>
          </cell>
        </row>
        <row r="571">
          <cell r="B571">
            <v>871925</v>
          </cell>
          <cell r="W571">
            <v>0.19999</v>
          </cell>
        </row>
        <row r="572">
          <cell r="B572">
            <v>871925</v>
          </cell>
          <cell r="W572">
            <v>1.36995</v>
          </cell>
        </row>
        <row r="573">
          <cell r="B573">
            <v>871940</v>
          </cell>
          <cell r="W573">
            <v>322.75961999999998</v>
          </cell>
        </row>
        <row r="574">
          <cell r="B574">
            <v>871950</v>
          </cell>
          <cell r="W574">
            <v>126.69615</v>
          </cell>
        </row>
        <row r="575">
          <cell r="B575">
            <v>871967</v>
          </cell>
          <cell r="W575">
            <v>69.327629999999999</v>
          </cell>
        </row>
        <row r="576">
          <cell r="B576">
            <v>872881</v>
          </cell>
          <cell r="W576">
            <v>78.697500000000005</v>
          </cell>
        </row>
        <row r="577">
          <cell r="B577">
            <v>873158</v>
          </cell>
          <cell r="W577">
            <v>43.2286</v>
          </cell>
        </row>
        <row r="578">
          <cell r="B578">
            <v>873197</v>
          </cell>
          <cell r="W578">
            <v>15.979570000000001</v>
          </cell>
        </row>
        <row r="579">
          <cell r="B579">
            <v>873197</v>
          </cell>
          <cell r="W579">
            <v>17.79936</v>
          </cell>
        </row>
        <row r="580">
          <cell r="B580">
            <v>873202</v>
          </cell>
          <cell r="W580">
            <v>35.488799999999998</v>
          </cell>
        </row>
        <row r="581">
          <cell r="B581">
            <v>873204</v>
          </cell>
          <cell r="W581">
            <v>7.6597799999999996</v>
          </cell>
        </row>
        <row r="582">
          <cell r="B582">
            <v>873912</v>
          </cell>
          <cell r="W582">
            <v>162.44486000000001</v>
          </cell>
        </row>
        <row r="583">
          <cell r="B583">
            <v>874034</v>
          </cell>
          <cell r="W583">
            <v>2.0299499999999999</v>
          </cell>
        </row>
        <row r="584">
          <cell r="B584">
            <v>874036</v>
          </cell>
          <cell r="W584">
            <v>56.28792</v>
          </cell>
        </row>
        <row r="585">
          <cell r="B585">
            <v>874038</v>
          </cell>
          <cell r="W585">
            <v>226.49256000000003</v>
          </cell>
        </row>
        <row r="586">
          <cell r="B586">
            <v>874038</v>
          </cell>
          <cell r="W586">
            <v>3.7698600000000004</v>
          </cell>
        </row>
        <row r="587">
          <cell r="B587">
            <v>874039</v>
          </cell>
          <cell r="W587">
            <v>45.47851</v>
          </cell>
        </row>
        <row r="588">
          <cell r="B588">
            <v>874048</v>
          </cell>
          <cell r="W588">
            <v>45.978459999999998</v>
          </cell>
        </row>
        <row r="589">
          <cell r="B589">
            <v>874050</v>
          </cell>
          <cell r="W589">
            <v>224.36282</v>
          </cell>
        </row>
        <row r="590">
          <cell r="B590">
            <v>874052</v>
          </cell>
          <cell r="W590">
            <v>1375.33556</v>
          </cell>
        </row>
        <row r="591">
          <cell r="B591">
            <v>874054</v>
          </cell>
          <cell r="W591">
            <v>5.3598400000000002</v>
          </cell>
        </row>
        <row r="592">
          <cell r="B592">
            <v>874055</v>
          </cell>
          <cell r="W592">
            <v>9.3396900000000009</v>
          </cell>
        </row>
        <row r="593">
          <cell r="B593">
            <v>874056</v>
          </cell>
          <cell r="W593">
            <v>29.629020000000004</v>
          </cell>
        </row>
        <row r="594">
          <cell r="B594">
            <v>874059</v>
          </cell>
          <cell r="W594">
            <v>66.658019999999993</v>
          </cell>
        </row>
        <row r="595">
          <cell r="B595">
            <v>874059</v>
          </cell>
          <cell r="W595">
            <v>29.959019999999999</v>
          </cell>
        </row>
        <row r="596">
          <cell r="B596">
            <v>874062</v>
          </cell>
          <cell r="W596">
            <v>30.788999999999998</v>
          </cell>
        </row>
        <row r="597">
          <cell r="B597">
            <v>874066</v>
          </cell>
          <cell r="W597">
            <v>27.12912</v>
          </cell>
        </row>
        <row r="598">
          <cell r="B598">
            <v>874069</v>
          </cell>
          <cell r="W598">
            <v>145.11529999999999</v>
          </cell>
        </row>
        <row r="599">
          <cell r="B599">
            <v>874069</v>
          </cell>
          <cell r="W599">
            <v>17.309429999999999</v>
          </cell>
        </row>
        <row r="600">
          <cell r="B600">
            <v>874077</v>
          </cell>
          <cell r="W600">
            <v>553.49170000000004</v>
          </cell>
        </row>
        <row r="601">
          <cell r="B601">
            <v>874081</v>
          </cell>
          <cell r="W601">
            <v>354.19874999999996</v>
          </cell>
        </row>
        <row r="602">
          <cell r="B602">
            <v>874081</v>
          </cell>
          <cell r="W602">
            <v>115.40679999999999</v>
          </cell>
        </row>
        <row r="603">
          <cell r="B603">
            <v>874081</v>
          </cell>
          <cell r="W603">
            <v>46.758499999999998</v>
          </cell>
        </row>
        <row r="604">
          <cell r="B604">
            <v>874081</v>
          </cell>
          <cell r="W604">
            <v>11.329639999999999</v>
          </cell>
        </row>
        <row r="605">
          <cell r="B605">
            <v>874081</v>
          </cell>
          <cell r="W605">
            <v>46.838499999999996</v>
          </cell>
        </row>
        <row r="606">
          <cell r="B606">
            <v>874081</v>
          </cell>
          <cell r="W606">
            <v>8.3697300000000006</v>
          </cell>
        </row>
        <row r="607">
          <cell r="B607">
            <v>874081</v>
          </cell>
          <cell r="W607">
            <v>777.95510000000002</v>
          </cell>
        </row>
        <row r="608">
          <cell r="B608">
            <v>874082</v>
          </cell>
          <cell r="W608">
            <v>22.449300000000001</v>
          </cell>
        </row>
        <row r="609">
          <cell r="B609">
            <v>874082</v>
          </cell>
          <cell r="W609">
            <v>81.607299999999995</v>
          </cell>
        </row>
        <row r="610">
          <cell r="B610">
            <v>874116</v>
          </cell>
          <cell r="W610">
            <v>119.18613000000001</v>
          </cell>
        </row>
        <row r="611">
          <cell r="B611">
            <v>874124</v>
          </cell>
          <cell r="W611">
            <v>47.228500000000004</v>
          </cell>
        </row>
        <row r="612">
          <cell r="B612">
            <v>874148</v>
          </cell>
          <cell r="W612">
            <v>47.108650000000004</v>
          </cell>
        </row>
        <row r="613">
          <cell r="B613">
            <v>874156</v>
          </cell>
          <cell r="W613">
            <v>13.819600000000001</v>
          </cell>
        </row>
        <row r="614">
          <cell r="B614">
            <v>874252</v>
          </cell>
          <cell r="W614">
            <v>11.65962</v>
          </cell>
        </row>
        <row r="615">
          <cell r="B615">
            <v>874433</v>
          </cell>
          <cell r="W615">
            <v>11.729609999999999</v>
          </cell>
        </row>
        <row r="616">
          <cell r="B616">
            <v>874485</v>
          </cell>
          <cell r="W616">
            <v>430.64568000000003</v>
          </cell>
        </row>
        <row r="617">
          <cell r="B617">
            <v>874485</v>
          </cell>
          <cell r="W617">
            <v>67.937759999999997</v>
          </cell>
        </row>
        <row r="618">
          <cell r="B618">
            <v>874485</v>
          </cell>
          <cell r="W618">
            <v>41.998660000000001</v>
          </cell>
        </row>
        <row r="619">
          <cell r="B619">
            <v>874528</v>
          </cell>
          <cell r="W619">
            <v>10.519640000000001</v>
          </cell>
        </row>
        <row r="620">
          <cell r="B620">
            <v>875180</v>
          </cell>
          <cell r="W620">
            <v>19.97936</v>
          </cell>
        </row>
        <row r="621">
          <cell r="B621">
            <v>875191</v>
          </cell>
          <cell r="W621">
            <v>10.06964</v>
          </cell>
        </row>
        <row r="622">
          <cell r="B622">
            <v>875194</v>
          </cell>
          <cell r="W622">
            <v>61.158000000000008</v>
          </cell>
        </row>
        <row r="623">
          <cell r="B623">
            <v>875251</v>
          </cell>
          <cell r="W623">
            <v>69.597709999999992</v>
          </cell>
        </row>
        <row r="624">
          <cell r="B624">
            <v>900011</v>
          </cell>
          <cell r="W624">
            <v>44.078549999999993</v>
          </cell>
        </row>
        <row r="625">
          <cell r="B625">
            <v>901746</v>
          </cell>
          <cell r="W625">
            <v>48.458400000000005</v>
          </cell>
        </row>
        <row r="626">
          <cell r="B626">
            <v>901749</v>
          </cell>
          <cell r="W626">
            <v>11.349640000000001</v>
          </cell>
        </row>
        <row r="627">
          <cell r="B627">
            <v>902609</v>
          </cell>
          <cell r="W627">
            <v>4.4398499999999999</v>
          </cell>
        </row>
        <row r="628">
          <cell r="B628">
            <v>920077</v>
          </cell>
          <cell r="W628">
            <v>18.8794</v>
          </cell>
        </row>
        <row r="629">
          <cell r="B629">
            <v>920090</v>
          </cell>
          <cell r="W629">
            <v>348.58908000000002</v>
          </cell>
        </row>
        <row r="630">
          <cell r="B630">
            <v>920090</v>
          </cell>
          <cell r="W630">
            <v>5.7698099999999997</v>
          </cell>
        </row>
        <row r="631">
          <cell r="B631">
            <v>920091</v>
          </cell>
          <cell r="W631">
            <v>41.508669999999995</v>
          </cell>
        </row>
        <row r="632">
          <cell r="B632">
            <v>920092</v>
          </cell>
          <cell r="W632">
            <v>175.41407999999998</v>
          </cell>
        </row>
        <row r="633">
          <cell r="B633">
            <v>920092</v>
          </cell>
          <cell r="W633">
            <v>5.2898199999999997</v>
          </cell>
        </row>
        <row r="634">
          <cell r="B634">
            <v>920093</v>
          </cell>
          <cell r="W634">
            <v>34.248760000000004</v>
          </cell>
        </row>
        <row r="635">
          <cell r="B635">
            <v>963139</v>
          </cell>
          <cell r="W635">
            <v>5.8598100000000004</v>
          </cell>
        </row>
        <row r="636">
          <cell r="B636">
            <v>963798</v>
          </cell>
          <cell r="W636">
            <v>6.4897799999999997</v>
          </cell>
        </row>
        <row r="637">
          <cell r="B637">
            <v>963832</v>
          </cell>
          <cell r="W637">
            <v>40.298670000000001</v>
          </cell>
        </row>
        <row r="638">
          <cell r="B638">
            <v>963832</v>
          </cell>
          <cell r="W638">
            <v>34.318899999999999</v>
          </cell>
        </row>
        <row r="639">
          <cell r="B639">
            <v>963832</v>
          </cell>
          <cell r="W639">
            <v>6.3398000000000003</v>
          </cell>
        </row>
        <row r="640">
          <cell r="B640">
            <v>963960</v>
          </cell>
          <cell r="W640">
            <v>3.5199000000000003</v>
          </cell>
        </row>
        <row r="641">
          <cell r="B641">
            <v>964018</v>
          </cell>
          <cell r="W641">
            <v>139.93549999999999</v>
          </cell>
        </row>
        <row r="642">
          <cell r="B642">
            <v>964184</v>
          </cell>
          <cell r="W642">
            <v>26.5291</v>
          </cell>
        </row>
        <row r="643">
          <cell r="B643">
            <v>964529</v>
          </cell>
          <cell r="W643">
            <v>53.448219999999999</v>
          </cell>
        </row>
        <row r="644">
          <cell r="B644">
            <v>964529</v>
          </cell>
          <cell r="W644">
            <v>21.159299999999998</v>
          </cell>
        </row>
        <row r="645">
          <cell r="B645">
            <v>964535</v>
          </cell>
          <cell r="W645">
            <v>452.07524999999998</v>
          </cell>
        </row>
        <row r="646">
          <cell r="B646">
            <v>964535</v>
          </cell>
          <cell r="W646">
            <v>11.479620000000001</v>
          </cell>
        </row>
        <row r="647">
          <cell r="B647">
            <v>964575</v>
          </cell>
          <cell r="W647">
            <v>1.5899399999999999</v>
          </cell>
        </row>
        <row r="648">
          <cell r="B648">
            <v>964585</v>
          </cell>
          <cell r="W648">
            <v>20.159300000000002</v>
          </cell>
        </row>
        <row r="649">
          <cell r="B649">
            <v>964703</v>
          </cell>
          <cell r="W649">
            <v>7.1897699999999993</v>
          </cell>
        </row>
        <row r="650">
          <cell r="B650">
            <v>964730</v>
          </cell>
          <cell r="W650">
            <v>6.1898</v>
          </cell>
        </row>
        <row r="651">
          <cell r="B651">
            <v>964730</v>
          </cell>
          <cell r="W651">
            <v>15.1395</v>
          </cell>
        </row>
        <row r="652">
          <cell r="B652">
            <v>964783</v>
          </cell>
          <cell r="W652">
            <v>6.3597999999999999</v>
          </cell>
        </row>
        <row r="653">
          <cell r="B653">
            <v>964795</v>
          </cell>
          <cell r="W653">
            <v>4.4198500000000003</v>
          </cell>
        </row>
        <row r="654">
          <cell r="B654">
            <v>964821</v>
          </cell>
          <cell r="W654">
            <v>24.5792</v>
          </cell>
        </row>
        <row r="655">
          <cell r="B655">
            <v>964954</v>
          </cell>
          <cell r="W655">
            <v>2.4299200000000001</v>
          </cell>
        </row>
        <row r="656">
          <cell r="B656">
            <v>964954</v>
          </cell>
          <cell r="W656">
            <v>0.82996999999999999</v>
          </cell>
        </row>
        <row r="657">
          <cell r="B657">
            <v>965100</v>
          </cell>
          <cell r="W657">
            <v>15.27948</v>
          </cell>
        </row>
        <row r="658">
          <cell r="B658">
            <v>965105</v>
          </cell>
          <cell r="W658">
            <v>11.649620000000001</v>
          </cell>
        </row>
        <row r="659">
          <cell r="B659">
            <v>965167</v>
          </cell>
          <cell r="W659">
            <v>35.458829999999999</v>
          </cell>
        </row>
        <row r="660">
          <cell r="B660">
            <v>965210</v>
          </cell>
          <cell r="W660">
            <v>42.848640000000003</v>
          </cell>
        </row>
        <row r="661">
          <cell r="B661">
            <v>965273</v>
          </cell>
          <cell r="W661">
            <v>20.769300000000001</v>
          </cell>
        </row>
        <row r="662">
          <cell r="B662">
            <v>965292</v>
          </cell>
          <cell r="W662">
            <v>19.639339999999997</v>
          </cell>
        </row>
        <row r="663">
          <cell r="B663">
            <v>965292</v>
          </cell>
          <cell r="W663">
            <v>1.3599600000000001</v>
          </cell>
        </row>
        <row r="664">
          <cell r="B664">
            <v>965292</v>
          </cell>
          <cell r="W664">
            <v>15.8795</v>
          </cell>
        </row>
        <row r="665">
          <cell r="B665">
            <v>965292</v>
          </cell>
          <cell r="W665">
            <v>51.448349999999998</v>
          </cell>
        </row>
        <row r="666">
          <cell r="B666">
            <v>965292</v>
          </cell>
          <cell r="W666">
            <v>21.279299999999999</v>
          </cell>
        </row>
        <row r="667">
          <cell r="B667">
            <v>965292</v>
          </cell>
          <cell r="W667">
            <v>0</v>
          </cell>
        </row>
        <row r="668">
          <cell r="B668">
            <v>965302</v>
          </cell>
          <cell r="W668">
            <v>9.6396899999999999</v>
          </cell>
        </row>
        <row r="669">
          <cell r="B669">
            <v>965302</v>
          </cell>
          <cell r="W669">
            <v>8.6497100000000007</v>
          </cell>
        </row>
        <row r="670">
          <cell r="B670">
            <v>965302</v>
          </cell>
          <cell r="W670">
            <v>6.6697800000000003</v>
          </cell>
        </row>
        <row r="671">
          <cell r="B671">
            <v>965312</v>
          </cell>
          <cell r="W671">
            <v>21.739280000000001</v>
          </cell>
        </row>
        <row r="672">
          <cell r="B672">
            <v>965353</v>
          </cell>
          <cell r="W672">
            <v>70.947630000000004</v>
          </cell>
        </row>
        <row r="673">
          <cell r="B673">
            <v>965354</v>
          </cell>
          <cell r="W673">
            <v>194.02343999999999</v>
          </cell>
        </row>
        <row r="674">
          <cell r="B674">
            <v>965371</v>
          </cell>
          <cell r="W674">
            <v>37.688800000000001</v>
          </cell>
        </row>
        <row r="675">
          <cell r="B675">
            <v>965432</v>
          </cell>
          <cell r="W675">
            <v>140.72549999999998</v>
          </cell>
        </row>
        <row r="676">
          <cell r="B676">
            <v>965432</v>
          </cell>
          <cell r="W676">
            <v>3.6898799999999996</v>
          </cell>
        </row>
        <row r="677">
          <cell r="B677">
            <v>965432</v>
          </cell>
          <cell r="W677">
            <v>41.35859</v>
          </cell>
        </row>
        <row r="678">
          <cell r="B678">
            <v>965487</v>
          </cell>
          <cell r="W678">
            <v>121.5262</v>
          </cell>
        </row>
        <row r="679">
          <cell r="B679">
            <v>965487</v>
          </cell>
          <cell r="W679">
            <v>2.6299100000000002</v>
          </cell>
        </row>
        <row r="680">
          <cell r="B680">
            <v>965490</v>
          </cell>
          <cell r="W680">
            <v>5.9598000000000004</v>
          </cell>
        </row>
        <row r="681">
          <cell r="B681">
            <v>965490</v>
          </cell>
          <cell r="W681">
            <v>37.738750000000003</v>
          </cell>
        </row>
        <row r="682">
          <cell r="B682">
            <v>965491</v>
          </cell>
          <cell r="W682">
            <v>5.9698000000000002</v>
          </cell>
        </row>
        <row r="683">
          <cell r="B683">
            <v>965506</v>
          </cell>
          <cell r="W683">
            <v>5.9598000000000004</v>
          </cell>
        </row>
        <row r="684">
          <cell r="B684">
            <v>965506</v>
          </cell>
          <cell r="W684">
            <v>18.8994</v>
          </cell>
        </row>
        <row r="685">
          <cell r="B685">
            <v>965515</v>
          </cell>
          <cell r="W685">
            <v>4.6198499999999996</v>
          </cell>
        </row>
        <row r="686">
          <cell r="B686">
            <v>965530</v>
          </cell>
          <cell r="W686">
            <v>3.8598699999999999</v>
          </cell>
        </row>
        <row r="687">
          <cell r="B687">
            <v>965534</v>
          </cell>
          <cell r="W687">
            <v>3.1498900000000001</v>
          </cell>
        </row>
        <row r="688">
          <cell r="B688">
            <v>965536</v>
          </cell>
          <cell r="W688">
            <v>5.6998100000000003</v>
          </cell>
        </row>
        <row r="689">
          <cell r="B689">
            <v>965560</v>
          </cell>
          <cell r="W689">
            <v>43.128659999999996</v>
          </cell>
        </row>
        <row r="690">
          <cell r="B690">
            <v>965560</v>
          </cell>
          <cell r="W690">
            <v>0</v>
          </cell>
        </row>
        <row r="691">
          <cell r="B691">
            <v>965578</v>
          </cell>
          <cell r="W691">
            <v>1.1299600000000001</v>
          </cell>
        </row>
        <row r="692">
          <cell r="B692">
            <v>965610</v>
          </cell>
          <cell r="W692">
            <v>3.6598799999999998</v>
          </cell>
        </row>
        <row r="693">
          <cell r="B693">
            <v>965624</v>
          </cell>
          <cell r="W693">
            <v>9.6296800000000005</v>
          </cell>
        </row>
        <row r="694">
          <cell r="B694">
            <v>965634</v>
          </cell>
          <cell r="W694">
            <v>14.439550000000001</v>
          </cell>
        </row>
        <row r="695">
          <cell r="B695">
            <v>965641</v>
          </cell>
          <cell r="W695">
            <v>2.5699100000000001</v>
          </cell>
        </row>
        <row r="696">
          <cell r="B696">
            <v>965655</v>
          </cell>
          <cell r="W696">
            <v>3.8398699999999999</v>
          </cell>
        </row>
        <row r="697">
          <cell r="B697">
            <v>965659</v>
          </cell>
          <cell r="W697">
            <v>2.7698999999999998</v>
          </cell>
        </row>
        <row r="698">
          <cell r="B698">
            <v>965661</v>
          </cell>
          <cell r="W698">
            <v>2.5999099999999999</v>
          </cell>
        </row>
        <row r="699">
          <cell r="B699">
            <v>965664</v>
          </cell>
          <cell r="W699">
            <v>47.558399999999999</v>
          </cell>
        </row>
        <row r="700">
          <cell r="B700">
            <v>965673</v>
          </cell>
          <cell r="W700">
            <v>4.2398600000000002</v>
          </cell>
        </row>
        <row r="701">
          <cell r="B701">
            <v>965674</v>
          </cell>
          <cell r="W701">
            <v>3.3599000000000001</v>
          </cell>
        </row>
        <row r="702">
          <cell r="B702">
            <v>965674</v>
          </cell>
          <cell r="W702">
            <v>46.148479999999999</v>
          </cell>
        </row>
        <row r="703">
          <cell r="B703">
            <v>965674</v>
          </cell>
          <cell r="W703">
            <v>10.049650000000002</v>
          </cell>
        </row>
        <row r="704">
          <cell r="B704">
            <v>965677</v>
          </cell>
          <cell r="W704">
            <v>4.34985</v>
          </cell>
        </row>
        <row r="705">
          <cell r="B705">
            <v>965681</v>
          </cell>
          <cell r="W705">
            <v>0.78996999999999995</v>
          </cell>
        </row>
        <row r="706">
          <cell r="B706">
            <v>965693</v>
          </cell>
          <cell r="W706">
            <v>36.138800000000003</v>
          </cell>
        </row>
        <row r="707">
          <cell r="B707">
            <v>965693</v>
          </cell>
          <cell r="W707">
            <v>0</v>
          </cell>
        </row>
        <row r="708">
          <cell r="B708">
            <v>965721</v>
          </cell>
          <cell r="W708">
            <v>44.578519999999997</v>
          </cell>
        </row>
        <row r="709">
          <cell r="B709">
            <v>965729</v>
          </cell>
          <cell r="W709">
            <v>30.509039999999999</v>
          </cell>
        </row>
        <row r="710">
          <cell r="B710">
            <v>965740</v>
          </cell>
          <cell r="W710">
            <v>1.8799300000000001</v>
          </cell>
        </row>
        <row r="711">
          <cell r="B711">
            <v>965749</v>
          </cell>
          <cell r="W711">
            <v>21.079319999999999</v>
          </cell>
        </row>
        <row r="712">
          <cell r="B712">
            <v>965752</v>
          </cell>
          <cell r="W712">
            <v>11.279640000000001</v>
          </cell>
        </row>
        <row r="713">
          <cell r="B713">
            <v>965757</v>
          </cell>
          <cell r="W713">
            <v>6.9097799999999996</v>
          </cell>
        </row>
        <row r="714">
          <cell r="B714">
            <v>965759</v>
          </cell>
          <cell r="W714">
            <v>1.4499500000000001</v>
          </cell>
        </row>
        <row r="715">
          <cell r="B715">
            <v>965765</v>
          </cell>
          <cell r="W715">
            <v>7.1297700000000006</v>
          </cell>
        </row>
        <row r="716">
          <cell r="B716">
            <v>965767</v>
          </cell>
          <cell r="W716">
            <v>35.258850000000002</v>
          </cell>
        </row>
        <row r="717">
          <cell r="B717">
            <v>965769</v>
          </cell>
          <cell r="W717">
            <v>1.8799300000000001</v>
          </cell>
        </row>
        <row r="718">
          <cell r="B718">
            <v>965795</v>
          </cell>
          <cell r="W718">
            <v>6.4398</v>
          </cell>
        </row>
        <row r="719">
          <cell r="B719">
            <v>965805</v>
          </cell>
          <cell r="W719">
            <v>2.4599199999999999</v>
          </cell>
        </row>
        <row r="720">
          <cell r="B720">
            <v>965809</v>
          </cell>
          <cell r="W720">
            <v>1.8399399999999999</v>
          </cell>
        </row>
        <row r="721">
          <cell r="B721">
            <v>965826</v>
          </cell>
          <cell r="W721">
            <v>24.249199999999998</v>
          </cell>
        </row>
        <row r="722">
          <cell r="B722">
            <v>965839</v>
          </cell>
          <cell r="W722">
            <v>3.7398699999999998</v>
          </cell>
        </row>
        <row r="723">
          <cell r="B723">
            <v>965854</v>
          </cell>
          <cell r="W723">
            <v>11.92962</v>
          </cell>
        </row>
        <row r="724">
          <cell r="B724">
            <v>965865</v>
          </cell>
          <cell r="W724">
            <v>2.0699299999999998</v>
          </cell>
        </row>
        <row r="725">
          <cell r="B725">
            <v>965869</v>
          </cell>
          <cell r="W725">
            <v>4.55985</v>
          </cell>
        </row>
        <row r="726">
          <cell r="B726">
            <v>965878</v>
          </cell>
          <cell r="W726">
            <v>3.1798899999999999</v>
          </cell>
        </row>
        <row r="727">
          <cell r="B727">
            <v>965883</v>
          </cell>
          <cell r="W727">
            <v>2.2499199999999999</v>
          </cell>
        </row>
        <row r="728">
          <cell r="B728">
            <v>965884</v>
          </cell>
          <cell r="W728">
            <v>9.4996899999999993</v>
          </cell>
        </row>
        <row r="729">
          <cell r="B729">
            <v>965888</v>
          </cell>
          <cell r="W729">
            <v>18.6694</v>
          </cell>
        </row>
        <row r="730">
          <cell r="B730">
            <v>965894</v>
          </cell>
          <cell r="W730">
            <v>3.9698699999999998</v>
          </cell>
        </row>
        <row r="731">
          <cell r="B731">
            <v>965894</v>
          </cell>
          <cell r="W731">
            <v>4.7498399999999998</v>
          </cell>
        </row>
        <row r="732">
          <cell r="B732">
            <v>965895</v>
          </cell>
          <cell r="W732">
            <v>10.999649999999999</v>
          </cell>
        </row>
        <row r="733">
          <cell r="B733">
            <v>965902</v>
          </cell>
          <cell r="W733">
            <v>2.2399200000000001</v>
          </cell>
        </row>
        <row r="734">
          <cell r="B734">
            <v>965911</v>
          </cell>
          <cell r="W734">
            <v>8.5497200000000007</v>
          </cell>
        </row>
        <row r="735">
          <cell r="B735">
            <v>965911</v>
          </cell>
          <cell r="W735">
            <v>8.9997000000000007</v>
          </cell>
        </row>
        <row r="736">
          <cell r="B736">
            <v>965954</v>
          </cell>
          <cell r="W736">
            <v>6.4497900000000001</v>
          </cell>
        </row>
        <row r="737">
          <cell r="B737">
            <v>965980</v>
          </cell>
          <cell r="W737">
            <v>1.5599400000000001</v>
          </cell>
        </row>
        <row r="738">
          <cell r="B738">
            <v>966078</v>
          </cell>
          <cell r="W738">
            <v>10.22968</v>
          </cell>
        </row>
        <row r="739">
          <cell r="B739">
            <v>966088</v>
          </cell>
          <cell r="W739">
            <v>33.488910000000004</v>
          </cell>
        </row>
        <row r="740">
          <cell r="B740">
            <v>966099</v>
          </cell>
          <cell r="W740">
            <v>62.037990000000001</v>
          </cell>
        </row>
        <row r="741">
          <cell r="B741">
            <v>966099</v>
          </cell>
          <cell r="W741">
            <v>41.118659999999998</v>
          </cell>
        </row>
        <row r="742">
          <cell r="B742">
            <v>966106</v>
          </cell>
          <cell r="W742">
            <v>8.4197099999999985</v>
          </cell>
        </row>
        <row r="743">
          <cell r="B743">
            <v>966107</v>
          </cell>
          <cell r="W743">
            <v>2.5599099999999999</v>
          </cell>
        </row>
        <row r="744">
          <cell r="B744">
            <v>966109</v>
          </cell>
          <cell r="W744">
            <v>21.84928</v>
          </cell>
        </row>
        <row r="745">
          <cell r="B745">
            <v>966137</v>
          </cell>
          <cell r="W745">
            <v>9.5796899999999994</v>
          </cell>
        </row>
        <row r="746">
          <cell r="B746">
            <v>966168</v>
          </cell>
          <cell r="W746">
            <v>7.0197799999999999</v>
          </cell>
        </row>
        <row r="747">
          <cell r="B747">
            <v>966266</v>
          </cell>
          <cell r="W747">
            <v>2.7299099999999998</v>
          </cell>
        </row>
        <row r="748">
          <cell r="B748">
            <v>966288</v>
          </cell>
          <cell r="W748">
            <v>2.9298999999999999</v>
          </cell>
        </row>
        <row r="749">
          <cell r="B749">
            <v>966288</v>
          </cell>
          <cell r="W749">
            <v>2.1599200000000001</v>
          </cell>
        </row>
        <row r="750">
          <cell r="B750">
            <v>966319</v>
          </cell>
          <cell r="W750">
            <v>7.1997599999999995</v>
          </cell>
        </row>
        <row r="751">
          <cell r="B751">
            <v>966336</v>
          </cell>
          <cell r="W751">
            <v>11.54964</v>
          </cell>
        </row>
        <row r="752">
          <cell r="B752">
            <v>966359</v>
          </cell>
          <cell r="W752">
            <v>3.2098900000000001</v>
          </cell>
        </row>
        <row r="753">
          <cell r="B753">
            <v>966360</v>
          </cell>
          <cell r="W753">
            <v>9.8396699999999999</v>
          </cell>
        </row>
        <row r="754">
          <cell r="B754">
            <v>966365</v>
          </cell>
          <cell r="W754">
            <v>2.1899199999999999</v>
          </cell>
        </row>
        <row r="755">
          <cell r="B755">
            <v>966368</v>
          </cell>
          <cell r="W755">
            <v>20.439329999999998</v>
          </cell>
        </row>
        <row r="756">
          <cell r="B756">
            <v>966370</v>
          </cell>
          <cell r="W756">
            <v>10.16966</v>
          </cell>
        </row>
        <row r="757">
          <cell r="B757">
            <v>966391</v>
          </cell>
          <cell r="W757">
            <v>5.3298199999999998</v>
          </cell>
        </row>
        <row r="758">
          <cell r="B758">
            <v>966419</v>
          </cell>
          <cell r="W758">
            <v>5.00983</v>
          </cell>
        </row>
        <row r="759">
          <cell r="B759">
            <v>966428</v>
          </cell>
          <cell r="W759">
            <v>2.9998999999999998</v>
          </cell>
        </row>
        <row r="760">
          <cell r="B760">
            <v>966429</v>
          </cell>
          <cell r="W760">
            <v>7.21976</v>
          </cell>
        </row>
        <row r="761">
          <cell r="B761">
            <v>996169</v>
          </cell>
          <cell r="W761">
            <v>1.7599400000000001</v>
          </cell>
        </row>
        <row r="762">
          <cell r="B762">
            <v>6666666</v>
          </cell>
          <cell r="W762">
            <v>13.51956</v>
          </cell>
        </row>
        <row r="763">
          <cell r="B763">
            <v>6666666</v>
          </cell>
          <cell r="W763">
            <v>7.1097999999999999</v>
          </cell>
        </row>
        <row r="764">
          <cell r="B764">
            <v>6666666</v>
          </cell>
          <cell r="W764">
            <v>148.50528</v>
          </cell>
        </row>
        <row r="765">
          <cell r="B765">
            <v>6666666</v>
          </cell>
          <cell r="W765">
            <v>4.5898500000000002</v>
          </cell>
        </row>
        <row r="766">
          <cell r="B766">
            <v>6666666</v>
          </cell>
          <cell r="W766">
            <v>156.70484999999999</v>
          </cell>
        </row>
        <row r="767">
          <cell r="B767">
            <v>6666666</v>
          </cell>
          <cell r="W767">
            <v>1.00996</v>
          </cell>
        </row>
        <row r="768">
          <cell r="B768">
            <v>6666666</v>
          </cell>
          <cell r="W768">
            <v>2.1999200000000001</v>
          </cell>
        </row>
        <row r="769">
          <cell r="B769">
            <v>6666666</v>
          </cell>
          <cell r="W769">
            <v>106.40625999999999</v>
          </cell>
        </row>
        <row r="770">
          <cell r="B770">
            <v>8000022</v>
          </cell>
          <cell r="W770">
            <v>13.379550000000002</v>
          </cell>
        </row>
        <row r="771">
          <cell r="B771">
            <v>8000036</v>
          </cell>
          <cell r="W771">
            <v>4.7698400000000003</v>
          </cell>
        </row>
        <row r="772">
          <cell r="B772">
            <v>8000047</v>
          </cell>
          <cell r="W772">
            <v>24.5092</v>
          </cell>
        </row>
        <row r="773">
          <cell r="B773">
            <v>8000068</v>
          </cell>
          <cell r="W773">
            <v>17.039400000000001</v>
          </cell>
        </row>
        <row r="774">
          <cell r="B774">
            <v>8000068</v>
          </cell>
          <cell r="W774">
            <v>1.7999400000000001</v>
          </cell>
        </row>
        <row r="775">
          <cell r="B775">
            <v>8000088</v>
          </cell>
          <cell r="W775">
            <v>58.178120000000007</v>
          </cell>
        </row>
        <row r="776">
          <cell r="B776">
            <v>8000090</v>
          </cell>
          <cell r="W776">
            <v>8.9297000000000004</v>
          </cell>
        </row>
        <row r="777">
          <cell r="B777">
            <v>8000090</v>
          </cell>
          <cell r="W777">
            <v>177.744</v>
          </cell>
        </row>
        <row r="778">
          <cell r="B778">
            <v>8000097</v>
          </cell>
          <cell r="W778">
            <v>10.569660000000001</v>
          </cell>
        </row>
        <row r="779">
          <cell r="B779">
            <v>805209</v>
          </cell>
          <cell r="W779">
            <v>0</v>
          </cell>
        </row>
        <row r="780">
          <cell r="B780">
            <v>874052</v>
          </cell>
          <cell r="W780">
            <v>0</v>
          </cell>
        </row>
        <row r="781">
          <cell r="B781">
            <v>963832</v>
          </cell>
          <cell r="W781">
            <v>0</v>
          </cell>
        </row>
        <row r="782">
          <cell r="B782">
            <v>965302</v>
          </cell>
          <cell r="W782">
            <v>0</v>
          </cell>
        </row>
        <row r="783">
          <cell r="B783">
            <v>965752</v>
          </cell>
          <cell r="W783">
            <v>0</v>
          </cell>
        </row>
        <row r="784">
          <cell r="B784">
            <v>966109</v>
          </cell>
          <cell r="W784">
            <v>0</v>
          </cell>
        </row>
        <row r="785">
          <cell r="B785">
            <v>8000090</v>
          </cell>
          <cell r="W785">
            <v>0</v>
          </cell>
        </row>
        <row r="786">
          <cell r="B786">
            <v>805209</v>
          </cell>
          <cell r="W786">
            <v>0</v>
          </cell>
        </row>
        <row r="787">
          <cell r="B787">
            <v>808806</v>
          </cell>
          <cell r="W787">
            <v>0</v>
          </cell>
        </row>
        <row r="788">
          <cell r="B788">
            <v>965343</v>
          </cell>
          <cell r="W788">
            <v>0</v>
          </cell>
        </row>
        <row r="789">
          <cell r="B789">
            <v>965749</v>
          </cell>
          <cell r="W789">
            <v>0</v>
          </cell>
        </row>
        <row r="790">
          <cell r="B790">
            <v>862367</v>
          </cell>
          <cell r="W790">
            <v>0</v>
          </cell>
        </row>
        <row r="791">
          <cell r="B791">
            <v>871925</v>
          </cell>
          <cell r="W791">
            <v>0</v>
          </cell>
        </row>
        <row r="792">
          <cell r="B792">
            <v>874077</v>
          </cell>
          <cell r="W792">
            <v>0</v>
          </cell>
        </row>
        <row r="793">
          <cell r="B793">
            <v>874081</v>
          </cell>
          <cell r="W793">
            <v>0</v>
          </cell>
        </row>
        <row r="794">
          <cell r="B794">
            <v>874081</v>
          </cell>
          <cell r="W794">
            <v>0</v>
          </cell>
        </row>
        <row r="795">
          <cell r="B795">
            <v>874081</v>
          </cell>
          <cell r="W795">
            <v>0</v>
          </cell>
        </row>
        <row r="796">
          <cell r="B796">
            <v>874081</v>
          </cell>
          <cell r="W796">
            <v>0</v>
          </cell>
        </row>
        <row r="797">
          <cell r="B797">
            <v>874485</v>
          </cell>
          <cell r="W797">
            <v>0</v>
          </cell>
        </row>
        <row r="798">
          <cell r="B798">
            <v>874485</v>
          </cell>
          <cell r="W798">
            <v>0</v>
          </cell>
        </row>
        <row r="799">
          <cell r="B799">
            <v>920092</v>
          </cell>
          <cell r="W799">
            <v>0</v>
          </cell>
        </row>
        <row r="800">
          <cell r="B800">
            <v>963798</v>
          </cell>
          <cell r="W800">
            <v>0</v>
          </cell>
        </row>
        <row r="801">
          <cell r="B801">
            <v>964703</v>
          </cell>
          <cell r="W801">
            <v>0</v>
          </cell>
        </row>
        <row r="802">
          <cell r="B802">
            <v>965210</v>
          </cell>
          <cell r="W802">
            <v>0</v>
          </cell>
        </row>
        <row r="803">
          <cell r="B803">
            <v>965292</v>
          </cell>
          <cell r="W803">
            <v>0</v>
          </cell>
        </row>
        <row r="804">
          <cell r="B804">
            <v>965371</v>
          </cell>
          <cell r="W804">
            <v>0</v>
          </cell>
        </row>
        <row r="805">
          <cell r="B805">
            <v>965693</v>
          </cell>
          <cell r="W805">
            <v>0</v>
          </cell>
        </row>
        <row r="806">
          <cell r="B806">
            <v>965729</v>
          </cell>
          <cell r="W806">
            <v>0</v>
          </cell>
        </row>
        <row r="807">
          <cell r="B807">
            <v>966336</v>
          </cell>
          <cell r="W807">
            <v>0</v>
          </cell>
        </row>
        <row r="808">
          <cell r="B808">
            <v>966360</v>
          </cell>
          <cell r="W808">
            <v>0</v>
          </cell>
        </row>
        <row r="809">
          <cell r="B809">
            <v>966365</v>
          </cell>
          <cell r="W809">
            <v>0</v>
          </cell>
        </row>
        <row r="810">
          <cell r="B810">
            <v>8000097</v>
          </cell>
          <cell r="W810">
            <v>0</v>
          </cell>
        </row>
        <row r="811">
          <cell r="B811">
            <v>874081</v>
          </cell>
          <cell r="W811">
            <v>0</v>
          </cell>
        </row>
        <row r="812">
          <cell r="B812">
            <v>874124</v>
          </cell>
          <cell r="W812">
            <v>0</v>
          </cell>
        </row>
        <row r="813">
          <cell r="B813">
            <v>965100</v>
          </cell>
          <cell r="W813">
            <v>0</v>
          </cell>
        </row>
        <row r="814">
          <cell r="B814">
            <v>965536</v>
          </cell>
          <cell r="W814">
            <v>0</v>
          </cell>
        </row>
        <row r="815">
          <cell r="B815">
            <v>965659</v>
          </cell>
          <cell r="W815">
            <v>0</v>
          </cell>
        </row>
        <row r="816">
          <cell r="B816">
            <v>965789</v>
          </cell>
          <cell r="W816">
            <v>0</v>
          </cell>
        </row>
        <row r="817">
          <cell r="B817">
            <v>805209</v>
          </cell>
          <cell r="W817">
            <v>0</v>
          </cell>
        </row>
        <row r="818">
          <cell r="B818">
            <v>861423</v>
          </cell>
          <cell r="W818">
            <v>0</v>
          </cell>
        </row>
        <row r="819">
          <cell r="B819">
            <v>873204</v>
          </cell>
          <cell r="W819">
            <v>0</v>
          </cell>
        </row>
        <row r="820">
          <cell r="B820">
            <v>964529</v>
          </cell>
          <cell r="W820">
            <v>0</v>
          </cell>
        </row>
        <row r="821">
          <cell r="B821">
            <v>965210</v>
          </cell>
          <cell r="W821">
            <v>0</v>
          </cell>
        </row>
        <row r="822">
          <cell r="B822">
            <v>965655</v>
          </cell>
          <cell r="W822">
            <v>0</v>
          </cell>
        </row>
        <row r="823">
          <cell r="B823">
            <v>965726</v>
          </cell>
          <cell r="W823">
            <v>0</v>
          </cell>
        </row>
        <row r="824">
          <cell r="B824">
            <v>965839</v>
          </cell>
          <cell r="W824">
            <v>0</v>
          </cell>
        </row>
        <row r="825">
          <cell r="B825">
            <v>965842</v>
          </cell>
          <cell r="W825">
            <v>0</v>
          </cell>
        </row>
        <row r="826">
          <cell r="B826">
            <v>965865</v>
          </cell>
          <cell r="W826">
            <v>0</v>
          </cell>
        </row>
        <row r="827">
          <cell r="B827">
            <v>966094</v>
          </cell>
          <cell r="W827">
            <v>0</v>
          </cell>
        </row>
        <row r="828">
          <cell r="B828">
            <v>966171</v>
          </cell>
          <cell r="W828">
            <v>0</v>
          </cell>
        </row>
        <row r="829">
          <cell r="B829">
            <v>966229</v>
          </cell>
          <cell r="W829">
            <v>0</v>
          </cell>
        </row>
        <row r="830">
          <cell r="B830">
            <v>6666666</v>
          </cell>
          <cell r="W830">
            <v>0</v>
          </cell>
        </row>
        <row r="831">
          <cell r="B831">
            <v>6666666</v>
          </cell>
          <cell r="W831">
            <v>0</v>
          </cell>
        </row>
        <row r="832">
          <cell r="B832">
            <v>6666666</v>
          </cell>
          <cell r="W832">
            <v>0</v>
          </cell>
        </row>
        <row r="833">
          <cell r="B833">
            <v>6666666</v>
          </cell>
          <cell r="W833">
            <v>0</v>
          </cell>
        </row>
        <row r="834">
          <cell r="B834">
            <v>6666666</v>
          </cell>
          <cell r="W834">
            <v>0</v>
          </cell>
        </row>
        <row r="835">
          <cell r="B835">
            <v>6666666</v>
          </cell>
          <cell r="W835">
            <v>0</v>
          </cell>
        </row>
        <row r="836">
          <cell r="B836">
            <v>6666666</v>
          </cell>
          <cell r="W836">
            <v>0</v>
          </cell>
        </row>
        <row r="837">
          <cell r="B837">
            <v>2348</v>
          </cell>
          <cell r="W837">
            <v>0.88997000000000004</v>
          </cell>
        </row>
        <row r="838">
          <cell r="B838">
            <v>964954</v>
          </cell>
          <cell r="W838">
            <v>0.74997000000000003</v>
          </cell>
        </row>
        <row r="839">
          <cell r="B839">
            <v>965210</v>
          </cell>
          <cell r="W839">
            <v>4.4798499999999999</v>
          </cell>
        </row>
        <row r="840">
          <cell r="B840">
            <v>965302</v>
          </cell>
          <cell r="W840">
            <v>3.1598899999999999</v>
          </cell>
        </row>
        <row r="841">
          <cell r="B841">
            <v>965693</v>
          </cell>
          <cell r="W841">
            <v>0</v>
          </cell>
        </row>
        <row r="842">
          <cell r="B842">
            <v>965729</v>
          </cell>
          <cell r="W842">
            <v>3.60988</v>
          </cell>
        </row>
        <row r="843">
          <cell r="B843">
            <v>965831</v>
          </cell>
          <cell r="W843">
            <v>71.2577</v>
          </cell>
        </row>
        <row r="844">
          <cell r="B844">
            <v>965854</v>
          </cell>
          <cell r="W844">
            <v>4.7298400000000003</v>
          </cell>
        </row>
        <row r="845">
          <cell r="B845">
            <v>6666666</v>
          </cell>
          <cell r="W845">
            <v>1.67994</v>
          </cell>
        </row>
        <row r="846">
          <cell r="B846">
            <v>6666666</v>
          </cell>
          <cell r="W846">
            <v>79.487459999999999</v>
          </cell>
        </row>
        <row r="847">
          <cell r="B847">
            <v>6666666</v>
          </cell>
          <cell r="W847">
            <v>320.66999999999996</v>
          </cell>
        </row>
        <row r="848">
          <cell r="B848">
            <v>6666666</v>
          </cell>
          <cell r="W848">
            <v>72.107759999999999</v>
          </cell>
        </row>
        <row r="849">
          <cell r="B849">
            <v>6666666</v>
          </cell>
          <cell r="W849">
            <v>40.948799999999999</v>
          </cell>
        </row>
        <row r="850">
          <cell r="B850">
            <v>6666666</v>
          </cell>
          <cell r="W850">
            <v>212.81259999999997</v>
          </cell>
        </row>
        <row r="851">
          <cell r="B851">
            <v>6666666</v>
          </cell>
          <cell r="W851">
            <v>3.8698500000000005</v>
          </cell>
        </row>
        <row r="852">
          <cell r="B852">
            <v>8000036</v>
          </cell>
          <cell r="W852">
            <v>0.46998000000000001</v>
          </cell>
        </row>
        <row r="853">
          <cell r="B853">
            <v>8000047</v>
          </cell>
          <cell r="W853">
            <v>1.9199299999999999</v>
          </cell>
        </row>
        <row r="854">
          <cell r="W854">
            <v>0</v>
          </cell>
        </row>
        <row r="855">
          <cell r="W855">
            <v>0</v>
          </cell>
        </row>
        <row r="856">
          <cell r="W856">
            <v>0</v>
          </cell>
        </row>
        <row r="857">
          <cell r="W857">
            <v>0</v>
          </cell>
        </row>
        <row r="858">
          <cell r="W858">
            <v>0</v>
          </cell>
        </row>
        <row r="859">
          <cell r="W859">
            <v>0</v>
          </cell>
        </row>
        <row r="860">
          <cell r="W860">
            <v>0</v>
          </cell>
        </row>
        <row r="861">
          <cell r="W861">
            <v>0</v>
          </cell>
        </row>
        <row r="862">
          <cell r="W862">
            <v>0</v>
          </cell>
        </row>
        <row r="863">
          <cell r="W863">
            <v>0</v>
          </cell>
        </row>
        <row r="864">
          <cell r="W864">
            <v>0</v>
          </cell>
        </row>
        <row r="865">
          <cell r="W865">
            <v>0</v>
          </cell>
        </row>
        <row r="866">
          <cell r="W866">
            <v>0</v>
          </cell>
        </row>
        <row r="867">
          <cell r="W867">
            <v>0</v>
          </cell>
        </row>
        <row r="868">
          <cell r="W868">
            <v>0</v>
          </cell>
        </row>
        <row r="869">
          <cell r="W869">
            <v>0</v>
          </cell>
        </row>
        <row r="870">
          <cell r="W870">
            <v>0</v>
          </cell>
        </row>
        <row r="871">
          <cell r="W871">
            <v>0</v>
          </cell>
        </row>
        <row r="872">
          <cell r="W872">
            <v>0</v>
          </cell>
        </row>
        <row r="873">
          <cell r="W873">
            <v>0</v>
          </cell>
        </row>
        <row r="874">
          <cell r="W874">
            <v>0</v>
          </cell>
        </row>
        <row r="875">
          <cell r="W875">
            <v>0</v>
          </cell>
        </row>
        <row r="876">
          <cell r="W876">
            <v>0</v>
          </cell>
        </row>
        <row r="877">
          <cell r="W877">
            <v>0</v>
          </cell>
        </row>
        <row r="878">
          <cell r="W878">
            <v>0</v>
          </cell>
        </row>
        <row r="879">
          <cell r="W879">
            <v>0</v>
          </cell>
        </row>
        <row r="880">
          <cell r="W880">
            <v>0</v>
          </cell>
        </row>
        <row r="881">
          <cell r="W881">
            <v>0</v>
          </cell>
        </row>
        <row r="882">
          <cell r="W882">
            <v>0</v>
          </cell>
        </row>
        <row r="883">
          <cell r="W883">
            <v>0</v>
          </cell>
        </row>
        <row r="884">
          <cell r="W884">
            <v>0</v>
          </cell>
        </row>
        <row r="885">
          <cell r="W885">
            <v>0</v>
          </cell>
        </row>
        <row r="886">
          <cell r="W886">
            <v>0</v>
          </cell>
        </row>
        <row r="887">
          <cell r="W887">
            <v>0</v>
          </cell>
        </row>
        <row r="888">
          <cell r="W888">
            <v>0</v>
          </cell>
        </row>
        <row r="889">
          <cell r="W889">
            <v>0</v>
          </cell>
        </row>
        <row r="890">
          <cell r="W890">
            <v>0</v>
          </cell>
        </row>
        <row r="891">
          <cell r="W891">
            <v>0</v>
          </cell>
        </row>
        <row r="892">
          <cell r="W892">
            <v>0</v>
          </cell>
        </row>
        <row r="893">
          <cell r="W893">
            <v>0</v>
          </cell>
        </row>
        <row r="894">
          <cell r="W894">
            <v>0</v>
          </cell>
        </row>
        <row r="895">
          <cell r="W895">
            <v>0</v>
          </cell>
        </row>
        <row r="896">
          <cell r="W896">
            <v>0</v>
          </cell>
        </row>
        <row r="897">
          <cell r="W897">
            <v>0</v>
          </cell>
        </row>
        <row r="898">
          <cell r="W898">
            <v>0</v>
          </cell>
        </row>
        <row r="899">
          <cell r="W899">
            <v>0</v>
          </cell>
        </row>
        <row r="900">
          <cell r="W900">
            <v>0</v>
          </cell>
        </row>
        <row r="901">
          <cell r="W901">
            <v>0</v>
          </cell>
        </row>
        <row r="902">
          <cell r="W902">
            <v>0</v>
          </cell>
        </row>
        <row r="903">
          <cell r="W903">
            <v>0</v>
          </cell>
        </row>
        <row r="904">
          <cell r="W904">
            <v>0</v>
          </cell>
        </row>
        <row r="905">
          <cell r="W905">
            <v>0</v>
          </cell>
        </row>
        <row r="906">
          <cell r="W906">
            <v>0</v>
          </cell>
        </row>
        <row r="907">
          <cell r="W907">
            <v>0</v>
          </cell>
        </row>
        <row r="908">
          <cell r="W908">
            <v>0</v>
          </cell>
        </row>
        <row r="909">
          <cell r="W909">
            <v>0</v>
          </cell>
        </row>
        <row r="910">
          <cell r="W910">
            <v>0</v>
          </cell>
        </row>
        <row r="911">
          <cell r="W911">
            <v>0</v>
          </cell>
        </row>
        <row r="912">
          <cell r="W912">
            <v>0</v>
          </cell>
        </row>
        <row r="913">
          <cell r="W913">
            <v>0</v>
          </cell>
        </row>
        <row r="914">
          <cell r="W914">
            <v>0</v>
          </cell>
        </row>
        <row r="915">
          <cell r="W915">
            <v>0</v>
          </cell>
        </row>
        <row r="916">
          <cell r="W916">
            <v>0</v>
          </cell>
        </row>
        <row r="917">
          <cell r="W917">
            <v>0</v>
          </cell>
        </row>
        <row r="918">
          <cell r="W918">
            <v>0</v>
          </cell>
        </row>
        <row r="919">
          <cell r="W919">
            <v>0</v>
          </cell>
        </row>
        <row r="920">
          <cell r="W920">
            <v>0</v>
          </cell>
        </row>
        <row r="921">
          <cell r="W921">
            <v>0</v>
          </cell>
        </row>
        <row r="922">
          <cell r="W922">
            <v>0</v>
          </cell>
        </row>
        <row r="923">
          <cell r="W923">
            <v>0</v>
          </cell>
        </row>
        <row r="924">
          <cell r="W924">
            <v>0</v>
          </cell>
        </row>
        <row r="925">
          <cell r="W925">
            <v>0</v>
          </cell>
        </row>
        <row r="926">
          <cell r="W926">
            <v>0</v>
          </cell>
        </row>
        <row r="927">
          <cell r="W927">
            <v>0</v>
          </cell>
        </row>
        <row r="928">
          <cell r="W928">
            <v>0</v>
          </cell>
        </row>
        <row r="929">
          <cell r="W929">
            <v>0</v>
          </cell>
        </row>
        <row r="930">
          <cell r="W930">
            <v>0</v>
          </cell>
        </row>
        <row r="931">
          <cell r="W931">
            <v>0</v>
          </cell>
        </row>
        <row r="932">
          <cell r="W932">
            <v>0</v>
          </cell>
        </row>
        <row r="933">
          <cell r="W933">
            <v>0</v>
          </cell>
        </row>
        <row r="934">
          <cell r="W934">
            <v>0</v>
          </cell>
        </row>
        <row r="935">
          <cell r="W935">
            <v>0</v>
          </cell>
        </row>
        <row r="936">
          <cell r="W936">
            <v>0</v>
          </cell>
        </row>
        <row r="937">
          <cell r="W937">
            <v>0</v>
          </cell>
        </row>
        <row r="938">
          <cell r="W938">
            <v>0</v>
          </cell>
        </row>
        <row r="939">
          <cell r="W939">
            <v>0</v>
          </cell>
        </row>
        <row r="940">
          <cell r="W940">
            <v>0</v>
          </cell>
        </row>
        <row r="941">
          <cell r="W941">
            <v>0</v>
          </cell>
        </row>
        <row r="942">
          <cell r="W942">
            <v>0</v>
          </cell>
        </row>
        <row r="943">
          <cell r="W943">
            <v>0</v>
          </cell>
        </row>
        <row r="944">
          <cell r="W944">
            <v>0</v>
          </cell>
        </row>
        <row r="945">
          <cell r="W945">
            <v>0</v>
          </cell>
        </row>
        <row r="946">
          <cell r="W946">
            <v>0</v>
          </cell>
        </row>
        <row r="947">
          <cell r="W947">
            <v>0</v>
          </cell>
        </row>
        <row r="948">
          <cell r="W948">
            <v>0</v>
          </cell>
        </row>
        <row r="949">
          <cell r="W949">
            <v>0</v>
          </cell>
        </row>
        <row r="950">
          <cell r="W950">
            <v>0</v>
          </cell>
        </row>
        <row r="951">
          <cell r="W951">
            <v>0</v>
          </cell>
        </row>
        <row r="952">
          <cell r="W952">
            <v>0</v>
          </cell>
        </row>
        <row r="953">
          <cell r="W953">
            <v>0</v>
          </cell>
        </row>
        <row r="954">
          <cell r="W954">
            <v>0</v>
          </cell>
        </row>
        <row r="955">
          <cell r="W955">
            <v>0</v>
          </cell>
        </row>
        <row r="956">
          <cell r="W956">
            <v>0</v>
          </cell>
        </row>
        <row r="957">
          <cell r="W957">
            <v>0</v>
          </cell>
        </row>
        <row r="958">
          <cell r="W958">
            <v>0</v>
          </cell>
        </row>
        <row r="959">
          <cell r="W959">
            <v>0</v>
          </cell>
        </row>
        <row r="960">
          <cell r="W960">
            <v>0</v>
          </cell>
        </row>
        <row r="961">
          <cell r="W961">
            <v>0</v>
          </cell>
        </row>
        <row r="962">
          <cell r="W962">
            <v>0</v>
          </cell>
        </row>
        <row r="963">
          <cell r="W963">
            <v>0</v>
          </cell>
        </row>
        <row r="964">
          <cell r="W964">
            <v>0</v>
          </cell>
        </row>
        <row r="965">
          <cell r="W965">
            <v>0</v>
          </cell>
        </row>
        <row r="966">
          <cell r="W966">
            <v>0</v>
          </cell>
        </row>
        <row r="967">
          <cell r="W967">
            <v>0</v>
          </cell>
        </row>
        <row r="968">
          <cell r="W968">
            <v>0</v>
          </cell>
        </row>
        <row r="969">
          <cell r="W969">
            <v>0</v>
          </cell>
        </row>
        <row r="970">
          <cell r="W970">
            <v>0</v>
          </cell>
        </row>
        <row r="971">
          <cell r="W971">
            <v>0</v>
          </cell>
        </row>
        <row r="972">
          <cell r="W972">
            <v>0</v>
          </cell>
        </row>
        <row r="973">
          <cell r="W973">
            <v>0</v>
          </cell>
        </row>
        <row r="974">
          <cell r="W974">
            <v>0</v>
          </cell>
        </row>
        <row r="975">
          <cell r="W975">
            <v>0</v>
          </cell>
        </row>
        <row r="976">
          <cell r="W976">
            <v>0</v>
          </cell>
        </row>
        <row r="977">
          <cell r="W977">
            <v>0</v>
          </cell>
        </row>
        <row r="978">
          <cell r="W978">
            <v>0</v>
          </cell>
        </row>
        <row r="979">
          <cell r="W979">
            <v>0</v>
          </cell>
        </row>
        <row r="980">
          <cell r="W980">
            <v>0</v>
          </cell>
        </row>
        <row r="981">
          <cell r="W981">
            <v>0</v>
          </cell>
        </row>
        <row r="982">
          <cell r="W982">
            <v>0</v>
          </cell>
        </row>
        <row r="983">
          <cell r="W983">
            <v>0</v>
          </cell>
        </row>
        <row r="984">
          <cell r="W984">
            <v>0</v>
          </cell>
        </row>
        <row r="985">
          <cell r="W985">
            <v>0</v>
          </cell>
        </row>
        <row r="986">
          <cell r="W986">
            <v>0</v>
          </cell>
        </row>
        <row r="987">
          <cell r="W987">
            <v>0</v>
          </cell>
        </row>
        <row r="988">
          <cell r="W988">
            <v>0</v>
          </cell>
        </row>
        <row r="989">
          <cell r="W989">
            <v>0</v>
          </cell>
        </row>
        <row r="990">
          <cell r="W990">
            <v>0</v>
          </cell>
        </row>
        <row r="991">
          <cell r="W991">
            <v>0</v>
          </cell>
        </row>
        <row r="992">
          <cell r="W992">
            <v>0</v>
          </cell>
        </row>
        <row r="993">
          <cell r="W993">
            <v>0</v>
          </cell>
        </row>
        <row r="994">
          <cell r="W994">
            <v>0</v>
          </cell>
        </row>
        <row r="995">
          <cell r="W995">
            <v>0</v>
          </cell>
        </row>
        <row r="996">
          <cell r="W996">
            <v>0</v>
          </cell>
        </row>
        <row r="997">
          <cell r="W997">
            <v>0</v>
          </cell>
        </row>
        <row r="998">
          <cell r="W998">
            <v>0</v>
          </cell>
        </row>
        <row r="999">
          <cell r="W999">
            <v>0</v>
          </cell>
        </row>
        <row r="1000">
          <cell r="W1000">
            <v>0</v>
          </cell>
        </row>
        <row r="1001">
          <cell r="W1001">
            <v>0</v>
          </cell>
        </row>
        <row r="1002">
          <cell r="W1002">
            <v>0</v>
          </cell>
        </row>
        <row r="1003">
          <cell r="W1003">
            <v>0</v>
          </cell>
        </row>
        <row r="1004">
          <cell r="W1004">
            <v>0</v>
          </cell>
        </row>
        <row r="1005">
          <cell r="W1005">
            <v>0</v>
          </cell>
        </row>
        <row r="1006">
          <cell r="W1006">
            <v>0</v>
          </cell>
        </row>
        <row r="1007">
          <cell r="W1007">
            <v>0</v>
          </cell>
        </row>
        <row r="1008">
          <cell r="W1008">
            <v>0</v>
          </cell>
        </row>
        <row r="1009">
          <cell r="W1009">
            <v>0</v>
          </cell>
        </row>
        <row r="1010">
          <cell r="W1010">
            <v>0</v>
          </cell>
        </row>
        <row r="1011">
          <cell r="W1011">
            <v>0</v>
          </cell>
        </row>
        <row r="1012">
          <cell r="W1012">
            <v>0</v>
          </cell>
        </row>
        <row r="1013">
          <cell r="W1013">
            <v>0</v>
          </cell>
        </row>
        <row r="1014">
          <cell r="W1014">
            <v>0</v>
          </cell>
        </row>
        <row r="1015">
          <cell r="W1015">
            <v>0</v>
          </cell>
        </row>
        <row r="1016">
          <cell r="W1016">
            <v>0</v>
          </cell>
        </row>
        <row r="1017">
          <cell r="W1017">
            <v>0</v>
          </cell>
        </row>
        <row r="1018">
          <cell r="W1018">
            <v>0</v>
          </cell>
        </row>
        <row r="1019">
          <cell r="W1019">
            <v>0</v>
          </cell>
        </row>
        <row r="1020">
          <cell r="W1020">
            <v>0</v>
          </cell>
        </row>
        <row r="1021">
          <cell r="W1021">
            <v>0</v>
          </cell>
        </row>
        <row r="1022">
          <cell r="W1022">
            <v>0</v>
          </cell>
        </row>
        <row r="1023">
          <cell r="W1023">
            <v>0</v>
          </cell>
        </row>
        <row r="1024">
          <cell r="W1024">
            <v>0</v>
          </cell>
        </row>
        <row r="1025">
          <cell r="W1025">
            <v>0</v>
          </cell>
        </row>
        <row r="1026">
          <cell r="W1026">
            <v>0</v>
          </cell>
        </row>
        <row r="1027">
          <cell r="W1027">
            <v>0</v>
          </cell>
        </row>
        <row r="1028">
          <cell r="W1028">
            <v>0</v>
          </cell>
        </row>
        <row r="1029">
          <cell r="W1029">
            <v>0</v>
          </cell>
        </row>
        <row r="1030">
          <cell r="W1030">
            <v>0</v>
          </cell>
        </row>
        <row r="1031">
          <cell r="W1031">
            <v>0</v>
          </cell>
        </row>
        <row r="1032">
          <cell r="W1032">
            <v>0</v>
          </cell>
        </row>
        <row r="1033">
          <cell r="W1033">
            <v>0</v>
          </cell>
        </row>
        <row r="1034">
          <cell r="W1034">
            <v>0</v>
          </cell>
        </row>
        <row r="1035">
          <cell r="W1035">
            <v>0</v>
          </cell>
        </row>
        <row r="1036">
          <cell r="W1036">
            <v>0</v>
          </cell>
        </row>
        <row r="1037">
          <cell r="W1037">
            <v>0</v>
          </cell>
        </row>
        <row r="1038">
          <cell r="W1038">
            <v>0</v>
          </cell>
        </row>
        <row r="1039">
          <cell r="W1039">
            <v>0</v>
          </cell>
        </row>
        <row r="1040">
          <cell r="W1040">
            <v>0</v>
          </cell>
        </row>
        <row r="1041">
          <cell r="W1041">
            <v>0</v>
          </cell>
        </row>
        <row r="1042">
          <cell r="W1042">
            <v>0</v>
          </cell>
        </row>
        <row r="1043">
          <cell r="W1043">
            <v>0</v>
          </cell>
        </row>
        <row r="1044">
          <cell r="W1044">
            <v>0</v>
          </cell>
        </row>
        <row r="1045">
          <cell r="W1045">
            <v>0</v>
          </cell>
        </row>
        <row r="1046">
          <cell r="W1046">
            <v>0</v>
          </cell>
        </row>
        <row r="1047">
          <cell r="W1047">
            <v>0</v>
          </cell>
        </row>
        <row r="1048">
          <cell r="W1048">
            <v>0</v>
          </cell>
        </row>
        <row r="1049">
          <cell r="W1049">
            <v>0</v>
          </cell>
        </row>
        <row r="1050">
          <cell r="W1050">
            <v>0</v>
          </cell>
        </row>
        <row r="1051">
          <cell r="W1051">
            <v>0</v>
          </cell>
        </row>
        <row r="1052">
          <cell r="W1052">
            <v>0</v>
          </cell>
        </row>
        <row r="1053">
          <cell r="W1053">
            <v>0</v>
          </cell>
        </row>
        <row r="1054">
          <cell r="W1054">
            <v>0</v>
          </cell>
        </row>
        <row r="1055">
          <cell r="W1055">
            <v>0</v>
          </cell>
        </row>
        <row r="1056">
          <cell r="W1056">
            <v>0</v>
          </cell>
        </row>
        <row r="1057">
          <cell r="W1057">
            <v>0</v>
          </cell>
        </row>
        <row r="1058">
          <cell r="W1058">
            <v>0</v>
          </cell>
        </row>
        <row r="1059">
          <cell r="W1059">
            <v>0</v>
          </cell>
        </row>
        <row r="1060">
          <cell r="W1060">
            <v>0</v>
          </cell>
        </row>
        <row r="1061">
          <cell r="W1061">
            <v>0</v>
          </cell>
        </row>
        <row r="1062">
          <cell r="W1062">
            <v>0</v>
          </cell>
        </row>
        <row r="1063">
          <cell r="W1063">
            <v>0</v>
          </cell>
        </row>
        <row r="1064">
          <cell r="W1064">
            <v>0</v>
          </cell>
        </row>
        <row r="1065">
          <cell r="W1065">
            <v>0</v>
          </cell>
        </row>
        <row r="1066">
          <cell r="W1066">
            <v>0</v>
          </cell>
        </row>
        <row r="1067">
          <cell r="W1067">
            <v>0</v>
          </cell>
        </row>
        <row r="1068">
          <cell r="W1068">
            <v>0</v>
          </cell>
        </row>
        <row r="1069">
          <cell r="W1069">
            <v>0</v>
          </cell>
        </row>
        <row r="1070">
          <cell r="W1070">
            <v>0</v>
          </cell>
        </row>
        <row r="1071">
          <cell r="W1071">
            <v>0</v>
          </cell>
        </row>
        <row r="1072">
          <cell r="W1072">
            <v>0</v>
          </cell>
        </row>
        <row r="1073">
          <cell r="W1073">
            <v>0</v>
          </cell>
        </row>
        <row r="1074">
          <cell r="W1074">
            <v>0</v>
          </cell>
        </row>
        <row r="1075">
          <cell r="W1075">
            <v>0</v>
          </cell>
        </row>
        <row r="1076">
          <cell r="W1076">
            <v>0</v>
          </cell>
        </row>
        <row r="1077">
          <cell r="W1077">
            <v>0</v>
          </cell>
        </row>
        <row r="1078">
          <cell r="W1078">
            <v>0</v>
          </cell>
        </row>
        <row r="1079">
          <cell r="W1079">
            <v>0</v>
          </cell>
        </row>
        <row r="1080">
          <cell r="W1080">
            <v>0</v>
          </cell>
        </row>
        <row r="1081">
          <cell r="W1081">
            <v>0</v>
          </cell>
        </row>
        <row r="1082">
          <cell r="W1082">
            <v>0</v>
          </cell>
        </row>
        <row r="1083">
          <cell r="W1083">
            <v>0</v>
          </cell>
        </row>
        <row r="1084">
          <cell r="W1084">
            <v>0</v>
          </cell>
        </row>
        <row r="1085">
          <cell r="W1085">
            <v>0</v>
          </cell>
        </row>
        <row r="1086">
          <cell r="W1086">
            <v>0</v>
          </cell>
        </row>
        <row r="1087">
          <cell r="W1087">
            <v>0</v>
          </cell>
        </row>
        <row r="1088">
          <cell r="W1088">
            <v>0</v>
          </cell>
        </row>
        <row r="1089">
          <cell r="W1089">
            <v>0</v>
          </cell>
        </row>
        <row r="1090">
          <cell r="W1090">
            <v>0</v>
          </cell>
        </row>
        <row r="1091">
          <cell r="W1091">
            <v>0</v>
          </cell>
        </row>
        <row r="1092">
          <cell r="W1092">
            <v>0</v>
          </cell>
        </row>
        <row r="1093">
          <cell r="W1093">
            <v>0</v>
          </cell>
        </row>
        <row r="1094">
          <cell r="W1094">
            <v>0</v>
          </cell>
        </row>
        <row r="1095">
          <cell r="W1095">
            <v>0</v>
          </cell>
        </row>
        <row r="1096">
          <cell r="W1096">
            <v>0</v>
          </cell>
        </row>
        <row r="1097">
          <cell r="W1097">
            <v>0</v>
          </cell>
        </row>
        <row r="1098">
          <cell r="W1098">
            <v>0</v>
          </cell>
        </row>
        <row r="1099">
          <cell r="W1099">
            <v>0</v>
          </cell>
        </row>
        <row r="1100">
          <cell r="W1100">
            <v>0</v>
          </cell>
        </row>
        <row r="1101">
          <cell r="W1101">
            <v>0</v>
          </cell>
        </row>
        <row r="1102">
          <cell r="W1102">
            <v>0</v>
          </cell>
        </row>
        <row r="1103">
          <cell r="W1103">
            <v>0</v>
          </cell>
        </row>
        <row r="1104">
          <cell r="W1104">
            <v>0</v>
          </cell>
        </row>
        <row r="1105">
          <cell r="W1105">
            <v>0</v>
          </cell>
        </row>
        <row r="1106">
          <cell r="W1106">
            <v>0</v>
          </cell>
        </row>
        <row r="1107">
          <cell r="W1107">
            <v>0</v>
          </cell>
        </row>
        <row r="1108">
          <cell r="W1108">
            <v>0</v>
          </cell>
        </row>
        <row r="1109">
          <cell r="W1109">
            <v>0</v>
          </cell>
        </row>
        <row r="1110">
          <cell r="W1110">
            <v>0</v>
          </cell>
        </row>
        <row r="1111">
          <cell r="W1111">
            <v>0</v>
          </cell>
        </row>
        <row r="1112">
          <cell r="W1112">
            <v>0</v>
          </cell>
        </row>
        <row r="1113">
          <cell r="W1113">
            <v>0</v>
          </cell>
        </row>
        <row r="1114">
          <cell r="W1114">
            <v>0</v>
          </cell>
        </row>
        <row r="1115">
          <cell r="W1115">
            <v>0</v>
          </cell>
        </row>
        <row r="1116">
          <cell r="W1116">
            <v>0</v>
          </cell>
        </row>
        <row r="1117">
          <cell r="W1117">
            <v>0</v>
          </cell>
        </row>
        <row r="1118">
          <cell r="W1118">
            <v>0</v>
          </cell>
        </row>
        <row r="1119">
          <cell r="W1119">
            <v>0</v>
          </cell>
        </row>
        <row r="1120">
          <cell r="W1120">
            <v>0</v>
          </cell>
        </row>
        <row r="1121">
          <cell r="W1121">
            <v>0</v>
          </cell>
        </row>
        <row r="1122">
          <cell r="W1122">
            <v>0</v>
          </cell>
        </row>
        <row r="1123">
          <cell r="W1123">
            <v>0</v>
          </cell>
        </row>
        <row r="1124">
          <cell r="W1124">
            <v>0</v>
          </cell>
        </row>
        <row r="1125">
          <cell r="W1125">
            <v>0</v>
          </cell>
        </row>
        <row r="1126">
          <cell r="W1126">
            <v>0</v>
          </cell>
        </row>
        <row r="1127">
          <cell r="W1127">
            <v>0</v>
          </cell>
        </row>
        <row r="1128">
          <cell r="W1128">
            <v>0</v>
          </cell>
        </row>
        <row r="1129">
          <cell r="W1129">
            <v>0</v>
          </cell>
        </row>
        <row r="1130">
          <cell r="W1130">
            <v>0</v>
          </cell>
        </row>
        <row r="1131">
          <cell r="W1131">
            <v>0</v>
          </cell>
        </row>
        <row r="1132">
          <cell r="W1132">
            <v>0</v>
          </cell>
        </row>
        <row r="1133">
          <cell r="W1133">
            <v>0</v>
          </cell>
        </row>
        <row r="1134">
          <cell r="W1134">
            <v>0</v>
          </cell>
        </row>
        <row r="1135">
          <cell r="W1135">
            <v>0</v>
          </cell>
        </row>
        <row r="1136">
          <cell r="W1136">
            <v>0</v>
          </cell>
        </row>
        <row r="1137">
          <cell r="W1137">
            <v>0</v>
          </cell>
        </row>
        <row r="1138">
          <cell r="W1138">
            <v>0</v>
          </cell>
        </row>
        <row r="1139">
          <cell r="W1139">
            <v>0</v>
          </cell>
        </row>
        <row r="1140">
          <cell r="W1140">
            <v>0</v>
          </cell>
        </row>
        <row r="1141">
          <cell r="W1141">
            <v>0</v>
          </cell>
        </row>
        <row r="1142">
          <cell r="W1142">
            <v>0</v>
          </cell>
        </row>
        <row r="1143">
          <cell r="W1143">
            <v>0</v>
          </cell>
        </row>
        <row r="1144">
          <cell r="W1144">
            <v>0</v>
          </cell>
        </row>
        <row r="1145">
          <cell r="W1145">
            <v>0</v>
          </cell>
        </row>
        <row r="1146">
          <cell r="W1146">
            <v>0</v>
          </cell>
        </row>
        <row r="1147">
          <cell r="W1147">
            <v>0</v>
          </cell>
        </row>
        <row r="1148">
          <cell r="W1148">
            <v>0</v>
          </cell>
        </row>
        <row r="1149">
          <cell r="W1149">
            <v>0</v>
          </cell>
        </row>
        <row r="1150">
          <cell r="W1150">
            <v>0</v>
          </cell>
        </row>
        <row r="1151">
          <cell r="W1151">
            <v>0</v>
          </cell>
        </row>
        <row r="1152">
          <cell r="W1152">
            <v>0</v>
          </cell>
        </row>
        <row r="1153">
          <cell r="W1153">
            <v>0</v>
          </cell>
        </row>
        <row r="1154">
          <cell r="W1154">
            <v>0</v>
          </cell>
        </row>
        <row r="1155">
          <cell r="W1155">
            <v>0</v>
          </cell>
        </row>
        <row r="1156">
          <cell r="W1156">
            <v>0</v>
          </cell>
        </row>
        <row r="1157">
          <cell r="W1157">
            <v>0</v>
          </cell>
        </row>
        <row r="1158">
          <cell r="W1158">
            <v>0</v>
          </cell>
        </row>
        <row r="1159">
          <cell r="W1159">
            <v>0</v>
          </cell>
        </row>
        <row r="1160">
          <cell r="W1160">
            <v>0</v>
          </cell>
        </row>
        <row r="1161">
          <cell r="W1161">
            <v>0</v>
          </cell>
        </row>
        <row r="1162">
          <cell r="W1162">
            <v>0</v>
          </cell>
        </row>
        <row r="1163">
          <cell r="W1163">
            <v>0</v>
          </cell>
        </row>
        <row r="1164">
          <cell r="W1164">
            <v>0</v>
          </cell>
        </row>
        <row r="1165">
          <cell r="W1165">
            <v>0</v>
          </cell>
        </row>
        <row r="1166">
          <cell r="W1166">
            <v>0</v>
          </cell>
        </row>
        <row r="1167">
          <cell r="W1167">
            <v>0</v>
          </cell>
        </row>
        <row r="1168">
          <cell r="W1168">
            <v>0</v>
          </cell>
        </row>
        <row r="1169">
          <cell r="W1169">
            <v>0</v>
          </cell>
        </row>
        <row r="1170">
          <cell r="W1170">
            <v>0</v>
          </cell>
        </row>
        <row r="1171">
          <cell r="W1171">
            <v>0</v>
          </cell>
        </row>
        <row r="1172">
          <cell r="W1172">
            <v>0</v>
          </cell>
        </row>
        <row r="1173">
          <cell r="W1173">
            <v>0</v>
          </cell>
        </row>
        <row r="1174">
          <cell r="W1174">
            <v>0</v>
          </cell>
        </row>
        <row r="1175">
          <cell r="W1175">
            <v>0</v>
          </cell>
        </row>
        <row r="1176">
          <cell r="W1176">
            <v>0</v>
          </cell>
        </row>
        <row r="1177">
          <cell r="W1177">
            <v>0</v>
          </cell>
        </row>
        <row r="1178">
          <cell r="W1178">
            <v>0</v>
          </cell>
        </row>
        <row r="1179">
          <cell r="W1179">
            <v>0</v>
          </cell>
        </row>
        <row r="1180">
          <cell r="W1180">
            <v>0</v>
          </cell>
        </row>
        <row r="1181">
          <cell r="W1181">
            <v>0</v>
          </cell>
        </row>
        <row r="1182">
          <cell r="W1182">
            <v>0</v>
          </cell>
        </row>
        <row r="1183">
          <cell r="W1183">
            <v>0</v>
          </cell>
        </row>
        <row r="1184">
          <cell r="W1184">
            <v>0</v>
          </cell>
        </row>
        <row r="1185">
          <cell r="W1185">
            <v>0</v>
          </cell>
        </row>
        <row r="1186">
          <cell r="W1186">
            <v>0</v>
          </cell>
        </row>
        <row r="1187">
          <cell r="W1187">
            <v>0</v>
          </cell>
        </row>
        <row r="1188">
          <cell r="W1188">
            <v>0</v>
          </cell>
        </row>
        <row r="1189">
          <cell r="W1189">
            <v>0</v>
          </cell>
        </row>
        <row r="1190">
          <cell r="W1190">
            <v>0</v>
          </cell>
        </row>
        <row r="1191">
          <cell r="W1191">
            <v>0</v>
          </cell>
        </row>
        <row r="1192">
          <cell r="W1192">
            <v>0</v>
          </cell>
        </row>
        <row r="1193">
          <cell r="W1193">
            <v>0</v>
          </cell>
        </row>
        <row r="1194">
          <cell r="W1194">
            <v>0</v>
          </cell>
        </row>
        <row r="1195">
          <cell r="W1195">
            <v>0</v>
          </cell>
        </row>
        <row r="1196">
          <cell r="W1196">
            <v>0</v>
          </cell>
        </row>
        <row r="1197">
          <cell r="W1197">
            <v>0</v>
          </cell>
        </row>
        <row r="1198">
          <cell r="W1198">
            <v>0</v>
          </cell>
        </row>
        <row r="1199">
          <cell r="W1199">
            <v>0</v>
          </cell>
        </row>
        <row r="1200">
          <cell r="W1200">
            <v>0</v>
          </cell>
        </row>
        <row r="1201">
          <cell r="W1201">
            <v>0</v>
          </cell>
        </row>
        <row r="1202">
          <cell r="W1202">
            <v>0</v>
          </cell>
        </row>
        <row r="1203">
          <cell r="W1203">
            <v>0</v>
          </cell>
        </row>
        <row r="1204">
          <cell r="W1204">
            <v>0</v>
          </cell>
        </row>
        <row r="1205">
          <cell r="W1205">
            <v>0</v>
          </cell>
        </row>
        <row r="1206">
          <cell r="W1206">
            <v>0</v>
          </cell>
        </row>
        <row r="1207">
          <cell r="W1207">
            <v>0</v>
          </cell>
        </row>
        <row r="1208">
          <cell r="W1208">
            <v>0</v>
          </cell>
        </row>
        <row r="1209">
          <cell r="W1209">
            <v>0</v>
          </cell>
        </row>
        <row r="1210">
          <cell r="W1210">
            <v>0</v>
          </cell>
        </row>
        <row r="1211">
          <cell r="W1211">
            <v>0</v>
          </cell>
        </row>
        <row r="1212">
          <cell r="W1212">
            <v>0</v>
          </cell>
        </row>
        <row r="1213">
          <cell r="W1213">
            <v>0</v>
          </cell>
        </row>
        <row r="1214">
          <cell r="W1214">
            <v>0</v>
          </cell>
        </row>
        <row r="1215">
          <cell r="W1215">
            <v>0</v>
          </cell>
        </row>
        <row r="1216">
          <cell r="W1216">
            <v>0</v>
          </cell>
        </row>
        <row r="1217">
          <cell r="W1217">
            <v>0</v>
          </cell>
        </row>
        <row r="1218">
          <cell r="W1218">
            <v>0</v>
          </cell>
        </row>
        <row r="1219">
          <cell r="W1219">
            <v>0</v>
          </cell>
        </row>
        <row r="1220">
          <cell r="W1220">
            <v>0</v>
          </cell>
        </row>
        <row r="1221">
          <cell r="W1221">
            <v>0</v>
          </cell>
        </row>
        <row r="1222">
          <cell r="W1222">
            <v>0</v>
          </cell>
        </row>
        <row r="1223">
          <cell r="W1223">
            <v>0</v>
          </cell>
        </row>
        <row r="1224">
          <cell r="W1224">
            <v>0</v>
          </cell>
        </row>
        <row r="1225">
          <cell r="W1225">
            <v>0</v>
          </cell>
        </row>
        <row r="1226">
          <cell r="W1226">
            <v>0</v>
          </cell>
        </row>
        <row r="1227">
          <cell r="W1227">
            <v>0</v>
          </cell>
        </row>
        <row r="1228">
          <cell r="W1228">
            <v>0</v>
          </cell>
        </row>
        <row r="1229">
          <cell r="W1229">
            <v>0</v>
          </cell>
        </row>
        <row r="1230">
          <cell r="W1230">
            <v>0</v>
          </cell>
        </row>
        <row r="1231">
          <cell r="W1231">
            <v>0</v>
          </cell>
        </row>
        <row r="1232">
          <cell r="W1232">
            <v>0</v>
          </cell>
        </row>
        <row r="1233">
          <cell r="W1233">
            <v>0</v>
          </cell>
        </row>
        <row r="1234">
          <cell r="W1234">
            <v>0</v>
          </cell>
        </row>
        <row r="1235">
          <cell r="W1235">
            <v>0</v>
          </cell>
        </row>
        <row r="1236">
          <cell r="W1236">
            <v>0</v>
          </cell>
        </row>
        <row r="1237">
          <cell r="W1237">
            <v>0</v>
          </cell>
        </row>
        <row r="1238">
          <cell r="W1238">
            <v>0</v>
          </cell>
        </row>
        <row r="1239">
          <cell r="W1239">
            <v>0</v>
          </cell>
        </row>
        <row r="1240">
          <cell r="W1240">
            <v>0</v>
          </cell>
        </row>
        <row r="1241">
          <cell r="W1241">
            <v>0</v>
          </cell>
        </row>
        <row r="1242">
          <cell r="W1242">
            <v>0</v>
          </cell>
        </row>
        <row r="1243">
          <cell r="W1243">
            <v>0</v>
          </cell>
        </row>
        <row r="1244">
          <cell r="W1244">
            <v>0</v>
          </cell>
        </row>
        <row r="1245">
          <cell r="W1245">
            <v>0</v>
          </cell>
        </row>
        <row r="1246">
          <cell r="W1246">
            <v>0</v>
          </cell>
        </row>
        <row r="1247">
          <cell r="W1247">
            <v>0</v>
          </cell>
        </row>
        <row r="1248">
          <cell r="W1248">
            <v>0</v>
          </cell>
        </row>
        <row r="1249">
          <cell r="W1249">
            <v>0</v>
          </cell>
        </row>
        <row r="1250">
          <cell r="W1250">
            <v>0</v>
          </cell>
        </row>
        <row r="1251">
          <cell r="W1251">
            <v>0</v>
          </cell>
        </row>
        <row r="1252">
          <cell r="W1252">
            <v>0</v>
          </cell>
        </row>
        <row r="1253">
          <cell r="W1253">
            <v>0</v>
          </cell>
        </row>
        <row r="1254">
          <cell r="W1254">
            <v>0</v>
          </cell>
        </row>
        <row r="1255">
          <cell r="W1255">
            <v>0</v>
          </cell>
        </row>
        <row r="1256">
          <cell r="W1256">
            <v>0</v>
          </cell>
        </row>
        <row r="1257">
          <cell r="W1257">
            <v>0</v>
          </cell>
        </row>
        <row r="1258">
          <cell r="W1258">
            <v>0</v>
          </cell>
        </row>
        <row r="1259">
          <cell r="W1259">
            <v>0</v>
          </cell>
        </row>
        <row r="1260">
          <cell r="W1260">
            <v>0</v>
          </cell>
        </row>
        <row r="1261">
          <cell r="W1261">
            <v>0</v>
          </cell>
        </row>
        <row r="1262">
          <cell r="W1262">
            <v>0</v>
          </cell>
        </row>
        <row r="1263">
          <cell r="W1263">
            <v>0</v>
          </cell>
        </row>
        <row r="1264">
          <cell r="W1264">
            <v>0</v>
          </cell>
        </row>
        <row r="1265">
          <cell r="W1265">
            <v>0</v>
          </cell>
        </row>
        <row r="1266">
          <cell r="W1266">
            <v>0</v>
          </cell>
        </row>
        <row r="1267">
          <cell r="W1267">
            <v>0</v>
          </cell>
        </row>
        <row r="1268">
          <cell r="W1268">
            <v>0</v>
          </cell>
        </row>
        <row r="1269">
          <cell r="W1269">
            <v>0</v>
          </cell>
        </row>
        <row r="1270">
          <cell r="W1270">
            <v>0</v>
          </cell>
        </row>
        <row r="1271">
          <cell r="W1271">
            <v>0</v>
          </cell>
        </row>
        <row r="1272">
          <cell r="W1272">
            <v>0</v>
          </cell>
        </row>
        <row r="1273">
          <cell r="W1273">
            <v>0</v>
          </cell>
        </row>
        <row r="1274">
          <cell r="W1274">
            <v>0</v>
          </cell>
        </row>
        <row r="1275">
          <cell r="W1275">
            <v>0</v>
          </cell>
        </row>
        <row r="1276">
          <cell r="W1276">
            <v>0</v>
          </cell>
        </row>
        <row r="1277">
          <cell r="W1277">
            <v>0</v>
          </cell>
        </row>
        <row r="1278">
          <cell r="W1278">
            <v>0</v>
          </cell>
        </row>
        <row r="1279">
          <cell r="W1279">
            <v>0</v>
          </cell>
        </row>
        <row r="1280">
          <cell r="W1280">
            <v>0</v>
          </cell>
        </row>
        <row r="1281">
          <cell r="W1281">
            <v>0</v>
          </cell>
        </row>
        <row r="1282">
          <cell r="W1282">
            <v>0</v>
          </cell>
        </row>
        <row r="1283">
          <cell r="W1283">
            <v>0</v>
          </cell>
        </row>
        <row r="1284">
          <cell r="W1284">
            <v>0</v>
          </cell>
        </row>
        <row r="1285">
          <cell r="W1285">
            <v>0</v>
          </cell>
        </row>
        <row r="1286">
          <cell r="W1286">
            <v>0</v>
          </cell>
        </row>
        <row r="1287">
          <cell r="W1287">
            <v>0</v>
          </cell>
        </row>
        <row r="1288">
          <cell r="W1288">
            <v>0</v>
          </cell>
        </row>
        <row r="1289">
          <cell r="W1289">
            <v>0</v>
          </cell>
        </row>
        <row r="1290">
          <cell r="W1290">
            <v>0</v>
          </cell>
        </row>
        <row r="1291">
          <cell r="W1291">
            <v>0</v>
          </cell>
        </row>
        <row r="1292">
          <cell r="W1292">
            <v>0</v>
          </cell>
        </row>
        <row r="1293">
          <cell r="W1293">
            <v>0</v>
          </cell>
        </row>
        <row r="1294">
          <cell r="W1294">
            <v>0</v>
          </cell>
        </row>
        <row r="1295">
          <cell r="W1295">
            <v>0</v>
          </cell>
        </row>
        <row r="1296">
          <cell r="W1296">
            <v>0</v>
          </cell>
        </row>
        <row r="1297">
          <cell r="W1297">
            <v>0</v>
          </cell>
        </row>
        <row r="1298">
          <cell r="W1298">
            <v>0</v>
          </cell>
        </row>
        <row r="1299">
          <cell r="W1299">
            <v>0</v>
          </cell>
        </row>
        <row r="1300">
          <cell r="W1300">
            <v>0</v>
          </cell>
        </row>
        <row r="1301">
          <cell r="W1301">
            <v>0</v>
          </cell>
        </row>
        <row r="1302">
          <cell r="W1302">
            <v>0</v>
          </cell>
        </row>
        <row r="1303">
          <cell r="W1303">
            <v>0</v>
          </cell>
        </row>
        <row r="1304">
          <cell r="W1304">
            <v>0</v>
          </cell>
        </row>
        <row r="1305">
          <cell r="W1305">
            <v>0</v>
          </cell>
        </row>
        <row r="1306">
          <cell r="W1306">
            <v>0</v>
          </cell>
        </row>
        <row r="1307">
          <cell r="W1307">
            <v>0</v>
          </cell>
        </row>
        <row r="1308">
          <cell r="W1308">
            <v>0</v>
          </cell>
        </row>
        <row r="1309">
          <cell r="W1309">
            <v>0</v>
          </cell>
        </row>
        <row r="1310">
          <cell r="W1310">
            <v>0</v>
          </cell>
        </row>
        <row r="1311">
          <cell r="W1311">
            <v>0</v>
          </cell>
        </row>
        <row r="1312">
          <cell r="W1312">
            <v>0</v>
          </cell>
        </row>
        <row r="1313">
          <cell r="W1313">
            <v>0</v>
          </cell>
        </row>
        <row r="1314">
          <cell r="W1314">
            <v>0</v>
          </cell>
        </row>
        <row r="1315">
          <cell r="W1315">
            <v>0</v>
          </cell>
        </row>
        <row r="1316">
          <cell r="W1316">
            <v>0</v>
          </cell>
        </row>
        <row r="1317">
          <cell r="W1317">
            <v>0</v>
          </cell>
        </row>
        <row r="1318">
          <cell r="W1318">
            <v>0</v>
          </cell>
        </row>
        <row r="1319">
          <cell r="W1319">
            <v>0</v>
          </cell>
        </row>
        <row r="1320">
          <cell r="W1320">
            <v>0</v>
          </cell>
        </row>
        <row r="1321">
          <cell r="W1321">
            <v>0</v>
          </cell>
        </row>
        <row r="1322">
          <cell r="W1322">
            <v>0</v>
          </cell>
        </row>
        <row r="1323">
          <cell r="W1323">
            <v>0</v>
          </cell>
        </row>
        <row r="1324">
          <cell r="W1324">
            <v>0</v>
          </cell>
        </row>
        <row r="1325">
          <cell r="W1325">
            <v>0</v>
          </cell>
        </row>
        <row r="1326">
          <cell r="W1326">
            <v>0</v>
          </cell>
        </row>
        <row r="1327">
          <cell r="W1327">
            <v>0</v>
          </cell>
        </row>
        <row r="1328">
          <cell r="W1328">
            <v>0</v>
          </cell>
        </row>
        <row r="1329">
          <cell r="W1329">
            <v>0</v>
          </cell>
        </row>
        <row r="1330">
          <cell r="W1330">
            <v>0</v>
          </cell>
        </row>
        <row r="1331">
          <cell r="W1331">
            <v>0</v>
          </cell>
        </row>
        <row r="1332">
          <cell r="W1332">
            <v>0</v>
          </cell>
        </row>
        <row r="1333">
          <cell r="W1333">
            <v>0</v>
          </cell>
        </row>
        <row r="1334">
          <cell r="W1334">
            <v>0</v>
          </cell>
        </row>
        <row r="1335">
          <cell r="W1335">
            <v>0</v>
          </cell>
        </row>
        <row r="1336">
          <cell r="W1336">
            <v>0</v>
          </cell>
        </row>
        <row r="1337">
          <cell r="W1337">
            <v>0</v>
          </cell>
        </row>
        <row r="1338">
          <cell r="W1338">
            <v>0</v>
          </cell>
        </row>
        <row r="1339">
          <cell r="W1339">
            <v>0</v>
          </cell>
        </row>
        <row r="1340">
          <cell r="W1340">
            <v>0</v>
          </cell>
        </row>
        <row r="1341">
          <cell r="W1341">
            <v>0</v>
          </cell>
        </row>
        <row r="1342">
          <cell r="W1342">
            <v>0</v>
          </cell>
        </row>
        <row r="1343">
          <cell r="W1343">
            <v>0</v>
          </cell>
        </row>
        <row r="1344">
          <cell r="W1344">
            <v>0</v>
          </cell>
        </row>
        <row r="1345">
          <cell r="W1345">
            <v>0</v>
          </cell>
        </row>
        <row r="1346">
          <cell r="W1346">
            <v>0</v>
          </cell>
        </row>
        <row r="1347">
          <cell r="W1347">
            <v>0</v>
          </cell>
        </row>
        <row r="1348">
          <cell r="W1348">
            <v>0</v>
          </cell>
        </row>
        <row r="1349">
          <cell r="W1349">
            <v>0</v>
          </cell>
        </row>
        <row r="1350">
          <cell r="W1350">
            <v>0</v>
          </cell>
        </row>
        <row r="1351">
          <cell r="W1351">
            <v>0</v>
          </cell>
        </row>
        <row r="1352">
          <cell r="W1352">
            <v>0</v>
          </cell>
        </row>
        <row r="1353">
          <cell r="W1353">
            <v>0</v>
          </cell>
        </row>
        <row r="1354">
          <cell r="W1354">
            <v>0</v>
          </cell>
        </row>
        <row r="1355">
          <cell r="W1355">
            <v>0</v>
          </cell>
        </row>
        <row r="1356">
          <cell r="W1356">
            <v>0</v>
          </cell>
        </row>
        <row r="1357">
          <cell r="W1357">
            <v>0</v>
          </cell>
        </row>
        <row r="1358">
          <cell r="W1358">
            <v>0</v>
          </cell>
        </row>
        <row r="1359">
          <cell r="W1359">
            <v>0</v>
          </cell>
        </row>
        <row r="1360">
          <cell r="W1360">
            <v>0</v>
          </cell>
        </row>
        <row r="1361">
          <cell r="W1361">
            <v>0</v>
          </cell>
        </row>
        <row r="1362">
          <cell r="W1362">
            <v>0</v>
          </cell>
        </row>
        <row r="1363">
          <cell r="W1363">
            <v>0</v>
          </cell>
        </row>
        <row r="1364">
          <cell r="W1364">
            <v>0</v>
          </cell>
        </row>
        <row r="1365">
          <cell r="W1365">
            <v>0</v>
          </cell>
        </row>
        <row r="1366">
          <cell r="W1366">
            <v>0</v>
          </cell>
        </row>
        <row r="1367">
          <cell r="W1367">
            <v>0</v>
          </cell>
        </row>
        <row r="1368">
          <cell r="W1368">
            <v>0</v>
          </cell>
        </row>
        <row r="1369">
          <cell r="W1369">
            <v>0</v>
          </cell>
        </row>
        <row r="1370">
          <cell r="W1370">
            <v>0</v>
          </cell>
        </row>
        <row r="1371">
          <cell r="W1371">
            <v>0</v>
          </cell>
        </row>
        <row r="1372">
          <cell r="W1372">
            <v>0</v>
          </cell>
        </row>
        <row r="1373">
          <cell r="W1373">
            <v>0</v>
          </cell>
        </row>
        <row r="1374">
          <cell r="W1374">
            <v>0</v>
          </cell>
        </row>
        <row r="1375">
          <cell r="W1375">
            <v>0</v>
          </cell>
        </row>
        <row r="1376">
          <cell r="W1376">
            <v>0</v>
          </cell>
        </row>
        <row r="1377">
          <cell r="W1377">
            <v>0</v>
          </cell>
        </row>
        <row r="1378">
          <cell r="W1378">
            <v>0</v>
          </cell>
        </row>
        <row r="1379">
          <cell r="W1379">
            <v>0</v>
          </cell>
        </row>
        <row r="1380">
          <cell r="W1380">
            <v>0</v>
          </cell>
        </row>
        <row r="1381">
          <cell r="W1381">
            <v>0</v>
          </cell>
        </row>
        <row r="1382">
          <cell r="W1382">
            <v>0</v>
          </cell>
        </row>
        <row r="1383">
          <cell r="W1383">
            <v>0</v>
          </cell>
        </row>
        <row r="1384">
          <cell r="W1384">
            <v>0</v>
          </cell>
        </row>
        <row r="1385">
          <cell r="W1385">
            <v>0</v>
          </cell>
        </row>
        <row r="1386">
          <cell r="W1386">
            <v>0</v>
          </cell>
        </row>
        <row r="1387">
          <cell r="W1387">
            <v>0</v>
          </cell>
        </row>
        <row r="1388">
          <cell r="W1388">
            <v>0</v>
          </cell>
        </row>
        <row r="1389">
          <cell r="W1389">
            <v>0</v>
          </cell>
        </row>
        <row r="1390">
          <cell r="W1390">
            <v>0</v>
          </cell>
        </row>
        <row r="1391">
          <cell r="W1391">
            <v>0</v>
          </cell>
        </row>
        <row r="1392">
          <cell r="W1392">
            <v>0</v>
          </cell>
        </row>
        <row r="1393">
          <cell r="W1393">
            <v>0</v>
          </cell>
        </row>
        <row r="1394">
          <cell r="W1394">
            <v>0</v>
          </cell>
        </row>
        <row r="1395">
          <cell r="W1395">
            <v>0</v>
          </cell>
        </row>
        <row r="1396">
          <cell r="W1396">
            <v>0</v>
          </cell>
        </row>
        <row r="1397">
          <cell r="W1397">
            <v>0</v>
          </cell>
        </row>
        <row r="1398">
          <cell r="W1398">
            <v>0</v>
          </cell>
        </row>
        <row r="1399">
          <cell r="W1399">
            <v>0</v>
          </cell>
        </row>
        <row r="1400">
          <cell r="W1400">
            <v>0</v>
          </cell>
        </row>
        <row r="1401">
          <cell r="W1401">
            <v>0</v>
          </cell>
        </row>
        <row r="1402">
          <cell r="W1402">
            <v>0</v>
          </cell>
        </row>
        <row r="1403">
          <cell r="W1403">
            <v>0</v>
          </cell>
        </row>
        <row r="1404">
          <cell r="W1404">
            <v>0</v>
          </cell>
        </row>
        <row r="1405">
          <cell r="W1405">
            <v>0</v>
          </cell>
        </row>
        <row r="1406">
          <cell r="W1406">
            <v>0</v>
          </cell>
        </row>
        <row r="1407">
          <cell r="W1407">
            <v>0</v>
          </cell>
        </row>
        <row r="1408">
          <cell r="W1408">
            <v>0</v>
          </cell>
        </row>
        <row r="1409">
          <cell r="W1409">
            <v>0</v>
          </cell>
        </row>
        <row r="1410">
          <cell r="W1410">
            <v>0</v>
          </cell>
        </row>
        <row r="1411">
          <cell r="W1411">
            <v>0</v>
          </cell>
        </row>
        <row r="1412">
          <cell r="W1412">
            <v>0</v>
          </cell>
        </row>
        <row r="1413">
          <cell r="W1413">
            <v>0</v>
          </cell>
        </row>
        <row r="1414">
          <cell r="W1414">
            <v>0</v>
          </cell>
        </row>
        <row r="1415">
          <cell r="W1415">
            <v>0</v>
          </cell>
        </row>
        <row r="1416">
          <cell r="W1416">
            <v>0</v>
          </cell>
        </row>
        <row r="1417">
          <cell r="W1417">
            <v>0</v>
          </cell>
        </row>
        <row r="1418">
          <cell r="W1418">
            <v>0</v>
          </cell>
        </row>
        <row r="1419">
          <cell r="W1419">
            <v>0</v>
          </cell>
        </row>
        <row r="1420">
          <cell r="W1420">
            <v>0</v>
          </cell>
        </row>
        <row r="1421">
          <cell r="W1421">
            <v>0</v>
          </cell>
        </row>
        <row r="1422">
          <cell r="W1422">
            <v>0</v>
          </cell>
        </row>
        <row r="1423">
          <cell r="W1423">
            <v>0</v>
          </cell>
        </row>
        <row r="1424">
          <cell r="W1424">
            <v>0</v>
          </cell>
        </row>
        <row r="1425">
          <cell r="W1425">
            <v>0</v>
          </cell>
        </row>
        <row r="1426">
          <cell r="W1426">
            <v>0</v>
          </cell>
        </row>
        <row r="1427">
          <cell r="W1427">
            <v>0</v>
          </cell>
        </row>
        <row r="1428">
          <cell r="W1428">
            <v>0</v>
          </cell>
        </row>
        <row r="1429">
          <cell r="W1429">
            <v>0</v>
          </cell>
        </row>
        <row r="1430">
          <cell r="W1430">
            <v>0</v>
          </cell>
        </row>
        <row r="1431">
          <cell r="W1431">
            <v>0</v>
          </cell>
        </row>
        <row r="1432">
          <cell r="W1432">
            <v>0</v>
          </cell>
        </row>
        <row r="1433">
          <cell r="W1433">
            <v>0</v>
          </cell>
        </row>
        <row r="1434">
          <cell r="W1434">
            <v>0</v>
          </cell>
        </row>
        <row r="1435">
          <cell r="W1435">
            <v>0</v>
          </cell>
        </row>
        <row r="1436">
          <cell r="W1436">
            <v>0</v>
          </cell>
        </row>
        <row r="1437">
          <cell r="W1437">
            <v>0</v>
          </cell>
        </row>
        <row r="1438">
          <cell r="W1438">
            <v>0</v>
          </cell>
        </row>
        <row r="1439">
          <cell r="W1439">
            <v>0</v>
          </cell>
        </row>
        <row r="1440">
          <cell r="W1440">
            <v>0</v>
          </cell>
        </row>
        <row r="1441">
          <cell r="W1441">
            <v>0</v>
          </cell>
        </row>
        <row r="1442">
          <cell r="W1442">
            <v>0</v>
          </cell>
        </row>
        <row r="1443">
          <cell r="W1443">
            <v>0</v>
          </cell>
        </row>
        <row r="1444">
          <cell r="W1444">
            <v>0</v>
          </cell>
        </row>
        <row r="1445">
          <cell r="W1445">
            <v>0</v>
          </cell>
        </row>
        <row r="1446">
          <cell r="W1446">
            <v>0</v>
          </cell>
        </row>
        <row r="1447">
          <cell r="W1447">
            <v>0</v>
          </cell>
        </row>
        <row r="1448">
          <cell r="W1448">
            <v>0</v>
          </cell>
        </row>
        <row r="1449">
          <cell r="W1449">
            <v>0</v>
          </cell>
        </row>
        <row r="1450">
          <cell r="W1450">
            <v>0</v>
          </cell>
        </row>
        <row r="1451">
          <cell r="W1451">
            <v>0</v>
          </cell>
        </row>
        <row r="1452">
          <cell r="W1452">
            <v>0</v>
          </cell>
        </row>
        <row r="1453">
          <cell r="W1453">
            <v>0</v>
          </cell>
        </row>
        <row r="1454">
          <cell r="W1454">
            <v>0</v>
          </cell>
        </row>
        <row r="1455">
          <cell r="W1455">
            <v>0</v>
          </cell>
        </row>
        <row r="1456">
          <cell r="W1456">
            <v>0</v>
          </cell>
        </row>
        <row r="1457">
          <cell r="W1457">
            <v>0</v>
          </cell>
        </row>
        <row r="1458">
          <cell r="W1458">
            <v>0</v>
          </cell>
        </row>
        <row r="1459">
          <cell r="W1459">
            <v>0</v>
          </cell>
        </row>
        <row r="1460">
          <cell r="W1460">
            <v>0</v>
          </cell>
        </row>
        <row r="1461">
          <cell r="W1461">
            <v>0</v>
          </cell>
        </row>
        <row r="1462">
          <cell r="W1462">
            <v>0</v>
          </cell>
        </row>
        <row r="1463">
          <cell r="W1463">
            <v>0</v>
          </cell>
        </row>
        <row r="1464">
          <cell r="W1464">
            <v>0</v>
          </cell>
        </row>
        <row r="1465">
          <cell r="W1465">
            <v>0</v>
          </cell>
        </row>
        <row r="1466">
          <cell r="W1466">
            <v>0</v>
          </cell>
        </row>
        <row r="1467">
          <cell r="W1467">
            <v>0</v>
          </cell>
        </row>
        <row r="1468">
          <cell r="W1468">
            <v>0</v>
          </cell>
        </row>
        <row r="1469">
          <cell r="W1469">
            <v>0</v>
          </cell>
        </row>
        <row r="1470">
          <cell r="W1470">
            <v>0</v>
          </cell>
        </row>
        <row r="1471">
          <cell r="W1471">
            <v>0</v>
          </cell>
        </row>
        <row r="1472">
          <cell r="W1472">
            <v>0</v>
          </cell>
        </row>
        <row r="1473">
          <cell r="W1473">
            <v>0</v>
          </cell>
        </row>
        <row r="1474">
          <cell r="W1474">
            <v>0</v>
          </cell>
        </row>
        <row r="1475">
          <cell r="W1475">
            <v>0</v>
          </cell>
        </row>
        <row r="1476">
          <cell r="W1476">
            <v>0</v>
          </cell>
        </row>
        <row r="1477">
          <cell r="W1477">
            <v>0</v>
          </cell>
        </row>
        <row r="1478">
          <cell r="W1478">
            <v>0</v>
          </cell>
        </row>
        <row r="1479">
          <cell r="W1479">
            <v>0</v>
          </cell>
        </row>
        <row r="1480">
          <cell r="W1480">
            <v>0</v>
          </cell>
        </row>
        <row r="1481">
          <cell r="W1481">
            <v>0</v>
          </cell>
        </row>
        <row r="1482">
          <cell r="W1482">
            <v>0</v>
          </cell>
        </row>
        <row r="1483">
          <cell r="W1483">
            <v>0</v>
          </cell>
        </row>
        <row r="1484">
          <cell r="W1484">
            <v>0</v>
          </cell>
        </row>
        <row r="1485">
          <cell r="W1485">
            <v>0</v>
          </cell>
        </row>
        <row r="1486">
          <cell r="W1486">
            <v>0</v>
          </cell>
        </row>
        <row r="1487">
          <cell r="W1487">
            <v>0</v>
          </cell>
        </row>
        <row r="1488">
          <cell r="W1488">
            <v>0</v>
          </cell>
        </row>
        <row r="1489">
          <cell r="W1489">
            <v>0</v>
          </cell>
        </row>
        <row r="1490">
          <cell r="W1490">
            <v>0</v>
          </cell>
        </row>
        <row r="1491">
          <cell r="W1491">
            <v>0</v>
          </cell>
        </row>
        <row r="1492">
          <cell r="W1492">
            <v>0</v>
          </cell>
        </row>
        <row r="1493">
          <cell r="W1493">
            <v>0</v>
          </cell>
        </row>
        <row r="1494">
          <cell r="W1494">
            <v>0</v>
          </cell>
        </row>
        <row r="1495">
          <cell r="W1495">
            <v>0</v>
          </cell>
        </row>
        <row r="1496">
          <cell r="W1496">
            <v>0</v>
          </cell>
        </row>
        <row r="1497">
          <cell r="W1497">
            <v>0</v>
          </cell>
        </row>
        <row r="1498">
          <cell r="W1498">
            <v>0</v>
          </cell>
        </row>
        <row r="1499">
          <cell r="W1499">
            <v>0</v>
          </cell>
        </row>
        <row r="1500">
          <cell r="W1500">
            <v>0</v>
          </cell>
        </row>
        <row r="1501">
          <cell r="W1501">
            <v>0</v>
          </cell>
        </row>
        <row r="1502">
          <cell r="W1502">
            <v>0</v>
          </cell>
        </row>
        <row r="1503">
          <cell r="W1503">
            <v>0</v>
          </cell>
        </row>
        <row r="1504">
          <cell r="W1504">
            <v>0</v>
          </cell>
        </row>
        <row r="1505">
          <cell r="W1505">
            <v>0</v>
          </cell>
        </row>
        <row r="1506">
          <cell r="W1506">
            <v>0</v>
          </cell>
        </row>
        <row r="1507">
          <cell r="W1507">
            <v>0</v>
          </cell>
        </row>
        <row r="1508">
          <cell r="W1508">
            <v>0</v>
          </cell>
        </row>
        <row r="1509">
          <cell r="W1509">
            <v>0</v>
          </cell>
        </row>
        <row r="1510">
          <cell r="W1510">
            <v>0</v>
          </cell>
        </row>
        <row r="1511">
          <cell r="W1511">
            <v>0</v>
          </cell>
        </row>
        <row r="1512">
          <cell r="W1512">
            <v>0</v>
          </cell>
        </row>
        <row r="1513">
          <cell r="W1513">
            <v>0</v>
          </cell>
        </row>
        <row r="1514">
          <cell r="W1514">
            <v>0</v>
          </cell>
        </row>
        <row r="1515">
          <cell r="W1515">
            <v>0</v>
          </cell>
        </row>
        <row r="1516">
          <cell r="W1516">
            <v>0</v>
          </cell>
        </row>
        <row r="1517">
          <cell r="W1517">
            <v>0</v>
          </cell>
        </row>
        <row r="1518">
          <cell r="W1518">
            <v>0</v>
          </cell>
        </row>
        <row r="1519">
          <cell r="W1519">
            <v>0</v>
          </cell>
        </row>
        <row r="1520">
          <cell r="W1520">
            <v>0</v>
          </cell>
        </row>
        <row r="1521">
          <cell r="W1521">
            <v>0</v>
          </cell>
        </row>
        <row r="1522">
          <cell r="W1522">
            <v>0</v>
          </cell>
        </row>
        <row r="1523">
          <cell r="W1523">
            <v>0</v>
          </cell>
        </row>
        <row r="1524">
          <cell r="W1524">
            <v>0</v>
          </cell>
        </row>
        <row r="1525">
          <cell r="W1525">
            <v>0</v>
          </cell>
        </row>
        <row r="1526">
          <cell r="W1526">
            <v>0</v>
          </cell>
        </row>
        <row r="1527">
          <cell r="W1527">
            <v>0</v>
          </cell>
        </row>
        <row r="1528">
          <cell r="W1528">
            <v>0</v>
          </cell>
        </row>
        <row r="1529">
          <cell r="W1529">
            <v>0</v>
          </cell>
        </row>
        <row r="1530">
          <cell r="W1530">
            <v>0</v>
          </cell>
        </row>
        <row r="1531">
          <cell r="W1531">
            <v>0</v>
          </cell>
        </row>
        <row r="1532">
          <cell r="W1532">
            <v>0</v>
          </cell>
        </row>
        <row r="1533">
          <cell r="W1533">
            <v>0</v>
          </cell>
        </row>
        <row r="1534">
          <cell r="W1534">
            <v>0</v>
          </cell>
        </row>
        <row r="1535">
          <cell r="W1535">
            <v>0</v>
          </cell>
        </row>
        <row r="1536">
          <cell r="W1536">
            <v>0</v>
          </cell>
        </row>
        <row r="1537">
          <cell r="W1537">
            <v>0</v>
          </cell>
        </row>
        <row r="1538">
          <cell r="W1538">
            <v>0</v>
          </cell>
        </row>
        <row r="1539">
          <cell r="W1539">
            <v>0</v>
          </cell>
        </row>
        <row r="1540">
          <cell r="W1540">
            <v>0</v>
          </cell>
        </row>
        <row r="1541">
          <cell r="W1541">
            <v>0</v>
          </cell>
        </row>
        <row r="1542">
          <cell r="W1542">
            <v>0</v>
          </cell>
        </row>
        <row r="1543">
          <cell r="W1543">
            <v>0</v>
          </cell>
        </row>
        <row r="1544">
          <cell r="W1544">
            <v>0</v>
          </cell>
        </row>
        <row r="1545">
          <cell r="W1545">
            <v>0</v>
          </cell>
        </row>
        <row r="1546">
          <cell r="W1546">
            <v>0</v>
          </cell>
        </row>
        <row r="1547">
          <cell r="W1547">
            <v>0</v>
          </cell>
        </row>
        <row r="1548">
          <cell r="W1548">
            <v>0</v>
          </cell>
        </row>
        <row r="1549">
          <cell r="W1549">
            <v>0</v>
          </cell>
        </row>
        <row r="1550">
          <cell r="W1550">
            <v>0</v>
          </cell>
        </row>
        <row r="1551">
          <cell r="W1551">
            <v>0</v>
          </cell>
        </row>
        <row r="1552">
          <cell r="W1552">
            <v>0</v>
          </cell>
        </row>
        <row r="1553">
          <cell r="W1553">
            <v>0</v>
          </cell>
        </row>
        <row r="1554">
          <cell r="W1554">
            <v>0</v>
          </cell>
        </row>
        <row r="1555">
          <cell r="W1555">
            <v>0</v>
          </cell>
        </row>
        <row r="1556">
          <cell r="W1556">
            <v>0</v>
          </cell>
        </row>
        <row r="1557">
          <cell r="W1557">
            <v>0</v>
          </cell>
        </row>
        <row r="1558">
          <cell r="W1558">
            <v>0</v>
          </cell>
        </row>
        <row r="1559">
          <cell r="W1559">
            <v>0</v>
          </cell>
        </row>
        <row r="1560">
          <cell r="W1560">
            <v>0</v>
          </cell>
        </row>
        <row r="1561">
          <cell r="W1561">
            <v>0</v>
          </cell>
        </row>
        <row r="1562">
          <cell r="W1562">
            <v>0</v>
          </cell>
        </row>
        <row r="1563">
          <cell r="W1563">
            <v>0</v>
          </cell>
        </row>
        <row r="1564">
          <cell r="W1564">
            <v>0</v>
          </cell>
        </row>
        <row r="1565">
          <cell r="W1565">
            <v>0</v>
          </cell>
        </row>
        <row r="1566">
          <cell r="W1566">
            <v>0</v>
          </cell>
        </row>
        <row r="1567">
          <cell r="W1567">
            <v>0</v>
          </cell>
        </row>
        <row r="1568">
          <cell r="W1568">
            <v>0</v>
          </cell>
        </row>
        <row r="1569">
          <cell r="W1569">
            <v>0</v>
          </cell>
        </row>
        <row r="1570">
          <cell r="W1570">
            <v>0</v>
          </cell>
        </row>
        <row r="1571">
          <cell r="W1571">
            <v>0</v>
          </cell>
        </row>
        <row r="1572">
          <cell r="W1572">
            <v>0</v>
          </cell>
        </row>
        <row r="1573">
          <cell r="W1573">
            <v>0</v>
          </cell>
        </row>
        <row r="1574">
          <cell r="W1574">
            <v>0</v>
          </cell>
        </row>
        <row r="1575">
          <cell r="W1575">
            <v>0</v>
          </cell>
        </row>
        <row r="1576">
          <cell r="W1576">
            <v>0</v>
          </cell>
        </row>
        <row r="1577">
          <cell r="W1577">
            <v>0</v>
          </cell>
        </row>
        <row r="1578">
          <cell r="W1578">
            <v>0</v>
          </cell>
        </row>
        <row r="1579">
          <cell r="W1579">
            <v>0</v>
          </cell>
        </row>
        <row r="1580">
          <cell r="W1580">
            <v>0</v>
          </cell>
        </row>
        <row r="1581">
          <cell r="W1581">
            <v>0</v>
          </cell>
        </row>
        <row r="1582">
          <cell r="W1582">
            <v>0</v>
          </cell>
        </row>
        <row r="1583">
          <cell r="W1583">
            <v>0</v>
          </cell>
        </row>
        <row r="1584">
          <cell r="W1584">
            <v>0</v>
          </cell>
        </row>
        <row r="1585">
          <cell r="W1585">
            <v>0</v>
          </cell>
        </row>
        <row r="1586">
          <cell r="W1586">
            <v>0</v>
          </cell>
        </row>
        <row r="1587">
          <cell r="W1587">
            <v>0</v>
          </cell>
        </row>
        <row r="1588">
          <cell r="W1588">
            <v>0</v>
          </cell>
        </row>
        <row r="1589">
          <cell r="W1589">
            <v>0</v>
          </cell>
        </row>
        <row r="1590">
          <cell r="W1590">
            <v>0</v>
          </cell>
        </row>
        <row r="1591">
          <cell r="W1591">
            <v>0</v>
          </cell>
        </row>
        <row r="1592">
          <cell r="W1592">
            <v>0</v>
          </cell>
        </row>
        <row r="1593">
          <cell r="W1593">
            <v>0</v>
          </cell>
        </row>
        <row r="1594">
          <cell r="W1594">
            <v>0</v>
          </cell>
        </row>
        <row r="1595">
          <cell r="W1595">
            <v>0</v>
          </cell>
        </row>
        <row r="1596">
          <cell r="W1596">
            <v>0</v>
          </cell>
        </row>
        <row r="1597">
          <cell r="W1597">
            <v>0</v>
          </cell>
        </row>
        <row r="1598">
          <cell r="W1598">
            <v>0</v>
          </cell>
        </row>
        <row r="1599">
          <cell r="W1599">
            <v>0</v>
          </cell>
        </row>
        <row r="1600">
          <cell r="W1600">
            <v>0</v>
          </cell>
        </row>
        <row r="1601">
          <cell r="W1601">
            <v>0</v>
          </cell>
        </row>
        <row r="1602">
          <cell r="W1602">
            <v>0</v>
          </cell>
        </row>
        <row r="1603">
          <cell r="W1603">
            <v>0</v>
          </cell>
        </row>
        <row r="1604">
          <cell r="W1604">
            <v>0</v>
          </cell>
        </row>
        <row r="1605">
          <cell r="W1605">
            <v>0</v>
          </cell>
        </row>
        <row r="1606">
          <cell r="W1606">
            <v>0</v>
          </cell>
        </row>
        <row r="1607">
          <cell r="W1607">
            <v>0</v>
          </cell>
        </row>
        <row r="1608">
          <cell r="W1608">
            <v>0</v>
          </cell>
        </row>
        <row r="1609">
          <cell r="W1609">
            <v>0</v>
          </cell>
        </row>
        <row r="1610">
          <cell r="W1610">
            <v>0</v>
          </cell>
        </row>
        <row r="1611">
          <cell r="W1611">
            <v>0</v>
          </cell>
        </row>
        <row r="1612">
          <cell r="W1612">
            <v>0</v>
          </cell>
        </row>
        <row r="1613">
          <cell r="W1613">
            <v>0</v>
          </cell>
        </row>
        <row r="1614">
          <cell r="W1614">
            <v>0</v>
          </cell>
        </row>
        <row r="1615">
          <cell r="W1615">
            <v>0</v>
          </cell>
        </row>
        <row r="1616">
          <cell r="W1616">
            <v>0</v>
          </cell>
        </row>
        <row r="1617">
          <cell r="W1617">
            <v>0</v>
          </cell>
        </row>
        <row r="1618">
          <cell r="W1618">
            <v>0</v>
          </cell>
        </row>
        <row r="1619">
          <cell r="W1619">
            <v>0</v>
          </cell>
        </row>
        <row r="1620">
          <cell r="W1620">
            <v>0</v>
          </cell>
        </row>
        <row r="1621">
          <cell r="W1621">
            <v>0</v>
          </cell>
        </row>
        <row r="1622">
          <cell r="W1622">
            <v>0</v>
          </cell>
        </row>
        <row r="1623">
          <cell r="W1623">
            <v>0</v>
          </cell>
        </row>
        <row r="1624">
          <cell r="W1624">
            <v>0</v>
          </cell>
        </row>
        <row r="1625">
          <cell r="W1625">
            <v>0</v>
          </cell>
        </row>
        <row r="1626">
          <cell r="W1626">
            <v>0</v>
          </cell>
        </row>
        <row r="1627">
          <cell r="W1627">
            <v>0</v>
          </cell>
        </row>
        <row r="1628">
          <cell r="W1628">
            <v>0</v>
          </cell>
        </row>
        <row r="1629">
          <cell r="W1629">
            <v>0</v>
          </cell>
        </row>
        <row r="1630">
          <cell r="W1630">
            <v>0</v>
          </cell>
        </row>
        <row r="1631">
          <cell r="W1631">
            <v>0</v>
          </cell>
        </row>
        <row r="1632">
          <cell r="W1632">
            <v>0</v>
          </cell>
        </row>
        <row r="1633">
          <cell r="W1633">
            <v>0</v>
          </cell>
        </row>
        <row r="1634">
          <cell r="W1634">
            <v>0</v>
          </cell>
        </row>
        <row r="1635">
          <cell r="W1635">
            <v>0</v>
          </cell>
        </row>
        <row r="1636">
          <cell r="W1636">
            <v>0</v>
          </cell>
        </row>
        <row r="1637">
          <cell r="W1637">
            <v>0</v>
          </cell>
        </row>
        <row r="1638">
          <cell r="W1638">
            <v>0</v>
          </cell>
        </row>
        <row r="1639">
          <cell r="W1639">
            <v>0</v>
          </cell>
        </row>
        <row r="1640">
          <cell r="W1640">
            <v>0</v>
          </cell>
        </row>
        <row r="1641">
          <cell r="W1641">
            <v>0</v>
          </cell>
        </row>
        <row r="1642">
          <cell r="W1642">
            <v>0</v>
          </cell>
        </row>
        <row r="1643">
          <cell r="W1643">
            <v>0</v>
          </cell>
        </row>
        <row r="1644">
          <cell r="W1644">
            <v>0</v>
          </cell>
        </row>
        <row r="1645">
          <cell r="W1645">
            <v>0</v>
          </cell>
        </row>
        <row r="1646">
          <cell r="W1646">
            <v>0</v>
          </cell>
        </row>
        <row r="1647">
          <cell r="W1647">
            <v>0</v>
          </cell>
        </row>
        <row r="1648">
          <cell r="W1648">
            <v>0</v>
          </cell>
        </row>
        <row r="1649">
          <cell r="W1649">
            <v>0</v>
          </cell>
        </row>
        <row r="1650">
          <cell r="W1650">
            <v>0</v>
          </cell>
        </row>
        <row r="1651">
          <cell r="W1651">
            <v>0</v>
          </cell>
        </row>
        <row r="1652">
          <cell r="W1652">
            <v>0</v>
          </cell>
        </row>
        <row r="1653">
          <cell r="W1653">
            <v>0</v>
          </cell>
        </row>
        <row r="1654">
          <cell r="W1654">
            <v>0</v>
          </cell>
        </row>
        <row r="1655">
          <cell r="W1655">
            <v>0</v>
          </cell>
        </row>
        <row r="1656">
          <cell r="W1656">
            <v>0</v>
          </cell>
        </row>
        <row r="1657">
          <cell r="W1657">
            <v>0</v>
          </cell>
        </row>
        <row r="1658">
          <cell r="W1658">
            <v>0</v>
          </cell>
        </row>
        <row r="1659">
          <cell r="W1659">
            <v>0</v>
          </cell>
        </row>
        <row r="1660">
          <cell r="W1660">
            <v>0</v>
          </cell>
        </row>
        <row r="1661">
          <cell r="W1661">
            <v>0</v>
          </cell>
        </row>
        <row r="1662">
          <cell r="W1662">
            <v>0</v>
          </cell>
        </row>
        <row r="1663">
          <cell r="W1663">
            <v>0</v>
          </cell>
        </row>
        <row r="1664">
          <cell r="W1664">
            <v>0</v>
          </cell>
        </row>
        <row r="1665">
          <cell r="W1665">
            <v>0</v>
          </cell>
        </row>
        <row r="1666">
          <cell r="W1666">
            <v>0</v>
          </cell>
        </row>
        <row r="1667">
          <cell r="W1667">
            <v>0</v>
          </cell>
        </row>
        <row r="1668">
          <cell r="W1668">
            <v>0</v>
          </cell>
        </row>
        <row r="1669">
          <cell r="W1669">
            <v>0</v>
          </cell>
        </row>
        <row r="1670">
          <cell r="W1670">
            <v>0</v>
          </cell>
        </row>
        <row r="1671">
          <cell r="W1671">
            <v>0</v>
          </cell>
        </row>
        <row r="1672">
          <cell r="W1672">
            <v>0</v>
          </cell>
        </row>
        <row r="1673">
          <cell r="W1673">
            <v>0</v>
          </cell>
        </row>
        <row r="1674">
          <cell r="W1674">
            <v>0</v>
          </cell>
        </row>
        <row r="1675">
          <cell r="W1675">
            <v>0</v>
          </cell>
        </row>
        <row r="1676">
          <cell r="W1676">
            <v>0</v>
          </cell>
        </row>
        <row r="1677">
          <cell r="W1677">
            <v>0</v>
          </cell>
        </row>
        <row r="1678">
          <cell r="W1678">
            <v>0</v>
          </cell>
        </row>
        <row r="1679">
          <cell r="W1679">
            <v>0</v>
          </cell>
        </row>
        <row r="1680">
          <cell r="W1680">
            <v>0</v>
          </cell>
        </row>
        <row r="1681">
          <cell r="W1681">
            <v>0</v>
          </cell>
        </row>
        <row r="1682">
          <cell r="W1682">
            <v>0</v>
          </cell>
        </row>
        <row r="1683">
          <cell r="W1683">
            <v>0</v>
          </cell>
        </row>
        <row r="1684">
          <cell r="W1684">
            <v>0</v>
          </cell>
        </row>
        <row r="1685">
          <cell r="W1685">
            <v>0</v>
          </cell>
        </row>
        <row r="1686">
          <cell r="W1686">
            <v>0</v>
          </cell>
        </row>
        <row r="1687">
          <cell r="W1687">
            <v>0</v>
          </cell>
        </row>
        <row r="1688">
          <cell r="W1688">
            <v>0</v>
          </cell>
        </row>
        <row r="1689">
          <cell r="W1689">
            <v>0</v>
          </cell>
        </row>
        <row r="1690">
          <cell r="W1690">
            <v>0</v>
          </cell>
        </row>
        <row r="1691">
          <cell r="W1691">
            <v>0</v>
          </cell>
        </row>
        <row r="1692">
          <cell r="W1692">
            <v>0</v>
          </cell>
        </row>
        <row r="1693">
          <cell r="W1693">
            <v>0</v>
          </cell>
        </row>
        <row r="1694">
          <cell r="W1694">
            <v>0</v>
          </cell>
        </row>
        <row r="1695">
          <cell r="W1695">
            <v>0</v>
          </cell>
        </row>
        <row r="1696">
          <cell r="W1696">
            <v>0</v>
          </cell>
        </row>
        <row r="1697">
          <cell r="W1697">
            <v>0</v>
          </cell>
        </row>
        <row r="1698">
          <cell r="W1698">
            <v>0</v>
          </cell>
        </row>
        <row r="1699">
          <cell r="W1699">
            <v>0</v>
          </cell>
        </row>
        <row r="1700">
          <cell r="W1700">
            <v>0</v>
          </cell>
        </row>
        <row r="1701">
          <cell r="W1701">
            <v>0</v>
          </cell>
        </row>
        <row r="1702">
          <cell r="W1702">
            <v>0</v>
          </cell>
        </row>
        <row r="1703">
          <cell r="W1703">
            <v>0</v>
          </cell>
        </row>
        <row r="1704">
          <cell r="W1704">
            <v>0</v>
          </cell>
        </row>
        <row r="1705">
          <cell r="W1705">
            <v>0</v>
          </cell>
        </row>
        <row r="1706">
          <cell r="W1706">
            <v>0</v>
          </cell>
        </row>
        <row r="1707">
          <cell r="W1707">
            <v>0</v>
          </cell>
        </row>
        <row r="1708">
          <cell r="W1708">
            <v>0</v>
          </cell>
        </row>
        <row r="1709">
          <cell r="W1709">
            <v>0</v>
          </cell>
        </row>
        <row r="1710">
          <cell r="W1710">
            <v>0</v>
          </cell>
        </row>
        <row r="1711">
          <cell r="W1711">
            <v>0</v>
          </cell>
        </row>
        <row r="1712">
          <cell r="W1712">
            <v>0</v>
          </cell>
        </row>
        <row r="1713">
          <cell r="W1713">
            <v>0</v>
          </cell>
        </row>
        <row r="1714">
          <cell r="W1714">
            <v>0</v>
          </cell>
        </row>
        <row r="1715">
          <cell r="W1715">
            <v>0</v>
          </cell>
        </row>
        <row r="1716">
          <cell r="W1716">
            <v>0</v>
          </cell>
        </row>
        <row r="1717">
          <cell r="W1717">
            <v>0</v>
          </cell>
        </row>
        <row r="1718">
          <cell r="W1718">
            <v>0</v>
          </cell>
        </row>
        <row r="1719">
          <cell r="W1719">
            <v>0</v>
          </cell>
        </row>
        <row r="1720">
          <cell r="W1720">
            <v>0</v>
          </cell>
        </row>
        <row r="1721">
          <cell r="W1721">
            <v>0</v>
          </cell>
        </row>
        <row r="1722">
          <cell r="W1722">
            <v>0</v>
          </cell>
        </row>
        <row r="1723">
          <cell r="W1723">
            <v>0</v>
          </cell>
        </row>
        <row r="1724">
          <cell r="W1724">
            <v>0</v>
          </cell>
        </row>
        <row r="1725">
          <cell r="W1725">
            <v>0</v>
          </cell>
        </row>
        <row r="1726">
          <cell r="W1726">
            <v>0</v>
          </cell>
        </row>
        <row r="1727">
          <cell r="W1727">
            <v>0</v>
          </cell>
        </row>
        <row r="1728">
          <cell r="W1728">
            <v>0</v>
          </cell>
        </row>
        <row r="1729">
          <cell r="W1729">
            <v>0</v>
          </cell>
        </row>
        <row r="1730">
          <cell r="W1730">
            <v>0</v>
          </cell>
        </row>
        <row r="1731">
          <cell r="W1731">
            <v>0</v>
          </cell>
        </row>
        <row r="1732">
          <cell r="W1732">
            <v>0</v>
          </cell>
        </row>
        <row r="1733">
          <cell r="W1733">
            <v>0</v>
          </cell>
        </row>
        <row r="1734">
          <cell r="W1734">
            <v>0</v>
          </cell>
        </row>
        <row r="1735">
          <cell r="W1735">
            <v>0</v>
          </cell>
        </row>
        <row r="1736">
          <cell r="W1736">
            <v>0</v>
          </cell>
        </row>
        <row r="1737">
          <cell r="W1737">
            <v>0</v>
          </cell>
        </row>
        <row r="1738">
          <cell r="W1738">
            <v>0</v>
          </cell>
        </row>
        <row r="1739">
          <cell r="W1739">
            <v>0</v>
          </cell>
        </row>
        <row r="1740">
          <cell r="W1740">
            <v>0</v>
          </cell>
        </row>
        <row r="1741">
          <cell r="W1741">
            <v>0</v>
          </cell>
        </row>
        <row r="1742">
          <cell r="W1742">
            <v>0</v>
          </cell>
        </row>
        <row r="1743">
          <cell r="W1743">
            <v>0</v>
          </cell>
        </row>
        <row r="1744">
          <cell r="W1744">
            <v>0</v>
          </cell>
        </row>
        <row r="1745">
          <cell r="W1745">
            <v>0</v>
          </cell>
        </row>
        <row r="1746">
          <cell r="W1746">
            <v>0</v>
          </cell>
        </row>
        <row r="1747">
          <cell r="W1747">
            <v>0</v>
          </cell>
        </row>
        <row r="1748">
          <cell r="W1748">
            <v>0</v>
          </cell>
        </row>
        <row r="1749">
          <cell r="W1749">
            <v>0</v>
          </cell>
        </row>
        <row r="1750">
          <cell r="W1750">
            <v>0</v>
          </cell>
        </row>
        <row r="1751">
          <cell r="W1751">
            <v>0</v>
          </cell>
        </row>
        <row r="1752">
          <cell r="W1752">
            <v>0</v>
          </cell>
        </row>
        <row r="1753">
          <cell r="W1753">
            <v>0</v>
          </cell>
        </row>
        <row r="1754">
          <cell r="W1754">
            <v>0</v>
          </cell>
        </row>
        <row r="1755">
          <cell r="W1755">
            <v>0</v>
          </cell>
        </row>
        <row r="1756">
          <cell r="W1756">
            <v>0</v>
          </cell>
        </row>
        <row r="1757">
          <cell r="W1757">
            <v>0</v>
          </cell>
        </row>
        <row r="1758">
          <cell r="W1758">
            <v>0</v>
          </cell>
        </row>
        <row r="1759">
          <cell r="W1759">
            <v>0</v>
          </cell>
        </row>
        <row r="1760">
          <cell r="W1760">
            <v>0</v>
          </cell>
        </row>
        <row r="1761">
          <cell r="W1761">
            <v>0</v>
          </cell>
        </row>
        <row r="1762">
          <cell r="W1762">
            <v>0</v>
          </cell>
        </row>
        <row r="1763">
          <cell r="W1763">
            <v>0</v>
          </cell>
        </row>
        <row r="1764">
          <cell r="W1764">
            <v>0</v>
          </cell>
        </row>
        <row r="1765">
          <cell r="W1765">
            <v>0</v>
          </cell>
        </row>
        <row r="1766">
          <cell r="W1766">
            <v>0</v>
          </cell>
        </row>
        <row r="1767">
          <cell r="W1767">
            <v>0</v>
          </cell>
        </row>
        <row r="1768">
          <cell r="W1768">
            <v>0</v>
          </cell>
        </row>
        <row r="1769">
          <cell r="W1769">
            <v>0</v>
          </cell>
        </row>
        <row r="1770">
          <cell r="W1770">
            <v>0</v>
          </cell>
        </row>
        <row r="1771">
          <cell r="W1771">
            <v>0</v>
          </cell>
        </row>
        <row r="1772">
          <cell r="W1772">
            <v>0</v>
          </cell>
        </row>
        <row r="1773">
          <cell r="W1773">
            <v>0</v>
          </cell>
        </row>
        <row r="1774">
          <cell r="W1774">
            <v>0</v>
          </cell>
        </row>
        <row r="1775">
          <cell r="W1775">
            <v>0</v>
          </cell>
        </row>
        <row r="1776">
          <cell r="W1776">
            <v>0</v>
          </cell>
        </row>
        <row r="1777">
          <cell r="W1777">
            <v>0</v>
          </cell>
        </row>
        <row r="1778">
          <cell r="W1778">
            <v>0</v>
          </cell>
        </row>
        <row r="1779">
          <cell r="W1779">
            <v>0</v>
          </cell>
        </row>
        <row r="1780">
          <cell r="W1780">
            <v>0</v>
          </cell>
        </row>
        <row r="1781">
          <cell r="W1781">
            <v>0</v>
          </cell>
        </row>
        <row r="1782">
          <cell r="W1782">
            <v>0</v>
          </cell>
        </row>
        <row r="1783">
          <cell r="W1783">
            <v>0</v>
          </cell>
        </row>
        <row r="1784">
          <cell r="W1784">
            <v>0</v>
          </cell>
        </row>
        <row r="1785">
          <cell r="W1785">
            <v>0</v>
          </cell>
        </row>
        <row r="1786">
          <cell r="W1786">
            <v>0</v>
          </cell>
        </row>
        <row r="1787">
          <cell r="W1787">
            <v>0</v>
          </cell>
        </row>
        <row r="1788">
          <cell r="W1788">
            <v>0</v>
          </cell>
        </row>
        <row r="1789">
          <cell r="W1789">
            <v>0</v>
          </cell>
        </row>
        <row r="1790">
          <cell r="W1790">
            <v>0</v>
          </cell>
        </row>
        <row r="1791">
          <cell r="W1791">
            <v>0</v>
          </cell>
        </row>
        <row r="1792">
          <cell r="W1792">
            <v>0</v>
          </cell>
        </row>
        <row r="1793">
          <cell r="W1793">
            <v>0</v>
          </cell>
        </row>
        <row r="1794">
          <cell r="W1794">
            <v>0</v>
          </cell>
        </row>
        <row r="1795">
          <cell r="W1795">
            <v>0</v>
          </cell>
        </row>
        <row r="1796">
          <cell r="W1796">
            <v>0</v>
          </cell>
        </row>
        <row r="1797">
          <cell r="W1797">
            <v>0</v>
          </cell>
        </row>
        <row r="1798">
          <cell r="W1798">
            <v>0</v>
          </cell>
        </row>
        <row r="1799">
          <cell r="W1799">
            <v>0</v>
          </cell>
        </row>
        <row r="1800">
          <cell r="W1800">
            <v>0</v>
          </cell>
        </row>
        <row r="1801">
          <cell r="W1801">
            <v>0</v>
          </cell>
        </row>
        <row r="1802">
          <cell r="W1802">
            <v>0</v>
          </cell>
        </row>
        <row r="1803">
          <cell r="W1803">
            <v>0</v>
          </cell>
        </row>
        <row r="1804">
          <cell r="W1804">
            <v>0</v>
          </cell>
        </row>
        <row r="1805">
          <cell r="W1805">
            <v>0</v>
          </cell>
        </row>
        <row r="1806">
          <cell r="W1806">
            <v>0</v>
          </cell>
        </row>
        <row r="1807">
          <cell r="W1807">
            <v>0</v>
          </cell>
        </row>
        <row r="1808">
          <cell r="W1808">
            <v>0</v>
          </cell>
        </row>
        <row r="1809">
          <cell r="W1809">
            <v>0</v>
          </cell>
        </row>
        <row r="1810">
          <cell r="W1810">
            <v>0</v>
          </cell>
        </row>
        <row r="1811">
          <cell r="W1811">
            <v>0</v>
          </cell>
        </row>
        <row r="1812">
          <cell r="W1812">
            <v>0</v>
          </cell>
        </row>
        <row r="1813">
          <cell r="W1813">
            <v>0</v>
          </cell>
        </row>
        <row r="1814">
          <cell r="W1814">
            <v>0</v>
          </cell>
        </row>
        <row r="1815">
          <cell r="W1815">
            <v>0</v>
          </cell>
        </row>
        <row r="1816">
          <cell r="W1816">
            <v>0</v>
          </cell>
        </row>
        <row r="1817">
          <cell r="W1817">
            <v>0</v>
          </cell>
        </row>
        <row r="1818">
          <cell r="W1818">
            <v>0</v>
          </cell>
        </row>
        <row r="1819">
          <cell r="W1819">
            <v>0</v>
          </cell>
        </row>
        <row r="1820">
          <cell r="W1820">
            <v>0</v>
          </cell>
        </row>
        <row r="1821">
          <cell r="W1821">
            <v>0</v>
          </cell>
        </row>
        <row r="1822">
          <cell r="W1822">
            <v>0</v>
          </cell>
        </row>
        <row r="1823">
          <cell r="W1823">
            <v>0</v>
          </cell>
        </row>
        <row r="1824">
          <cell r="W1824">
            <v>0</v>
          </cell>
        </row>
        <row r="1825">
          <cell r="W1825">
            <v>0</v>
          </cell>
        </row>
        <row r="1826">
          <cell r="W1826">
            <v>0</v>
          </cell>
        </row>
        <row r="1827">
          <cell r="W1827">
            <v>0</v>
          </cell>
        </row>
        <row r="1828">
          <cell r="W1828">
            <v>0</v>
          </cell>
        </row>
        <row r="1829">
          <cell r="W1829">
            <v>0</v>
          </cell>
        </row>
        <row r="1830">
          <cell r="W1830">
            <v>0</v>
          </cell>
        </row>
        <row r="1831">
          <cell r="W1831">
            <v>0</v>
          </cell>
        </row>
        <row r="1832">
          <cell r="W1832">
            <v>0</v>
          </cell>
        </row>
        <row r="1833">
          <cell r="W1833">
            <v>0</v>
          </cell>
        </row>
        <row r="1834">
          <cell r="W1834">
            <v>0</v>
          </cell>
        </row>
        <row r="1835">
          <cell r="W1835">
            <v>0</v>
          </cell>
        </row>
        <row r="1836">
          <cell r="W1836">
            <v>0</v>
          </cell>
        </row>
        <row r="1837">
          <cell r="W1837">
            <v>0</v>
          </cell>
        </row>
        <row r="1838">
          <cell r="W1838">
            <v>0</v>
          </cell>
        </row>
        <row r="1839">
          <cell r="W1839">
            <v>0</v>
          </cell>
        </row>
        <row r="1840">
          <cell r="W1840">
            <v>0</v>
          </cell>
        </row>
        <row r="1841">
          <cell r="W1841">
            <v>0</v>
          </cell>
        </row>
        <row r="1842">
          <cell r="W1842">
            <v>0</v>
          </cell>
        </row>
        <row r="1843">
          <cell r="W1843">
            <v>0</v>
          </cell>
        </row>
        <row r="1844">
          <cell r="W1844">
            <v>0</v>
          </cell>
        </row>
        <row r="1845">
          <cell r="W1845">
            <v>0</v>
          </cell>
        </row>
        <row r="1846">
          <cell r="W1846">
            <v>0</v>
          </cell>
        </row>
        <row r="1847">
          <cell r="W1847">
            <v>0</v>
          </cell>
        </row>
        <row r="1848">
          <cell r="W1848">
            <v>0</v>
          </cell>
        </row>
        <row r="1849">
          <cell r="W1849">
            <v>0</v>
          </cell>
        </row>
        <row r="1850">
          <cell r="W1850">
            <v>0</v>
          </cell>
        </row>
        <row r="1851">
          <cell r="W1851">
            <v>0</v>
          </cell>
        </row>
        <row r="1852">
          <cell r="W1852">
            <v>0</v>
          </cell>
        </row>
        <row r="1853">
          <cell r="W1853">
            <v>0</v>
          </cell>
        </row>
        <row r="1854">
          <cell r="W1854">
            <v>0</v>
          </cell>
        </row>
        <row r="1855">
          <cell r="W1855">
            <v>0</v>
          </cell>
        </row>
        <row r="1856">
          <cell r="W1856">
            <v>0</v>
          </cell>
        </row>
        <row r="1857">
          <cell r="W1857">
            <v>0</v>
          </cell>
        </row>
        <row r="1858">
          <cell r="W1858">
            <v>0</v>
          </cell>
        </row>
        <row r="1859">
          <cell r="W1859">
            <v>0</v>
          </cell>
        </row>
        <row r="1860">
          <cell r="W1860">
            <v>0</v>
          </cell>
        </row>
        <row r="1861">
          <cell r="W1861">
            <v>0</v>
          </cell>
        </row>
        <row r="1862">
          <cell r="W1862">
            <v>0</v>
          </cell>
        </row>
        <row r="1863">
          <cell r="W1863">
            <v>0</v>
          </cell>
        </row>
        <row r="1864">
          <cell r="W1864">
            <v>0</v>
          </cell>
        </row>
        <row r="1865">
          <cell r="W1865">
            <v>0</v>
          </cell>
        </row>
        <row r="1866">
          <cell r="W1866">
            <v>0</v>
          </cell>
        </row>
        <row r="1867">
          <cell r="W1867">
            <v>0</v>
          </cell>
        </row>
        <row r="1868">
          <cell r="W1868">
            <v>0</v>
          </cell>
        </row>
        <row r="1869">
          <cell r="W1869">
            <v>0</v>
          </cell>
        </row>
        <row r="1870">
          <cell r="W1870">
            <v>0</v>
          </cell>
        </row>
        <row r="1871">
          <cell r="W1871">
            <v>0</v>
          </cell>
        </row>
        <row r="1872">
          <cell r="W1872">
            <v>0</v>
          </cell>
        </row>
        <row r="1873">
          <cell r="W1873">
            <v>0</v>
          </cell>
        </row>
        <row r="1874">
          <cell r="W1874">
            <v>0</v>
          </cell>
        </row>
        <row r="1875">
          <cell r="W1875">
            <v>0</v>
          </cell>
        </row>
        <row r="1876">
          <cell r="W1876">
            <v>0</v>
          </cell>
        </row>
        <row r="1877">
          <cell r="W1877">
            <v>0</v>
          </cell>
        </row>
        <row r="1878">
          <cell r="W1878">
            <v>0</v>
          </cell>
        </row>
        <row r="1879">
          <cell r="W1879">
            <v>0</v>
          </cell>
        </row>
        <row r="1880">
          <cell r="W1880">
            <v>0</v>
          </cell>
        </row>
        <row r="1881">
          <cell r="W1881">
            <v>0</v>
          </cell>
        </row>
        <row r="1882">
          <cell r="W1882">
            <v>0</v>
          </cell>
        </row>
        <row r="1883">
          <cell r="W1883">
            <v>0</v>
          </cell>
        </row>
        <row r="1884">
          <cell r="W1884">
            <v>0</v>
          </cell>
        </row>
        <row r="1885">
          <cell r="W1885">
            <v>0</v>
          </cell>
        </row>
        <row r="1886">
          <cell r="W1886">
            <v>0</v>
          </cell>
        </row>
        <row r="1887">
          <cell r="W1887">
            <v>0</v>
          </cell>
        </row>
        <row r="1888">
          <cell r="W1888">
            <v>0</v>
          </cell>
        </row>
        <row r="1889">
          <cell r="W1889">
            <v>0</v>
          </cell>
        </row>
        <row r="1890">
          <cell r="W1890">
            <v>0</v>
          </cell>
        </row>
        <row r="1891">
          <cell r="W1891">
            <v>0</v>
          </cell>
        </row>
        <row r="1892">
          <cell r="W1892">
            <v>0</v>
          </cell>
        </row>
        <row r="1893">
          <cell r="W1893">
            <v>0</v>
          </cell>
        </row>
        <row r="1894">
          <cell r="W1894">
            <v>0</v>
          </cell>
        </row>
        <row r="1895">
          <cell r="W1895">
            <v>0</v>
          </cell>
        </row>
        <row r="1896">
          <cell r="W1896">
            <v>0</v>
          </cell>
        </row>
        <row r="1897">
          <cell r="W1897">
            <v>0</v>
          </cell>
        </row>
        <row r="1898">
          <cell r="W1898">
            <v>0</v>
          </cell>
        </row>
        <row r="1899">
          <cell r="W1899">
            <v>0</v>
          </cell>
        </row>
        <row r="1900">
          <cell r="W1900">
            <v>0</v>
          </cell>
        </row>
        <row r="1901">
          <cell r="W1901">
            <v>0</v>
          </cell>
        </row>
        <row r="1902">
          <cell r="W1902">
            <v>0</v>
          </cell>
        </row>
        <row r="1903">
          <cell r="W1903">
            <v>0</v>
          </cell>
        </row>
        <row r="1904">
          <cell r="W1904">
            <v>0</v>
          </cell>
        </row>
        <row r="1905">
          <cell r="W1905">
            <v>0</v>
          </cell>
        </row>
        <row r="1906">
          <cell r="W1906">
            <v>0</v>
          </cell>
        </row>
        <row r="1907">
          <cell r="W1907">
            <v>0</v>
          </cell>
        </row>
        <row r="1908">
          <cell r="W1908">
            <v>0</v>
          </cell>
        </row>
        <row r="1909">
          <cell r="W1909">
            <v>0</v>
          </cell>
        </row>
        <row r="1910">
          <cell r="W1910">
            <v>0</v>
          </cell>
        </row>
        <row r="1911">
          <cell r="W1911">
            <v>0</v>
          </cell>
        </row>
        <row r="1912">
          <cell r="W1912">
            <v>0</v>
          </cell>
        </row>
        <row r="1913">
          <cell r="W1913">
            <v>0</v>
          </cell>
        </row>
        <row r="1914">
          <cell r="W1914">
            <v>0</v>
          </cell>
        </row>
        <row r="1915">
          <cell r="W1915">
            <v>0</v>
          </cell>
        </row>
        <row r="1916">
          <cell r="W1916">
            <v>0</v>
          </cell>
        </row>
        <row r="1917">
          <cell r="W1917">
            <v>0</v>
          </cell>
        </row>
        <row r="1918">
          <cell r="W1918">
            <v>0</v>
          </cell>
        </row>
        <row r="1919">
          <cell r="W1919">
            <v>0</v>
          </cell>
        </row>
        <row r="1920">
          <cell r="W1920">
            <v>0</v>
          </cell>
        </row>
        <row r="1921">
          <cell r="W1921">
            <v>0</v>
          </cell>
        </row>
        <row r="1922">
          <cell r="W1922">
            <v>0</v>
          </cell>
        </row>
        <row r="1923">
          <cell r="W1923">
            <v>0</v>
          </cell>
        </row>
        <row r="1924">
          <cell r="W1924">
            <v>0</v>
          </cell>
        </row>
        <row r="1925">
          <cell r="W1925">
            <v>0</v>
          </cell>
        </row>
        <row r="1926">
          <cell r="W1926">
            <v>0</v>
          </cell>
        </row>
        <row r="1927">
          <cell r="W1927">
            <v>0</v>
          </cell>
        </row>
        <row r="1928">
          <cell r="W1928">
            <v>0</v>
          </cell>
        </row>
        <row r="1929">
          <cell r="W1929">
            <v>0</v>
          </cell>
        </row>
        <row r="1930">
          <cell r="W1930">
            <v>0</v>
          </cell>
        </row>
        <row r="1931">
          <cell r="W1931">
            <v>0</v>
          </cell>
        </row>
        <row r="1932">
          <cell r="W1932">
            <v>0</v>
          </cell>
        </row>
        <row r="1933">
          <cell r="W1933">
            <v>0</v>
          </cell>
        </row>
        <row r="1934">
          <cell r="W1934">
            <v>0</v>
          </cell>
        </row>
        <row r="1935">
          <cell r="W1935">
            <v>0</v>
          </cell>
        </row>
        <row r="1936">
          <cell r="W1936">
            <v>0</v>
          </cell>
        </row>
        <row r="1937">
          <cell r="W1937">
            <v>0</v>
          </cell>
        </row>
        <row r="1938">
          <cell r="W1938">
            <v>0</v>
          </cell>
        </row>
        <row r="1939">
          <cell r="W1939">
            <v>0</v>
          </cell>
        </row>
        <row r="1940">
          <cell r="W1940">
            <v>0</v>
          </cell>
        </row>
        <row r="1941">
          <cell r="W1941">
            <v>0</v>
          </cell>
        </row>
        <row r="1942">
          <cell r="W1942">
            <v>0</v>
          </cell>
        </row>
        <row r="1943">
          <cell r="W1943">
            <v>0</v>
          </cell>
        </row>
        <row r="1944">
          <cell r="W1944">
            <v>0</v>
          </cell>
        </row>
        <row r="1945">
          <cell r="W1945">
            <v>0</v>
          </cell>
        </row>
        <row r="1946">
          <cell r="W1946">
            <v>0</v>
          </cell>
        </row>
        <row r="1947">
          <cell r="W1947">
            <v>0</v>
          </cell>
        </row>
        <row r="1948">
          <cell r="W1948">
            <v>0</v>
          </cell>
        </row>
        <row r="1949">
          <cell r="W1949">
            <v>0</v>
          </cell>
        </row>
        <row r="1950">
          <cell r="W1950">
            <v>0</v>
          </cell>
        </row>
        <row r="1951">
          <cell r="W1951">
            <v>0</v>
          </cell>
        </row>
        <row r="1952">
          <cell r="W1952">
            <v>0</v>
          </cell>
        </row>
        <row r="1953">
          <cell r="W1953">
            <v>0</v>
          </cell>
        </row>
        <row r="1954">
          <cell r="W1954">
            <v>0</v>
          </cell>
        </row>
        <row r="1955">
          <cell r="W1955">
            <v>0</v>
          </cell>
        </row>
        <row r="1956">
          <cell r="W1956">
            <v>0</v>
          </cell>
        </row>
        <row r="1957">
          <cell r="W1957">
            <v>0</v>
          </cell>
        </row>
        <row r="1958">
          <cell r="W1958">
            <v>0</v>
          </cell>
        </row>
        <row r="1959">
          <cell r="W1959">
            <v>0</v>
          </cell>
        </row>
        <row r="1960">
          <cell r="W1960">
            <v>0</v>
          </cell>
        </row>
        <row r="1961">
          <cell r="W1961">
            <v>0</v>
          </cell>
        </row>
        <row r="1962">
          <cell r="W1962">
            <v>0</v>
          </cell>
        </row>
        <row r="1963">
          <cell r="W1963">
            <v>0</v>
          </cell>
        </row>
        <row r="1964">
          <cell r="W1964">
            <v>0</v>
          </cell>
        </row>
        <row r="1965">
          <cell r="W1965">
            <v>0</v>
          </cell>
        </row>
        <row r="1966">
          <cell r="W1966">
            <v>0</v>
          </cell>
        </row>
        <row r="1967">
          <cell r="W1967">
            <v>0</v>
          </cell>
        </row>
        <row r="1968">
          <cell r="W1968">
            <v>0</v>
          </cell>
        </row>
        <row r="1969">
          <cell r="W1969">
            <v>0</v>
          </cell>
        </row>
        <row r="1970">
          <cell r="W1970">
            <v>0</v>
          </cell>
        </row>
        <row r="1971">
          <cell r="W1971">
            <v>0</v>
          </cell>
        </row>
        <row r="1972">
          <cell r="W1972">
            <v>0</v>
          </cell>
        </row>
        <row r="1973">
          <cell r="W1973">
            <v>0</v>
          </cell>
        </row>
        <row r="1974">
          <cell r="W1974">
            <v>0</v>
          </cell>
        </row>
        <row r="1975">
          <cell r="W1975">
            <v>0</v>
          </cell>
        </row>
        <row r="1976">
          <cell r="W1976">
            <v>0</v>
          </cell>
        </row>
        <row r="1977">
          <cell r="W1977">
            <v>0</v>
          </cell>
        </row>
        <row r="1978">
          <cell r="W1978">
            <v>0</v>
          </cell>
        </row>
        <row r="1979">
          <cell r="W1979">
            <v>0</v>
          </cell>
        </row>
        <row r="1980">
          <cell r="W1980">
            <v>0</v>
          </cell>
        </row>
        <row r="1981">
          <cell r="W1981">
            <v>0</v>
          </cell>
        </row>
        <row r="1982">
          <cell r="W1982">
            <v>0</v>
          </cell>
        </row>
        <row r="1983">
          <cell r="W1983">
            <v>0</v>
          </cell>
        </row>
        <row r="1984">
          <cell r="W1984">
            <v>0</v>
          </cell>
        </row>
        <row r="1985">
          <cell r="W1985">
            <v>0</v>
          </cell>
        </row>
        <row r="1986">
          <cell r="W1986">
            <v>0</v>
          </cell>
        </row>
        <row r="1987">
          <cell r="W1987">
            <v>0</v>
          </cell>
        </row>
        <row r="1988">
          <cell r="W1988">
            <v>0</v>
          </cell>
        </row>
        <row r="1989">
          <cell r="W1989">
            <v>0</v>
          </cell>
        </row>
        <row r="1990">
          <cell r="W1990">
            <v>0</v>
          </cell>
        </row>
        <row r="1991">
          <cell r="W1991">
            <v>0</v>
          </cell>
        </row>
        <row r="1992">
          <cell r="W1992">
            <v>0</v>
          </cell>
        </row>
        <row r="1993">
          <cell r="W1993">
            <v>0</v>
          </cell>
        </row>
        <row r="1994">
          <cell r="W1994">
            <v>0</v>
          </cell>
        </row>
        <row r="1995">
          <cell r="W1995">
            <v>0</v>
          </cell>
        </row>
        <row r="1996">
          <cell r="W1996">
            <v>0</v>
          </cell>
        </row>
        <row r="1997">
          <cell r="W1997">
            <v>0</v>
          </cell>
        </row>
        <row r="1998">
          <cell r="W1998">
            <v>0</v>
          </cell>
        </row>
        <row r="1999">
          <cell r="W1999">
            <v>0</v>
          </cell>
        </row>
        <row r="2000">
          <cell r="W2000">
            <v>0</v>
          </cell>
        </row>
        <row r="2001">
          <cell r="W2001">
            <v>0</v>
          </cell>
        </row>
        <row r="2002">
          <cell r="W2002">
            <v>0</v>
          </cell>
        </row>
        <row r="2003">
          <cell r="W2003">
            <v>0</v>
          </cell>
        </row>
        <row r="2004">
          <cell r="W2004">
            <v>0</v>
          </cell>
        </row>
        <row r="2005">
          <cell r="W2005">
            <v>0</v>
          </cell>
        </row>
        <row r="2006">
          <cell r="W2006">
            <v>0</v>
          </cell>
        </row>
        <row r="2007">
          <cell r="W2007">
            <v>0</v>
          </cell>
        </row>
        <row r="2008">
          <cell r="W2008">
            <v>0</v>
          </cell>
        </row>
        <row r="2009">
          <cell r="W2009">
            <v>0</v>
          </cell>
        </row>
        <row r="2010">
          <cell r="W2010">
            <v>0</v>
          </cell>
        </row>
        <row r="2011">
          <cell r="W2011">
            <v>0</v>
          </cell>
        </row>
        <row r="2012">
          <cell r="W2012">
            <v>0</v>
          </cell>
        </row>
        <row r="2013">
          <cell r="W2013">
            <v>0</v>
          </cell>
        </row>
        <row r="2014">
          <cell r="W2014">
            <v>0</v>
          </cell>
        </row>
        <row r="2015">
          <cell r="W2015">
            <v>0</v>
          </cell>
        </row>
        <row r="2016">
          <cell r="W2016">
            <v>0</v>
          </cell>
        </row>
        <row r="2017">
          <cell r="W2017">
            <v>0</v>
          </cell>
        </row>
        <row r="2018">
          <cell r="W2018">
            <v>0</v>
          </cell>
        </row>
        <row r="2019">
          <cell r="W2019">
            <v>0</v>
          </cell>
        </row>
        <row r="2020">
          <cell r="W2020">
            <v>0</v>
          </cell>
        </row>
        <row r="2021">
          <cell r="W2021">
            <v>0</v>
          </cell>
        </row>
        <row r="2022">
          <cell r="W2022">
            <v>0</v>
          </cell>
        </row>
        <row r="2023">
          <cell r="W2023">
            <v>0</v>
          </cell>
        </row>
        <row r="2024">
          <cell r="W2024">
            <v>0</v>
          </cell>
        </row>
        <row r="2025">
          <cell r="W2025">
            <v>0</v>
          </cell>
        </row>
        <row r="2026">
          <cell r="W2026">
            <v>0</v>
          </cell>
        </row>
        <row r="2027">
          <cell r="W2027">
            <v>0</v>
          </cell>
        </row>
        <row r="2028">
          <cell r="W2028">
            <v>0</v>
          </cell>
        </row>
        <row r="2029">
          <cell r="W2029">
            <v>0</v>
          </cell>
        </row>
        <row r="2030">
          <cell r="W2030">
            <v>0</v>
          </cell>
        </row>
        <row r="2031">
          <cell r="W2031">
            <v>0</v>
          </cell>
        </row>
        <row r="2032">
          <cell r="W2032">
            <v>0</v>
          </cell>
        </row>
        <row r="2033">
          <cell r="W2033">
            <v>0</v>
          </cell>
        </row>
        <row r="2034">
          <cell r="W2034">
            <v>0</v>
          </cell>
        </row>
        <row r="2035">
          <cell r="W2035">
            <v>0</v>
          </cell>
        </row>
        <row r="2036">
          <cell r="W2036">
            <v>0</v>
          </cell>
        </row>
        <row r="2037">
          <cell r="W2037">
            <v>0</v>
          </cell>
        </row>
        <row r="2038">
          <cell r="W2038">
            <v>0</v>
          </cell>
        </row>
        <row r="2039">
          <cell r="W2039">
            <v>0</v>
          </cell>
        </row>
        <row r="2040">
          <cell r="W2040">
            <v>0</v>
          </cell>
        </row>
        <row r="2041">
          <cell r="W2041">
            <v>0</v>
          </cell>
        </row>
        <row r="2042">
          <cell r="W2042">
            <v>0</v>
          </cell>
        </row>
        <row r="2043">
          <cell r="W2043">
            <v>0</v>
          </cell>
        </row>
        <row r="2044">
          <cell r="W2044">
            <v>0</v>
          </cell>
        </row>
        <row r="2045">
          <cell r="W2045">
            <v>0</v>
          </cell>
        </row>
        <row r="2046">
          <cell r="W2046">
            <v>0</v>
          </cell>
        </row>
        <row r="2047">
          <cell r="W2047">
            <v>0</v>
          </cell>
        </row>
        <row r="2048">
          <cell r="W2048">
            <v>0</v>
          </cell>
        </row>
        <row r="2049">
          <cell r="W2049">
            <v>0</v>
          </cell>
        </row>
        <row r="2050">
          <cell r="W2050">
            <v>0</v>
          </cell>
        </row>
        <row r="2051">
          <cell r="W2051">
            <v>0</v>
          </cell>
        </row>
        <row r="2052">
          <cell r="W2052">
            <v>0</v>
          </cell>
        </row>
        <row r="2053">
          <cell r="W2053">
            <v>0</v>
          </cell>
        </row>
        <row r="2054">
          <cell r="W2054">
            <v>0</v>
          </cell>
        </row>
        <row r="2055">
          <cell r="W2055">
            <v>0</v>
          </cell>
        </row>
        <row r="2056">
          <cell r="W2056">
            <v>0</v>
          </cell>
        </row>
        <row r="2057">
          <cell r="W2057">
            <v>0</v>
          </cell>
        </row>
        <row r="2058">
          <cell r="W2058">
            <v>0</v>
          </cell>
        </row>
        <row r="2059">
          <cell r="W2059">
            <v>0</v>
          </cell>
        </row>
        <row r="2060">
          <cell r="W2060">
            <v>0</v>
          </cell>
        </row>
        <row r="2061">
          <cell r="W2061">
            <v>0</v>
          </cell>
        </row>
        <row r="2062">
          <cell r="W2062">
            <v>0</v>
          </cell>
        </row>
        <row r="2063">
          <cell r="W2063">
            <v>0</v>
          </cell>
        </row>
        <row r="2064">
          <cell r="W2064">
            <v>0</v>
          </cell>
        </row>
        <row r="2065">
          <cell r="W2065">
            <v>0</v>
          </cell>
        </row>
        <row r="2066">
          <cell r="W2066">
            <v>0</v>
          </cell>
        </row>
        <row r="2067">
          <cell r="W2067">
            <v>0</v>
          </cell>
        </row>
        <row r="2068">
          <cell r="W2068">
            <v>0</v>
          </cell>
        </row>
        <row r="2069">
          <cell r="W2069">
            <v>0</v>
          </cell>
        </row>
        <row r="2070">
          <cell r="W2070">
            <v>0</v>
          </cell>
        </row>
        <row r="2071">
          <cell r="W2071">
            <v>0</v>
          </cell>
        </row>
        <row r="2072">
          <cell r="W2072">
            <v>0</v>
          </cell>
        </row>
        <row r="2073">
          <cell r="W2073">
            <v>0</v>
          </cell>
        </row>
        <row r="2074">
          <cell r="W2074">
            <v>0</v>
          </cell>
        </row>
        <row r="2075">
          <cell r="W2075">
            <v>0</v>
          </cell>
        </row>
        <row r="2076">
          <cell r="W2076">
            <v>0</v>
          </cell>
        </row>
        <row r="2077">
          <cell r="W2077">
            <v>0</v>
          </cell>
        </row>
        <row r="2078">
          <cell r="W2078">
            <v>0</v>
          </cell>
        </row>
        <row r="2079">
          <cell r="W2079">
            <v>0</v>
          </cell>
        </row>
        <row r="2080">
          <cell r="W2080">
            <v>0</v>
          </cell>
        </row>
        <row r="2081">
          <cell r="W2081">
            <v>0</v>
          </cell>
        </row>
        <row r="2082">
          <cell r="W2082">
            <v>0</v>
          </cell>
        </row>
        <row r="2083">
          <cell r="W2083">
            <v>0</v>
          </cell>
        </row>
        <row r="2084">
          <cell r="W2084">
            <v>0</v>
          </cell>
        </row>
        <row r="2085">
          <cell r="W2085">
            <v>0</v>
          </cell>
        </row>
        <row r="2086">
          <cell r="W2086">
            <v>0</v>
          </cell>
        </row>
        <row r="2087">
          <cell r="W2087">
            <v>0</v>
          </cell>
        </row>
        <row r="2088">
          <cell r="W2088">
            <v>0</v>
          </cell>
        </row>
        <row r="2089">
          <cell r="W2089">
            <v>0</v>
          </cell>
        </row>
        <row r="2090">
          <cell r="W2090">
            <v>0</v>
          </cell>
        </row>
        <row r="2091">
          <cell r="W2091">
            <v>0</v>
          </cell>
        </row>
        <row r="2092">
          <cell r="W2092">
            <v>0</v>
          </cell>
        </row>
        <row r="2093">
          <cell r="W2093">
            <v>0</v>
          </cell>
        </row>
        <row r="2094">
          <cell r="W2094">
            <v>0</v>
          </cell>
        </row>
        <row r="2095">
          <cell r="W2095">
            <v>0</v>
          </cell>
        </row>
        <row r="2096">
          <cell r="W2096">
            <v>0</v>
          </cell>
        </row>
        <row r="2097">
          <cell r="W2097">
            <v>0</v>
          </cell>
        </row>
        <row r="2098">
          <cell r="W2098">
            <v>0</v>
          </cell>
        </row>
        <row r="2099">
          <cell r="W2099">
            <v>0</v>
          </cell>
        </row>
        <row r="2100">
          <cell r="W2100">
            <v>0</v>
          </cell>
        </row>
        <row r="2101">
          <cell r="W2101">
            <v>0</v>
          </cell>
        </row>
        <row r="2102">
          <cell r="W2102">
            <v>0</v>
          </cell>
        </row>
        <row r="2103">
          <cell r="W2103">
            <v>0</v>
          </cell>
        </row>
        <row r="2104">
          <cell r="W2104">
            <v>0</v>
          </cell>
        </row>
        <row r="2105">
          <cell r="W2105">
            <v>0</v>
          </cell>
        </row>
        <row r="2106">
          <cell r="W2106">
            <v>0</v>
          </cell>
        </row>
        <row r="2107">
          <cell r="W2107">
            <v>0</v>
          </cell>
        </row>
        <row r="2108">
          <cell r="W2108">
            <v>0</v>
          </cell>
        </row>
        <row r="2109">
          <cell r="W2109">
            <v>0</v>
          </cell>
        </row>
        <row r="2110">
          <cell r="W2110">
            <v>0</v>
          </cell>
        </row>
        <row r="2111">
          <cell r="W2111">
            <v>0</v>
          </cell>
        </row>
        <row r="2112">
          <cell r="W2112">
            <v>0</v>
          </cell>
        </row>
        <row r="2113">
          <cell r="W2113">
            <v>0</v>
          </cell>
        </row>
        <row r="2114">
          <cell r="W2114">
            <v>0</v>
          </cell>
        </row>
        <row r="2115">
          <cell r="W2115">
            <v>0</v>
          </cell>
        </row>
        <row r="2116">
          <cell r="W2116">
            <v>0</v>
          </cell>
        </row>
        <row r="2117">
          <cell r="W2117">
            <v>0</v>
          </cell>
        </row>
        <row r="2118">
          <cell r="W2118">
            <v>0</v>
          </cell>
        </row>
        <row r="2119">
          <cell r="W2119">
            <v>0</v>
          </cell>
        </row>
        <row r="2120">
          <cell r="W2120">
            <v>0</v>
          </cell>
        </row>
        <row r="2121">
          <cell r="W2121">
            <v>0</v>
          </cell>
        </row>
        <row r="2122">
          <cell r="W2122">
            <v>0</v>
          </cell>
        </row>
        <row r="2123">
          <cell r="W2123">
            <v>0</v>
          </cell>
        </row>
        <row r="2124">
          <cell r="W2124">
            <v>0</v>
          </cell>
        </row>
        <row r="2125">
          <cell r="W2125">
            <v>0</v>
          </cell>
        </row>
        <row r="2126">
          <cell r="W2126">
            <v>0</v>
          </cell>
        </row>
        <row r="2127">
          <cell r="W2127">
            <v>0</v>
          </cell>
        </row>
        <row r="2128">
          <cell r="W2128">
            <v>0</v>
          </cell>
        </row>
        <row r="2129">
          <cell r="W2129">
            <v>0</v>
          </cell>
        </row>
        <row r="2130">
          <cell r="W2130">
            <v>0</v>
          </cell>
        </row>
        <row r="2131">
          <cell r="W2131">
            <v>0</v>
          </cell>
        </row>
        <row r="2132">
          <cell r="W2132">
            <v>0</v>
          </cell>
        </row>
        <row r="2133">
          <cell r="W2133">
            <v>0</v>
          </cell>
        </row>
        <row r="2134">
          <cell r="W2134">
            <v>0</v>
          </cell>
        </row>
        <row r="2135">
          <cell r="W2135">
            <v>0</v>
          </cell>
        </row>
        <row r="2136">
          <cell r="W2136">
            <v>0</v>
          </cell>
        </row>
        <row r="2137">
          <cell r="W2137">
            <v>0</v>
          </cell>
        </row>
        <row r="2138">
          <cell r="W2138">
            <v>0</v>
          </cell>
        </row>
        <row r="2139">
          <cell r="W2139">
            <v>0</v>
          </cell>
        </row>
        <row r="2140">
          <cell r="W2140">
            <v>0</v>
          </cell>
        </row>
        <row r="2141">
          <cell r="W2141">
            <v>0</v>
          </cell>
        </row>
        <row r="2142">
          <cell r="W2142">
            <v>0</v>
          </cell>
        </row>
        <row r="2143">
          <cell r="W2143">
            <v>0</v>
          </cell>
        </row>
        <row r="2144">
          <cell r="W2144">
            <v>0</v>
          </cell>
        </row>
        <row r="2145">
          <cell r="W2145">
            <v>0</v>
          </cell>
        </row>
        <row r="2146">
          <cell r="W2146">
            <v>0</v>
          </cell>
        </row>
        <row r="2147">
          <cell r="W2147">
            <v>0</v>
          </cell>
        </row>
        <row r="2148">
          <cell r="W2148">
            <v>0</v>
          </cell>
        </row>
        <row r="2149">
          <cell r="W2149">
            <v>0</v>
          </cell>
        </row>
        <row r="2150">
          <cell r="W2150">
            <v>0</v>
          </cell>
        </row>
        <row r="2151">
          <cell r="W2151">
            <v>0</v>
          </cell>
        </row>
        <row r="2152">
          <cell r="W2152">
            <v>0</v>
          </cell>
        </row>
        <row r="2153">
          <cell r="W2153">
            <v>0</v>
          </cell>
        </row>
        <row r="2154">
          <cell r="W2154">
            <v>0</v>
          </cell>
        </row>
        <row r="2155">
          <cell r="W2155">
            <v>0</v>
          </cell>
        </row>
        <row r="2156">
          <cell r="W2156">
            <v>0</v>
          </cell>
        </row>
        <row r="2157">
          <cell r="W2157">
            <v>0</v>
          </cell>
        </row>
        <row r="2158">
          <cell r="W2158">
            <v>0</v>
          </cell>
        </row>
        <row r="2159">
          <cell r="W2159">
            <v>0</v>
          </cell>
        </row>
        <row r="2160">
          <cell r="W2160">
            <v>0</v>
          </cell>
        </row>
        <row r="2161">
          <cell r="W2161">
            <v>0</v>
          </cell>
        </row>
        <row r="2162">
          <cell r="W2162">
            <v>0</v>
          </cell>
        </row>
        <row r="2163">
          <cell r="W2163">
            <v>0</v>
          </cell>
        </row>
        <row r="2164">
          <cell r="W2164">
            <v>0</v>
          </cell>
        </row>
        <row r="2165">
          <cell r="W2165">
            <v>0</v>
          </cell>
        </row>
        <row r="2166">
          <cell r="W2166">
            <v>0</v>
          </cell>
        </row>
        <row r="2167">
          <cell r="W2167">
            <v>0</v>
          </cell>
        </row>
        <row r="2168">
          <cell r="W2168">
            <v>0</v>
          </cell>
        </row>
        <row r="2169">
          <cell r="W2169">
            <v>0</v>
          </cell>
        </row>
        <row r="2170">
          <cell r="W2170">
            <v>0</v>
          </cell>
        </row>
        <row r="2171">
          <cell r="W2171">
            <v>0</v>
          </cell>
        </row>
        <row r="2172">
          <cell r="W2172">
            <v>0</v>
          </cell>
        </row>
        <row r="2173">
          <cell r="W2173">
            <v>0</v>
          </cell>
        </row>
        <row r="2174">
          <cell r="W2174">
            <v>0</v>
          </cell>
        </row>
        <row r="2175">
          <cell r="W2175">
            <v>0</v>
          </cell>
        </row>
        <row r="2176">
          <cell r="W2176">
            <v>0</v>
          </cell>
        </row>
        <row r="2177">
          <cell r="W2177">
            <v>0</v>
          </cell>
        </row>
        <row r="2178">
          <cell r="W2178">
            <v>0</v>
          </cell>
        </row>
        <row r="2179">
          <cell r="W2179">
            <v>0</v>
          </cell>
        </row>
        <row r="2180">
          <cell r="W2180">
            <v>0</v>
          </cell>
        </row>
        <row r="2181">
          <cell r="W2181">
            <v>0</v>
          </cell>
        </row>
        <row r="2182">
          <cell r="W2182">
            <v>0</v>
          </cell>
        </row>
        <row r="2183">
          <cell r="W2183">
            <v>0</v>
          </cell>
        </row>
        <row r="2184">
          <cell r="W2184">
            <v>0</v>
          </cell>
        </row>
        <row r="2185">
          <cell r="W2185">
            <v>0</v>
          </cell>
        </row>
        <row r="2186">
          <cell r="W2186">
            <v>0</v>
          </cell>
        </row>
        <row r="2187">
          <cell r="W2187">
            <v>0</v>
          </cell>
        </row>
        <row r="2188">
          <cell r="W2188">
            <v>0</v>
          </cell>
        </row>
        <row r="2189">
          <cell r="W2189">
            <v>0</v>
          </cell>
        </row>
        <row r="2190">
          <cell r="W2190">
            <v>0</v>
          </cell>
        </row>
        <row r="2191">
          <cell r="W2191">
            <v>0</v>
          </cell>
        </row>
        <row r="2192">
          <cell r="W2192">
            <v>0</v>
          </cell>
        </row>
        <row r="2193">
          <cell r="W2193">
            <v>0</v>
          </cell>
        </row>
        <row r="2194">
          <cell r="W2194">
            <v>0</v>
          </cell>
        </row>
        <row r="2195">
          <cell r="W2195">
            <v>0</v>
          </cell>
        </row>
        <row r="2196">
          <cell r="W2196">
            <v>0</v>
          </cell>
        </row>
        <row r="2197">
          <cell r="W2197">
            <v>0</v>
          </cell>
        </row>
        <row r="2198">
          <cell r="W2198">
            <v>0</v>
          </cell>
        </row>
        <row r="2199">
          <cell r="W2199">
            <v>0</v>
          </cell>
        </row>
        <row r="2200">
          <cell r="W2200">
            <v>0</v>
          </cell>
        </row>
        <row r="2201">
          <cell r="W2201">
            <v>0</v>
          </cell>
        </row>
        <row r="2202">
          <cell r="W2202">
            <v>0</v>
          </cell>
        </row>
        <row r="2203">
          <cell r="W2203">
            <v>0</v>
          </cell>
        </row>
        <row r="2204">
          <cell r="W2204">
            <v>0</v>
          </cell>
        </row>
        <row r="2205">
          <cell r="W2205">
            <v>0</v>
          </cell>
        </row>
        <row r="2206">
          <cell r="W2206">
            <v>0</v>
          </cell>
        </row>
        <row r="2207">
          <cell r="W2207">
            <v>0</v>
          </cell>
        </row>
        <row r="2208">
          <cell r="W2208">
            <v>0</v>
          </cell>
        </row>
        <row r="2209">
          <cell r="W2209">
            <v>0</v>
          </cell>
        </row>
        <row r="2210">
          <cell r="W2210">
            <v>0</v>
          </cell>
        </row>
        <row r="2211">
          <cell r="W2211">
            <v>0</v>
          </cell>
        </row>
        <row r="2212">
          <cell r="W2212">
            <v>0</v>
          </cell>
        </row>
        <row r="2213">
          <cell r="W2213">
            <v>0</v>
          </cell>
        </row>
        <row r="2214">
          <cell r="W2214">
            <v>0</v>
          </cell>
        </row>
        <row r="2215">
          <cell r="W2215">
            <v>0</v>
          </cell>
        </row>
        <row r="2216">
          <cell r="W2216">
            <v>0</v>
          </cell>
        </row>
        <row r="2217">
          <cell r="W2217">
            <v>0</v>
          </cell>
        </row>
        <row r="2218">
          <cell r="W2218">
            <v>0</v>
          </cell>
        </row>
        <row r="2219">
          <cell r="W2219">
            <v>0</v>
          </cell>
        </row>
        <row r="2220">
          <cell r="W2220">
            <v>0</v>
          </cell>
        </row>
        <row r="2221">
          <cell r="W2221">
            <v>0</v>
          </cell>
        </row>
        <row r="2222">
          <cell r="W2222">
            <v>0</v>
          </cell>
        </row>
        <row r="2223">
          <cell r="W2223">
            <v>0</v>
          </cell>
        </row>
        <row r="2224">
          <cell r="W2224">
            <v>0</v>
          </cell>
        </row>
        <row r="2225">
          <cell r="W2225">
            <v>0</v>
          </cell>
        </row>
        <row r="2226">
          <cell r="W2226">
            <v>0</v>
          </cell>
        </row>
        <row r="2227">
          <cell r="W2227">
            <v>0</v>
          </cell>
        </row>
        <row r="2228">
          <cell r="W2228">
            <v>0</v>
          </cell>
        </row>
        <row r="2229">
          <cell r="W2229">
            <v>0</v>
          </cell>
        </row>
        <row r="2230">
          <cell r="W2230">
            <v>0</v>
          </cell>
        </row>
        <row r="2231">
          <cell r="W2231">
            <v>0</v>
          </cell>
        </row>
        <row r="2232">
          <cell r="W2232">
            <v>0</v>
          </cell>
        </row>
        <row r="2233">
          <cell r="W2233">
            <v>0</v>
          </cell>
        </row>
        <row r="2234">
          <cell r="W2234">
            <v>0</v>
          </cell>
        </row>
        <row r="2235">
          <cell r="W2235">
            <v>0</v>
          </cell>
        </row>
        <row r="2236">
          <cell r="W2236">
            <v>0</v>
          </cell>
        </row>
        <row r="2237">
          <cell r="W2237">
            <v>0</v>
          </cell>
        </row>
        <row r="2238">
          <cell r="W2238">
            <v>0</v>
          </cell>
        </row>
        <row r="2239">
          <cell r="W2239">
            <v>0</v>
          </cell>
        </row>
        <row r="2240">
          <cell r="W2240">
            <v>0</v>
          </cell>
        </row>
        <row r="2241">
          <cell r="W2241">
            <v>0</v>
          </cell>
        </row>
        <row r="2242">
          <cell r="W2242">
            <v>0</v>
          </cell>
        </row>
        <row r="2243">
          <cell r="W2243">
            <v>0</v>
          </cell>
        </row>
        <row r="2244">
          <cell r="W2244">
            <v>0</v>
          </cell>
        </row>
        <row r="2245">
          <cell r="W2245">
            <v>0</v>
          </cell>
        </row>
        <row r="2246">
          <cell r="W2246">
            <v>0</v>
          </cell>
        </row>
        <row r="2247">
          <cell r="W2247">
            <v>0</v>
          </cell>
        </row>
        <row r="2248">
          <cell r="W2248">
            <v>0</v>
          </cell>
        </row>
        <row r="2249">
          <cell r="W2249">
            <v>0</v>
          </cell>
        </row>
        <row r="2250">
          <cell r="W2250">
            <v>0</v>
          </cell>
        </row>
        <row r="2251">
          <cell r="W2251">
            <v>0</v>
          </cell>
        </row>
        <row r="2252">
          <cell r="W2252">
            <v>0</v>
          </cell>
        </row>
        <row r="2253">
          <cell r="W2253">
            <v>0</v>
          </cell>
        </row>
        <row r="2254">
          <cell r="W2254">
            <v>0</v>
          </cell>
        </row>
        <row r="2255">
          <cell r="W2255">
            <v>0</v>
          </cell>
        </row>
        <row r="2256">
          <cell r="W2256">
            <v>0</v>
          </cell>
        </row>
        <row r="2257">
          <cell r="W2257">
            <v>0</v>
          </cell>
        </row>
        <row r="2258">
          <cell r="W2258">
            <v>0</v>
          </cell>
        </row>
        <row r="2259">
          <cell r="W2259">
            <v>0</v>
          </cell>
        </row>
        <row r="2260">
          <cell r="W2260">
            <v>0</v>
          </cell>
        </row>
        <row r="2261">
          <cell r="W2261">
            <v>0</v>
          </cell>
        </row>
        <row r="2262">
          <cell r="W2262">
            <v>0</v>
          </cell>
        </row>
        <row r="2263">
          <cell r="W2263">
            <v>0</v>
          </cell>
        </row>
        <row r="2264">
          <cell r="W2264">
            <v>0</v>
          </cell>
        </row>
        <row r="2265">
          <cell r="W2265">
            <v>0</v>
          </cell>
        </row>
        <row r="2266">
          <cell r="W2266">
            <v>0</v>
          </cell>
        </row>
        <row r="2267">
          <cell r="W2267">
            <v>0</v>
          </cell>
        </row>
        <row r="2268">
          <cell r="W2268">
            <v>0</v>
          </cell>
        </row>
        <row r="2269">
          <cell r="W2269">
            <v>0</v>
          </cell>
        </row>
        <row r="2270">
          <cell r="W2270">
            <v>0</v>
          </cell>
        </row>
        <row r="2271">
          <cell r="W2271">
            <v>0</v>
          </cell>
        </row>
        <row r="2272">
          <cell r="W2272">
            <v>0</v>
          </cell>
        </row>
        <row r="2273">
          <cell r="W2273">
            <v>0</v>
          </cell>
        </row>
        <row r="2274">
          <cell r="W2274">
            <v>0</v>
          </cell>
        </row>
        <row r="2275">
          <cell r="W2275">
            <v>0</v>
          </cell>
        </row>
        <row r="2276">
          <cell r="W2276">
            <v>0</v>
          </cell>
        </row>
        <row r="2277">
          <cell r="W2277">
            <v>0</v>
          </cell>
        </row>
        <row r="2278">
          <cell r="W2278">
            <v>0</v>
          </cell>
        </row>
        <row r="2279">
          <cell r="W2279">
            <v>0</v>
          </cell>
        </row>
        <row r="2280">
          <cell r="W2280">
            <v>0</v>
          </cell>
        </row>
        <row r="2281">
          <cell r="W2281">
            <v>0</v>
          </cell>
        </row>
        <row r="2282">
          <cell r="W2282">
            <v>0</v>
          </cell>
        </row>
        <row r="2283">
          <cell r="W2283">
            <v>0</v>
          </cell>
        </row>
        <row r="2284">
          <cell r="W2284">
            <v>0</v>
          </cell>
        </row>
        <row r="2285">
          <cell r="W2285">
            <v>0</v>
          </cell>
        </row>
        <row r="2286">
          <cell r="W2286">
            <v>0</v>
          </cell>
        </row>
        <row r="2287">
          <cell r="W2287">
            <v>0</v>
          </cell>
        </row>
        <row r="2288">
          <cell r="W2288">
            <v>0</v>
          </cell>
        </row>
        <row r="2289">
          <cell r="W2289">
            <v>0</v>
          </cell>
        </row>
        <row r="2290">
          <cell r="W2290">
            <v>0</v>
          </cell>
        </row>
        <row r="2291">
          <cell r="W2291">
            <v>0</v>
          </cell>
        </row>
        <row r="2292">
          <cell r="W2292">
            <v>0</v>
          </cell>
        </row>
        <row r="2293">
          <cell r="W2293">
            <v>0</v>
          </cell>
        </row>
        <row r="2294">
          <cell r="W2294">
            <v>0</v>
          </cell>
        </row>
        <row r="2295">
          <cell r="W2295">
            <v>0</v>
          </cell>
        </row>
        <row r="2296">
          <cell r="W2296">
            <v>0</v>
          </cell>
        </row>
        <row r="2297">
          <cell r="W2297">
            <v>0</v>
          </cell>
        </row>
        <row r="2298">
          <cell r="W2298">
            <v>0</v>
          </cell>
        </row>
        <row r="2299">
          <cell r="W2299">
            <v>0</v>
          </cell>
        </row>
        <row r="2300">
          <cell r="W2300">
            <v>0</v>
          </cell>
        </row>
        <row r="2301">
          <cell r="W2301">
            <v>0</v>
          </cell>
        </row>
        <row r="2302">
          <cell r="W2302">
            <v>0</v>
          </cell>
        </row>
        <row r="2303">
          <cell r="W2303">
            <v>0</v>
          </cell>
        </row>
        <row r="2304">
          <cell r="W2304">
            <v>0</v>
          </cell>
        </row>
        <row r="2305">
          <cell r="W2305">
            <v>0</v>
          </cell>
        </row>
        <row r="2306">
          <cell r="W2306">
            <v>0</v>
          </cell>
        </row>
        <row r="2307">
          <cell r="W2307">
            <v>0</v>
          </cell>
        </row>
        <row r="2308">
          <cell r="W2308">
            <v>0</v>
          </cell>
        </row>
        <row r="2309">
          <cell r="W2309">
            <v>0</v>
          </cell>
        </row>
        <row r="2310">
          <cell r="W2310">
            <v>0</v>
          </cell>
        </row>
        <row r="2311">
          <cell r="W2311">
            <v>0</v>
          </cell>
        </row>
        <row r="2312">
          <cell r="W2312">
            <v>0</v>
          </cell>
        </row>
        <row r="2313">
          <cell r="W2313">
            <v>0</v>
          </cell>
        </row>
        <row r="2314">
          <cell r="W2314">
            <v>0</v>
          </cell>
        </row>
        <row r="2315">
          <cell r="W2315">
            <v>0</v>
          </cell>
        </row>
        <row r="2316">
          <cell r="W2316">
            <v>0</v>
          </cell>
        </row>
        <row r="2317">
          <cell r="W2317">
            <v>0</v>
          </cell>
        </row>
        <row r="2318">
          <cell r="W2318">
            <v>0</v>
          </cell>
        </row>
        <row r="2319">
          <cell r="W2319">
            <v>0</v>
          </cell>
        </row>
        <row r="2320">
          <cell r="W2320">
            <v>0</v>
          </cell>
        </row>
        <row r="2321">
          <cell r="W2321">
            <v>0</v>
          </cell>
        </row>
        <row r="2322">
          <cell r="W2322">
            <v>0</v>
          </cell>
        </row>
        <row r="2323">
          <cell r="W2323">
            <v>0</v>
          </cell>
        </row>
        <row r="2324">
          <cell r="W2324">
            <v>0</v>
          </cell>
        </row>
        <row r="2325">
          <cell r="W2325">
            <v>0</v>
          </cell>
        </row>
        <row r="2326">
          <cell r="W2326">
            <v>0</v>
          </cell>
        </row>
        <row r="2327">
          <cell r="W2327">
            <v>0</v>
          </cell>
        </row>
        <row r="2328">
          <cell r="W2328">
            <v>0</v>
          </cell>
        </row>
        <row r="2329">
          <cell r="W2329">
            <v>0</v>
          </cell>
        </row>
        <row r="2330">
          <cell r="W2330">
            <v>0</v>
          </cell>
        </row>
        <row r="2331">
          <cell r="W2331">
            <v>0</v>
          </cell>
        </row>
        <row r="2332">
          <cell r="W2332">
            <v>0</v>
          </cell>
        </row>
        <row r="2333">
          <cell r="W2333">
            <v>0</v>
          </cell>
        </row>
        <row r="2334">
          <cell r="W2334">
            <v>0</v>
          </cell>
        </row>
        <row r="2335">
          <cell r="W2335">
            <v>0</v>
          </cell>
        </row>
        <row r="2336">
          <cell r="W2336">
            <v>0</v>
          </cell>
        </row>
        <row r="2337">
          <cell r="W2337">
            <v>0</v>
          </cell>
        </row>
        <row r="2338">
          <cell r="W2338">
            <v>0</v>
          </cell>
        </row>
        <row r="2339">
          <cell r="W2339">
            <v>0</v>
          </cell>
        </row>
        <row r="2340">
          <cell r="W2340">
            <v>0</v>
          </cell>
        </row>
        <row r="2341">
          <cell r="W2341">
            <v>0</v>
          </cell>
        </row>
        <row r="2342">
          <cell r="W2342">
            <v>0</v>
          </cell>
        </row>
        <row r="2343">
          <cell r="W2343">
            <v>0</v>
          </cell>
        </row>
        <row r="2344">
          <cell r="W2344">
            <v>0</v>
          </cell>
        </row>
        <row r="2345">
          <cell r="W2345">
            <v>0</v>
          </cell>
        </row>
        <row r="2346">
          <cell r="W2346">
            <v>0</v>
          </cell>
        </row>
        <row r="2347">
          <cell r="W2347">
            <v>0</v>
          </cell>
        </row>
        <row r="2348">
          <cell r="W2348">
            <v>0</v>
          </cell>
        </row>
        <row r="2349">
          <cell r="W2349">
            <v>0</v>
          </cell>
        </row>
        <row r="2350">
          <cell r="W2350">
            <v>0</v>
          </cell>
        </row>
        <row r="2351">
          <cell r="W2351">
            <v>0</v>
          </cell>
        </row>
        <row r="2352">
          <cell r="W2352">
            <v>0</v>
          </cell>
        </row>
        <row r="2353">
          <cell r="W2353">
            <v>0</v>
          </cell>
        </row>
        <row r="2354">
          <cell r="W2354">
            <v>0</v>
          </cell>
        </row>
        <row r="2355">
          <cell r="W2355">
            <v>0</v>
          </cell>
        </row>
        <row r="2356">
          <cell r="W2356">
            <v>0</v>
          </cell>
        </row>
        <row r="2357">
          <cell r="W2357">
            <v>0</v>
          </cell>
        </row>
        <row r="2358">
          <cell r="W2358">
            <v>0</v>
          </cell>
        </row>
        <row r="2359">
          <cell r="W2359">
            <v>0</v>
          </cell>
        </row>
        <row r="2360">
          <cell r="W2360">
            <v>0</v>
          </cell>
        </row>
        <row r="2361">
          <cell r="W2361">
            <v>0</v>
          </cell>
        </row>
        <row r="2362">
          <cell r="W2362">
            <v>0</v>
          </cell>
        </row>
        <row r="2363">
          <cell r="W2363">
            <v>0</v>
          </cell>
        </row>
        <row r="2364">
          <cell r="W2364">
            <v>0</v>
          </cell>
        </row>
        <row r="2365">
          <cell r="W2365">
            <v>0</v>
          </cell>
        </row>
        <row r="2366">
          <cell r="W2366">
            <v>0</v>
          </cell>
        </row>
        <row r="2367">
          <cell r="W2367">
            <v>0</v>
          </cell>
        </row>
        <row r="2368">
          <cell r="W2368">
            <v>0</v>
          </cell>
        </row>
        <row r="2369">
          <cell r="W2369">
            <v>0</v>
          </cell>
        </row>
        <row r="2370">
          <cell r="W2370">
            <v>0</v>
          </cell>
        </row>
        <row r="2371">
          <cell r="W2371">
            <v>0</v>
          </cell>
        </row>
        <row r="2372">
          <cell r="W2372">
            <v>0</v>
          </cell>
        </row>
        <row r="2373">
          <cell r="W2373">
            <v>0</v>
          </cell>
        </row>
        <row r="2374">
          <cell r="W2374">
            <v>0</v>
          </cell>
        </row>
        <row r="2375">
          <cell r="W2375">
            <v>0</v>
          </cell>
        </row>
        <row r="2376">
          <cell r="W2376">
            <v>0</v>
          </cell>
        </row>
        <row r="2377">
          <cell r="W2377">
            <v>0</v>
          </cell>
        </row>
        <row r="2378">
          <cell r="W2378">
            <v>0</v>
          </cell>
        </row>
        <row r="2379">
          <cell r="W2379">
            <v>0</v>
          </cell>
        </row>
        <row r="2380">
          <cell r="W2380">
            <v>0</v>
          </cell>
        </row>
        <row r="2381">
          <cell r="W2381">
            <v>0</v>
          </cell>
        </row>
        <row r="2382">
          <cell r="W2382">
            <v>0</v>
          </cell>
        </row>
        <row r="2383">
          <cell r="W2383">
            <v>0</v>
          </cell>
        </row>
        <row r="2384">
          <cell r="W2384">
            <v>0</v>
          </cell>
        </row>
        <row r="2385">
          <cell r="W2385">
            <v>0</v>
          </cell>
        </row>
        <row r="2386">
          <cell r="W2386">
            <v>0</v>
          </cell>
        </row>
        <row r="2387">
          <cell r="W2387">
            <v>0</v>
          </cell>
        </row>
        <row r="2388">
          <cell r="W2388">
            <v>0</v>
          </cell>
        </row>
        <row r="2389">
          <cell r="W2389">
            <v>0</v>
          </cell>
        </row>
        <row r="2390">
          <cell r="W2390">
            <v>0</v>
          </cell>
        </row>
        <row r="2391">
          <cell r="W2391">
            <v>0</v>
          </cell>
        </row>
        <row r="2392">
          <cell r="W2392">
            <v>0</v>
          </cell>
        </row>
        <row r="2393">
          <cell r="W2393">
            <v>0</v>
          </cell>
        </row>
        <row r="2394">
          <cell r="W2394">
            <v>0</v>
          </cell>
        </row>
        <row r="2395">
          <cell r="W2395">
            <v>0</v>
          </cell>
        </row>
        <row r="2396">
          <cell r="W2396">
            <v>0</v>
          </cell>
        </row>
        <row r="2397">
          <cell r="W2397">
            <v>0</v>
          </cell>
        </row>
        <row r="2398">
          <cell r="W2398">
            <v>0</v>
          </cell>
        </row>
        <row r="2399">
          <cell r="W2399">
            <v>0</v>
          </cell>
        </row>
        <row r="2400">
          <cell r="W2400">
            <v>0</v>
          </cell>
        </row>
        <row r="2401">
          <cell r="W2401">
            <v>0</v>
          </cell>
        </row>
        <row r="2402">
          <cell r="W2402">
            <v>0</v>
          </cell>
        </row>
        <row r="2403">
          <cell r="W2403">
            <v>0</v>
          </cell>
        </row>
        <row r="2404">
          <cell r="W2404">
            <v>0</v>
          </cell>
        </row>
        <row r="2405">
          <cell r="W2405">
            <v>0</v>
          </cell>
        </row>
        <row r="2406">
          <cell r="W2406">
            <v>0</v>
          </cell>
        </row>
        <row r="2407">
          <cell r="W2407">
            <v>0</v>
          </cell>
        </row>
        <row r="2408">
          <cell r="W2408">
            <v>0</v>
          </cell>
        </row>
        <row r="2409">
          <cell r="W2409">
            <v>0</v>
          </cell>
        </row>
        <row r="2410">
          <cell r="W2410">
            <v>0</v>
          </cell>
        </row>
        <row r="2411">
          <cell r="W2411">
            <v>0</v>
          </cell>
        </row>
        <row r="2412">
          <cell r="W2412">
            <v>0</v>
          </cell>
        </row>
        <row r="2413">
          <cell r="W2413">
            <v>0</v>
          </cell>
        </row>
        <row r="2414">
          <cell r="W2414">
            <v>0</v>
          </cell>
        </row>
        <row r="2415">
          <cell r="W2415">
            <v>0</v>
          </cell>
        </row>
        <row r="2416">
          <cell r="W2416">
            <v>0</v>
          </cell>
        </row>
        <row r="2417">
          <cell r="W2417">
            <v>0</v>
          </cell>
        </row>
        <row r="2418">
          <cell r="W2418">
            <v>0</v>
          </cell>
        </row>
        <row r="2419">
          <cell r="W2419">
            <v>0</v>
          </cell>
        </row>
        <row r="2420">
          <cell r="W2420">
            <v>0</v>
          </cell>
        </row>
        <row r="2421">
          <cell r="W2421">
            <v>0</v>
          </cell>
        </row>
        <row r="2422">
          <cell r="W2422">
            <v>0</v>
          </cell>
        </row>
        <row r="2423">
          <cell r="W2423">
            <v>0</v>
          </cell>
        </row>
        <row r="2424">
          <cell r="W2424">
            <v>0</v>
          </cell>
        </row>
        <row r="2425">
          <cell r="W2425">
            <v>0</v>
          </cell>
        </row>
        <row r="2426">
          <cell r="W2426">
            <v>0</v>
          </cell>
        </row>
        <row r="2427">
          <cell r="W2427">
            <v>0</v>
          </cell>
        </row>
        <row r="2428">
          <cell r="W2428">
            <v>0</v>
          </cell>
        </row>
        <row r="2429">
          <cell r="W2429">
            <v>0</v>
          </cell>
        </row>
        <row r="2430">
          <cell r="W2430">
            <v>0</v>
          </cell>
        </row>
        <row r="2431">
          <cell r="W2431">
            <v>0</v>
          </cell>
        </row>
        <row r="2432">
          <cell r="W2432">
            <v>0</v>
          </cell>
        </row>
        <row r="2433">
          <cell r="W2433">
            <v>0</v>
          </cell>
        </row>
        <row r="2434">
          <cell r="W2434">
            <v>0</v>
          </cell>
        </row>
        <row r="2435">
          <cell r="W2435">
            <v>0</v>
          </cell>
        </row>
        <row r="2436">
          <cell r="W2436">
            <v>0</v>
          </cell>
        </row>
        <row r="2437">
          <cell r="W2437">
            <v>0</v>
          </cell>
        </row>
        <row r="2438">
          <cell r="W2438">
            <v>0</v>
          </cell>
        </row>
        <row r="2439">
          <cell r="W2439">
            <v>0</v>
          </cell>
        </row>
        <row r="2440">
          <cell r="W2440">
            <v>0</v>
          </cell>
        </row>
        <row r="2441">
          <cell r="W2441">
            <v>0</v>
          </cell>
        </row>
        <row r="2442">
          <cell r="W2442">
            <v>0</v>
          </cell>
        </row>
        <row r="2443">
          <cell r="W2443">
            <v>0</v>
          </cell>
        </row>
        <row r="2444">
          <cell r="W2444">
            <v>0</v>
          </cell>
        </row>
        <row r="2445">
          <cell r="W2445">
            <v>0</v>
          </cell>
        </row>
        <row r="2446">
          <cell r="W2446">
            <v>0</v>
          </cell>
        </row>
        <row r="2447">
          <cell r="W2447">
            <v>0</v>
          </cell>
        </row>
        <row r="2448">
          <cell r="W2448">
            <v>0</v>
          </cell>
        </row>
        <row r="2449">
          <cell r="W2449">
            <v>0</v>
          </cell>
        </row>
        <row r="2450">
          <cell r="W2450">
            <v>0</v>
          </cell>
        </row>
        <row r="2451">
          <cell r="W2451">
            <v>0</v>
          </cell>
        </row>
        <row r="2452">
          <cell r="W2452">
            <v>0</v>
          </cell>
        </row>
        <row r="2453">
          <cell r="W2453">
            <v>0</v>
          </cell>
        </row>
        <row r="2454">
          <cell r="W2454">
            <v>0</v>
          </cell>
        </row>
        <row r="2455">
          <cell r="W2455">
            <v>0</v>
          </cell>
        </row>
        <row r="2456">
          <cell r="W2456">
            <v>0</v>
          </cell>
        </row>
        <row r="2457">
          <cell r="W2457">
            <v>0</v>
          </cell>
        </row>
        <row r="2458">
          <cell r="W2458">
            <v>0</v>
          </cell>
        </row>
        <row r="2459">
          <cell r="W2459">
            <v>0</v>
          </cell>
        </row>
        <row r="2460">
          <cell r="W2460">
            <v>0</v>
          </cell>
        </row>
        <row r="2461">
          <cell r="W2461">
            <v>0</v>
          </cell>
        </row>
        <row r="2462">
          <cell r="W2462">
            <v>0</v>
          </cell>
        </row>
        <row r="2463">
          <cell r="W2463">
            <v>0</v>
          </cell>
        </row>
        <row r="2464">
          <cell r="W2464">
            <v>0</v>
          </cell>
        </row>
        <row r="2465">
          <cell r="W2465">
            <v>0</v>
          </cell>
        </row>
        <row r="2466">
          <cell r="W2466">
            <v>0</v>
          </cell>
        </row>
        <row r="2467">
          <cell r="W2467">
            <v>0</v>
          </cell>
        </row>
        <row r="2468">
          <cell r="W2468">
            <v>0</v>
          </cell>
        </row>
        <row r="2469">
          <cell r="W2469">
            <v>0</v>
          </cell>
        </row>
        <row r="2470">
          <cell r="W2470">
            <v>0</v>
          </cell>
        </row>
        <row r="2471">
          <cell r="W2471">
            <v>0</v>
          </cell>
        </row>
        <row r="2472">
          <cell r="W2472">
            <v>0</v>
          </cell>
        </row>
        <row r="2473">
          <cell r="W2473">
            <v>0</v>
          </cell>
        </row>
        <row r="2474">
          <cell r="W2474">
            <v>0</v>
          </cell>
        </row>
        <row r="2475">
          <cell r="W2475">
            <v>0</v>
          </cell>
        </row>
        <row r="2476">
          <cell r="W2476">
            <v>0</v>
          </cell>
        </row>
        <row r="2477">
          <cell r="W2477">
            <v>0</v>
          </cell>
        </row>
        <row r="2478">
          <cell r="W2478">
            <v>0</v>
          </cell>
        </row>
        <row r="2479">
          <cell r="W2479">
            <v>0</v>
          </cell>
        </row>
        <row r="2480">
          <cell r="W2480">
            <v>0</v>
          </cell>
        </row>
        <row r="2481">
          <cell r="W2481">
            <v>0</v>
          </cell>
        </row>
        <row r="2482">
          <cell r="W2482">
            <v>0</v>
          </cell>
        </row>
        <row r="2483">
          <cell r="W2483">
            <v>0</v>
          </cell>
        </row>
        <row r="2484">
          <cell r="W2484">
            <v>0</v>
          </cell>
        </row>
        <row r="2485">
          <cell r="W2485">
            <v>0</v>
          </cell>
        </row>
        <row r="2486">
          <cell r="W2486">
            <v>0</v>
          </cell>
        </row>
        <row r="2487">
          <cell r="W2487">
            <v>0</v>
          </cell>
        </row>
        <row r="2488">
          <cell r="W2488">
            <v>0</v>
          </cell>
        </row>
        <row r="2489">
          <cell r="W2489">
            <v>0</v>
          </cell>
        </row>
        <row r="2490">
          <cell r="W2490">
            <v>0</v>
          </cell>
        </row>
        <row r="2491">
          <cell r="W2491">
            <v>0</v>
          </cell>
        </row>
        <row r="2492">
          <cell r="W2492">
            <v>0</v>
          </cell>
        </row>
        <row r="2493">
          <cell r="W2493">
            <v>0</v>
          </cell>
        </row>
        <row r="2494">
          <cell r="W2494">
            <v>0</v>
          </cell>
        </row>
        <row r="2495">
          <cell r="W2495">
            <v>0</v>
          </cell>
        </row>
        <row r="2496">
          <cell r="W2496">
            <v>0</v>
          </cell>
        </row>
        <row r="2497">
          <cell r="W2497">
            <v>0</v>
          </cell>
        </row>
        <row r="2498">
          <cell r="W2498">
            <v>0</v>
          </cell>
        </row>
        <row r="2499">
          <cell r="W2499">
            <v>0</v>
          </cell>
        </row>
        <row r="2500">
          <cell r="W2500">
            <v>0</v>
          </cell>
        </row>
        <row r="2501">
          <cell r="W2501">
            <v>0</v>
          </cell>
        </row>
        <row r="2502">
          <cell r="W2502">
            <v>0</v>
          </cell>
        </row>
        <row r="2503">
          <cell r="W2503">
            <v>0</v>
          </cell>
        </row>
        <row r="2504">
          <cell r="W2504">
            <v>0</v>
          </cell>
        </row>
        <row r="2505">
          <cell r="W2505">
            <v>0</v>
          </cell>
        </row>
        <row r="2506">
          <cell r="W2506">
            <v>0</v>
          </cell>
        </row>
        <row r="2507">
          <cell r="W2507">
            <v>0</v>
          </cell>
        </row>
        <row r="2508">
          <cell r="W2508">
            <v>0</v>
          </cell>
        </row>
        <row r="2509">
          <cell r="W2509">
            <v>0</v>
          </cell>
        </row>
        <row r="2510">
          <cell r="W2510">
            <v>0</v>
          </cell>
        </row>
        <row r="2511">
          <cell r="W2511">
            <v>0</v>
          </cell>
        </row>
        <row r="2512">
          <cell r="W2512">
            <v>0</v>
          </cell>
        </row>
        <row r="2513">
          <cell r="W2513">
            <v>0</v>
          </cell>
        </row>
        <row r="2514">
          <cell r="W2514">
            <v>0</v>
          </cell>
        </row>
        <row r="2515">
          <cell r="W2515">
            <v>0</v>
          </cell>
        </row>
        <row r="2516">
          <cell r="W2516">
            <v>0</v>
          </cell>
        </row>
        <row r="2517">
          <cell r="W2517">
            <v>0</v>
          </cell>
        </row>
        <row r="2518">
          <cell r="W2518">
            <v>0</v>
          </cell>
        </row>
        <row r="2519">
          <cell r="W2519">
            <v>0</v>
          </cell>
        </row>
        <row r="2520">
          <cell r="W2520">
            <v>0</v>
          </cell>
        </row>
        <row r="2521">
          <cell r="W2521">
            <v>0</v>
          </cell>
        </row>
        <row r="2522">
          <cell r="W2522">
            <v>0</v>
          </cell>
        </row>
        <row r="2523">
          <cell r="W2523">
            <v>0</v>
          </cell>
        </row>
        <row r="2524">
          <cell r="W2524">
            <v>0</v>
          </cell>
        </row>
        <row r="2525">
          <cell r="W2525">
            <v>0</v>
          </cell>
        </row>
        <row r="2526">
          <cell r="W2526">
            <v>0</v>
          </cell>
        </row>
        <row r="2527">
          <cell r="W2527">
            <v>0</v>
          </cell>
        </row>
        <row r="2528">
          <cell r="W2528">
            <v>0</v>
          </cell>
        </row>
        <row r="2529">
          <cell r="W2529">
            <v>0</v>
          </cell>
        </row>
        <row r="2530">
          <cell r="W2530">
            <v>0</v>
          </cell>
        </row>
        <row r="2531">
          <cell r="W2531">
            <v>0</v>
          </cell>
        </row>
        <row r="2532">
          <cell r="W2532">
            <v>0</v>
          </cell>
        </row>
        <row r="2533">
          <cell r="W2533">
            <v>0</v>
          </cell>
        </row>
        <row r="2534">
          <cell r="W2534">
            <v>0</v>
          </cell>
        </row>
        <row r="2535">
          <cell r="W2535">
            <v>0</v>
          </cell>
        </row>
        <row r="2536">
          <cell r="W2536">
            <v>0</v>
          </cell>
        </row>
        <row r="2537">
          <cell r="W2537">
            <v>0</v>
          </cell>
        </row>
        <row r="2538">
          <cell r="W2538">
            <v>0</v>
          </cell>
        </row>
        <row r="2539">
          <cell r="W2539">
            <v>0</v>
          </cell>
        </row>
        <row r="2540">
          <cell r="W2540">
            <v>0</v>
          </cell>
        </row>
        <row r="2541">
          <cell r="W2541">
            <v>0</v>
          </cell>
        </row>
        <row r="2542">
          <cell r="W2542">
            <v>0</v>
          </cell>
        </row>
        <row r="2543">
          <cell r="W2543">
            <v>0</v>
          </cell>
        </row>
        <row r="2544">
          <cell r="W2544">
            <v>0</v>
          </cell>
        </row>
        <row r="2545">
          <cell r="W2545">
            <v>0</v>
          </cell>
        </row>
        <row r="2546">
          <cell r="W2546">
            <v>0</v>
          </cell>
        </row>
        <row r="2547">
          <cell r="W2547">
            <v>0</v>
          </cell>
        </row>
        <row r="2548">
          <cell r="W2548">
            <v>0</v>
          </cell>
        </row>
        <row r="2549">
          <cell r="W2549">
            <v>0</v>
          </cell>
        </row>
        <row r="2550">
          <cell r="W2550">
            <v>0</v>
          </cell>
        </row>
        <row r="2551">
          <cell r="W2551">
            <v>0</v>
          </cell>
        </row>
        <row r="2552">
          <cell r="W2552">
            <v>0</v>
          </cell>
        </row>
        <row r="2553">
          <cell r="W2553">
            <v>0</v>
          </cell>
        </row>
        <row r="2554">
          <cell r="W2554">
            <v>0</v>
          </cell>
        </row>
        <row r="2555">
          <cell r="W2555">
            <v>0</v>
          </cell>
        </row>
        <row r="2556">
          <cell r="W2556">
            <v>0</v>
          </cell>
        </row>
        <row r="2557">
          <cell r="W2557">
            <v>0</v>
          </cell>
        </row>
        <row r="2558">
          <cell r="W2558">
            <v>0</v>
          </cell>
        </row>
        <row r="2559">
          <cell r="W2559">
            <v>0</v>
          </cell>
        </row>
        <row r="2560">
          <cell r="W2560">
            <v>0</v>
          </cell>
        </row>
        <row r="2561">
          <cell r="W2561">
            <v>0</v>
          </cell>
        </row>
        <row r="2562">
          <cell r="W2562">
            <v>0</v>
          </cell>
        </row>
        <row r="2563">
          <cell r="W2563">
            <v>0</v>
          </cell>
        </row>
        <row r="2564">
          <cell r="W2564">
            <v>0</v>
          </cell>
        </row>
        <row r="2565">
          <cell r="W2565">
            <v>0</v>
          </cell>
        </row>
        <row r="2566">
          <cell r="W2566">
            <v>0</v>
          </cell>
        </row>
        <row r="2567">
          <cell r="W2567">
            <v>0</v>
          </cell>
        </row>
        <row r="2568">
          <cell r="W2568">
            <v>0</v>
          </cell>
        </row>
        <row r="2569">
          <cell r="W2569">
            <v>0</v>
          </cell>
        </row>
        <row r="2570">
          <cell r="W2570">
            <v>0</v>
          </cell>
        </row>
        <row r="2571">
          <cell r="W2571">
            <v>0</v>
          </cell>
        </row>
        <row r="2572">
          <cell r="W2572">
            <v>0</v>
          </cell>
        </row>
        <row r="2573">
          <cell r="W2573">
            <v>0</v>
          </cell>
        </row>
        <row r="2574">
          <cell r="W2574">
            <v>0</v>
          </cell>
        </row>
        <row r="2575">
          <cell r="W2575">
            <v>0</v>
          </cell>
        </row>
        <row r="2576">
          <cell r="W2576">
            <v>0</v>
          </cell>
        </row>
        <row r="2577">
          <cell r="W2577">
            <v>0</v>
          </cell>
        </row>
        <row r="2578">
          <cell r="W2578">
            <v>0</v>
          </cell>
        </row>
        <row r="2579">
          <cell r="W2579">
            <v>0</v>
          </cell>
        </row>
        <row r="2580">
          <cell r="W2580">
            <v>0</v>
          </cell>
        </row>
        <row r="2581">
          <cell r="W2581">
            <v>0</v>
          </cell>
        </row>
        <row r="2582">
          <cell r="W2582">
            <v>0</v>
          </cell>
        </row>
        <row r="2583">
          <cell r="W2583">
            <v>0</v>
          </cell>
        </row>
        <row r="2584">
          <cell r="W2584">
            <v>0</v>
          </cell>
        </row>
        <row r="2585">
          <cell r="W2585">
            <v>0</v>
          </cell>
        </row>
        <row r="2586">
          <cell r="W2586">
            <v>0</v>
          </cell>
        </row>
        <row r="2587">
          <cell r="W2587">
            <v>0</v>
          </cell>
        </row>
        <row r="2588">
          <cell r="W2588">
            <v>0</v>
          </cell>
        </row>
        <row r="2589">
          <cell r="W2589">
            <v>0</v>
          </cell>
        </row>
        <row r="2590">
          <cell r="W2590">
            <v>0</v>
          </cell>
        </row>
        <row r="2591">
          <cell r="W2591">
            <v>0</v>
          </cell>
        </row>
        <row r="2592">
          <cell r="W2592">
            <v>0</v>
          </cell>
        </row>
        <row r="2593">
          <cell r="W2593">
            <v>0</v>
          </cell>
        </row>
        <row r="2594">
          <cell r="W2594">
            <v>0</v>
          </cell>
        </row>
        <row r="2595">
          <cell r="W2595">
            <v>0</v>
          </cell>
        </row>
        <row r="2596">
          <cell r="W2596">
            <v>0</v>
          </cell>
        </row>
        <row r="2597">
          <cell r="W2597">
            <v>0</v>
          </cell>
        </row>
        <row r="2598">
          <cell r="W2598">
            <v>0</v>
          </cell>
        </row>
        <row r="2599">
          <cell r="W2599">
            <v>0</v>
          </cell>
        </row>
        <row r="2600">
          <cell r="W2600">
            <v>0</v>
          </cell>
        </row>
        <row r="2601">
          <cell r="W2601">
            <v>0</v>
          </cell>
        </row>
        <row r="2602">
          <cell r="W2602">
            <v>0</v>
          </cell>
        </row>
        <row r="2603">
          <cell r="W2603">
            <v>0</v>
          </cell>
        </row>
        <row r="2604">
          <cell r="W2604">
            <v>0</v>
          </cell>
        </row>
        <row r="2605">
          <cell r="W2605">
            <v>0</v>
          </cell>
        </row>
        <row r="2606">
          <cell r="W2606">
            <v>0</v>
          </cell>
        </row>
        <row r="2607">
          <cell r="W2607">
            <v>0</v>
          </cell>
        </row>
        <row r="2608">
          <cell r="W2608">
            <v>0</v>
          </cell>
        </row>
        <row r="2609">
          <cell r="W2609">
            <v>0</v>
          </cell>
        </row>
        <row r="2610">
          <cell r="W2610">
            <v>0</v>
          </cell>
        </row>
        <row r="2611">
          <cell r="W2611">
            <v>0</v>
          </cell>
        </row>
        <row r="2612">
          <cell r="W2612">
            <v>0</v>
          </cell>
        </row>
        <row r="2613">
          <cell r="W2613">
            <v>0</v>
          </cell>
        </row>
        <row r="2614">
          <cell r="W2614">
            <v>0</v>
          </cell>
        </row>
        <row r="2615">
          <cell r="W2615">
            <v>0</v>
          </cell>
        </row>
        <row r="2616">
          <cell r="W2616">
            <v>0</v>
          </cell>
        </row>
        <row r="2617">
          <cell r="W2617">
            <v>0</v>
          </cell>
        </row>
        <row r="2618">
          <cell r="W2618">
            <v>0</v>
          </cell>
        </row>
        <row r="2619">
          <cell r="W2619">
            <v>0</v>
          </cell>
        </row>
        <row r="2620">
          <cell r="W2620">
            <v>0</v>
          </cell>
        </row>
        <row r="2621">
          <cell r="W2621">
            <v>0</v>
          </cell>
        </row>
        <row r="2622">
          <cell r="W2622">
            <v>0</v>
          </cell>
        </row>
        <row r="2623">
          <cell r="W2623">
            <v>0</v>
          </cell>
        </row>
        <row r="2624">
          <cell r="W2624">
            <v>0</v>
          </cell>
        </row>
        <row r="2625">
          <cell r="W2625">
            <v>0</v>
          </cell>
        </row>
        <row r="2626">
          <cell r="W2626">
            <v>0</v>
          </cell>
        </row>
        <row r="2627">
          <cell r="W2627">
            <v>0</v>
          </cell>
        </row>
        <row r="2628">
          <cell r="W2628">
            <v>0</v>
          </cell>
        </row>
        <row r="2629">
          <cell r="W2629">
            <v>0</v>
          </cell>
        </row>
        <row r="2630">
          <cell r="W2630">
            <v>0</v>
          </cell>
        </row>
        <row r="2631">
          <cell r="W2631">
            <v>0</v>
          </cell>
        </row>
        <row r="2632">
          <cell r="W2632">
            <v>0</v>
          </cell>
        </row>
        <row r="2633">
          <cell r="W2633">
            <v>0</v>
          </cell>
        </row>
        <row r="2634">
          <cell r="W2634">
            <v>0</v>
          </cell>
        </row>
        <row r="2635">
          <cell r="W2635">
            <v>0</v>
          </cell>
        </row>
        <row r="2636">
          <cell r="W2636">
            <v>0</v>
          </cell>
        </row>
        <row r="2637">
          <cell r="W2637">
            <v>0</v>
          </cell>
        </row>
        <row r="2638">
          <cell r="W2638">
            <v>0</v>
          </cell>
        </row>
        <row r="2639">
          <cell r="W2639">
            <v>0</v>
          </cell>
        </row>
        <row r="2640">
          <cell r="W2640">
            <v>0</v>
          </cell>
        </row>
        <row r="2641">
          <cell r="W2641">
            <v>0</v>
          </cell>
        </row>
        <row r="2642">
          <cell r="W2642">
            <v>0</v>
          </cell>
        </row>
        <row r="2643">
          <cell r="W2643">
            <v>0</v>
          </cell>
        </row>
        <row r="2644">
          <cell r="W2644">
            <v>0</v>
          </cell>
        </row>
        <row r="2645">
          <cell r="W2645">
            <v>0</v>
          </cell>
        </row>
        <row r="2646">
          <cell r="W2646">
            <v>0</v>
          </cell>
        </row>
        <row r="2647">
          <cell r="W2647">
            <v>0</v>
          </cell>
        </row>
        <row r="2648">
          <cell r="W2648">
            <v>0</v>
          </cell>
        </row>
        <row r="2649">
          <cell r="W2649">
            <v>0</v>
          </cell>
        </row>
        <row r="2650">
          <cell r="W2650">
            <v>0</v>
          </cell>
        </row>
        <row r="2651">
          <cell r="W2651">
            <v>0</v>
          </cell>
        </row>
        <row r="2652">
          <cell r="W2652">
            <v>0</v>
          </cell>
        </row>
        <row r="2653">
          <cell r="W2653">
            <v>0</v>
          </cell>
        </row>
        <row r="2654">
          <cell r="W2654">
            <v>0</v>
          </cell>
        </row>
        <row r="2655">
          <cell r="W2655">
            <v>0</v>
          </cell>
        </row>
        <row r="2656">
          <cell r="W2656">
            <v>0</v>
          </cell>
        </row>
        <row r="2657">
          <cell r="W2657">
            <v>0</v>
          </cell>
        </row>
        <row r="2658">
          <cell r="W2658">
            <v>0</v>
          </cell>
        </row>
        <row r="2659">
          <cell r="W2659">
            <v>0</v>
          </cell>
        </row>
        <row r="2660">
          <cell r="W2660">
            <v>0</v>
          </cell>
        </row>
        <row r="2661">
          <cell r="W2661">
            <v>0</v>
          </cell>
        </row>
        <row r="2662">
          <cell r="W2662">
            <v>0</v>
          </cell>
        </row>
        <row r="2663">
          <cell r="W2663">
            <v>0</v>
          </cell>
        </row>
        <row r="2664">
          <cell r="W2664">
            <v>0</v>
          </cell>
        </row>
        <row r="2665">
          <cell r="W2665">
            <v>0</v>
          </cell>
        </row>
        <row r="2666">
          <cell r="W2666">
            <v>0</v>
          </cell>
        </row>
        <row r="2667">
          <cell r="W2667">
            <v>0</v>
          </cell>
        </row>
        <row r="2668">
          <cell r="W2668">
            <v>0</v>
          </cell>
        </row>
        <row r="2669">
          <cell r="W2669">
            <v>0</v>
          </cell>
        </row>
        <row r="2670">
          <cell r="W2670">
            <v>0</v>
          </cell>
        </row>
        <row r="2671">
          <cell r="W2671">
            <v>0</v>
          </cell>
        </row>
        <row r="2672">
          <cell r="W2672">
            <v>0</v>
          </cell>
        </row>
        <row r="2673">
          <cell r="W2673">
            <v>0</v>
          </cell>
        </row>
        <row r="2674">
          <cell r="W2674">
            <v>0</v>
          </cell>
        </row>
        <row r="2675">
          <cell r="W2675">
            <v>0</v>
          </cell>
        </row>
        <row r="2676">
          <cell r="W2676">
            <v>0</v>
          </cell>
        </row>
        <row r="2677">
          <cell r="W2677">
            <v>0</v>
          </cell>
        </row>
        <row r="2678">
          <cell r="W2678">
            <v>0</v>
          </cell>
        </row>
        <row r="2679">
          <cell r="W2679">
            <v>0</v>
          </cell>
        </row>
        <row r="2680">
          <cell r="W2680">
            <v>0</v>
          </cell>
        </row>
        <row r="2681">
          <cell r="W2681">
            <v>0</v>
          </cell>
        </row>
        <row r="2682">
          <cell r="W2682">
            <v>0</v>
          </cell>
        </row>
        <row r="2683">
          <cell r="W2683">
            <v>0</v>
          </cell>
        </row>
        <row r="2684">
          <cell r="W2684">
            <v>0</v>
          </cell>
        </row>
        <row r="2685">
          <cell r="W2685">
            <v>0</v>
          </cell>
        </row>
        <row r="2686">
          <cell r="W2686">
            <v>0</v>
          </cell>
        </row>
        <row r="2687">
          <cell r="W2687">
            <v>0</v>
          </cell>
        </row>
        <row r="2688">
          <cell r="W2688">
            <v>0</v>
          </cell>
        </row>
        <row r="2689">
          <cell r="W2689">
            <v>0</v>
          </cell>
        </row>
        <row r="2690">
          <cell r="W2690">
            <v>0</v>
          </cell>
        </row>
        <row r="2691">
          <cell r="W2691">
            <v>0</v>
          </cell>
        </row>
        <row r="2692">
          <cell r="W2692">
            <v>0</v>
          </cell>
        </row>
        <row r="2693">
          <cell r="W2693">
            <v>0</v>
          </cell>
        </row>
        <row r="2694">
          <cell r="W2694">
            <v>0</v>
          </cell>
        </row>
        <row r="2695">
          <cell r="W2695">
            <v>0</v>
          </cell>
        </row>
        <row r="2696">
          <cell r="W2696">
            <v>0</v>
          </cell>
        </row>
        <row r="2697">
          <cell r="W2697">
            <v>0</v>
          </cell>
        </row>
        <row r="2698">
          <cell r="W2698">
            <v>0</v>
          </cell>
        </row>
        <row r="2699">
          <cell r="W2699">
            <v>0</v>
          </cell>
        </row>
        <row r="2700">
          <cell r="W2700">
            <v>0</v>
          </cell>
        </row>
        <row r="2701">
          <cell r="W2701">
            <v>0</v>
          </cell>
        </row>
        <row r="2702">
          <cell r="W2702">
            <v>0</v>
          </cell>
        </row>
        <row r="2703">
          <cell r="W2703">
            <v>0</v>
          </cell>
        </row>
        <row r="2704">
          <cell r="W2704">
            <v>0</v>
          </cell>
        </row>
        <row r="2705">
          <cell r="W2705">
            <v>0</v>
          </cell>
        </row>
        <row r="2706">
          <cell r="W2706">
            <v>0</v>
          </cell>
        </row>
        <row r="2707">
          <cell r="W2707">
            <v>0</v>
          </cell>
        </row>
        <row r="2708">
          <cell r="W2708">
            <v>0</v>
          </cell>
        </row>
        <row r="2709">
          <cell r="W2709">
            <v>0</v>
          </cell>
        </row>
        <row r="2710">
          <cell r="W2710">
            <v>0</v>
          </cell>
        </row>
        <row r="2711">
          <cell r="W2711">
            <v>0</v>
          </cell>
        </row>
        <row r="2712">
          <cell r="W2712">
            <v>0</v>
          </cell>
        </row>
        <row r="2713">
          <cell r="W2713">
            <v>0</v>
          </cell>
        </row>
        <row r="2714">
          <cell r="W2714">
            <v>0</v>
          </cell>
        </row>
        <row r="2715">
          <cell r="W2715">
            <v>0</v>
          </cell>
        </row>
        <row r="2716">
          <cell r="W2716">
            <v>0</v>
          </cell>
        </row>
        <row r="2717">
          <cell r="W2717">
            <v>0</v>
          </cell>
        </row>
        <row r="2718">
          <cell r="W2718">
            <v>0</v>
          </cell>
        </row>
        <row r="2719">
          <cell r="W2719">
            <v>0</v>
          </cell>
        </row>
        <row r="2720">
          <cell r="W2720">
            <v>0</v>
          </cell>
        </row>
        <row r="2721">
          <cell r="W2721">
            <v>0</v>
          </cell>
        </row>
        <row r="2722">
          <cell r="W2722">
            <v>0</v>
          </cell>
        </row>
        <row r="2723">
          <cell r="W2723">
            <v>0</v>
          </cell>
        </row>
        <row r="2724">
          <cell r="W2724">
            <v>0</v>
          </cell>
        </row>
        <row r="2725">
          <cell r="W2725">
            <v>0</v>
          </cell>
        </row>
        <row r="2726">
          <cell r="W2726">
            <v>0</v>
          </cell>
        </row>
        <row r="2727">
          <cell r="W2727">
            <v>0</v>
          </cell>
        </row>
        <row r="2728">
          <cell r="W2728">
            <v>0</v>
          </cell>
        </row>
        <row r="2729">
          <cell r="W2729">
            <v>0</v>
          </cell>
        </row>
        <row r="2730">
          <cell r="W2730">
            <v>0</v>
          </cell>
        </row>
        <row r="2731">
          <cell r="W2731">
            <v>0</v>
          </cell>
        </row>
        <row r="2732">
          <cell r="W2732">
            <v>0</v>
          </cell>
        </row>
        <row r="2733">
          <cell r="W2733">
            <v>0</v>
          </cell>
        </row>
        <row r="2734">
          <cell r="W2734">
            <v>0</v>
          </cell>
        </row>
        <row r="2735">
          <cell r="W2735">
            <v>0</v>
          </cell>
        </row>
        <row r="2736">
          <cell r="W2736">
            <v>0</v>
          </cell>
        </row>
        <row r="2737">
          <cell r="W2737">
            <v>0</v>
          </cell>
        </row>
        <row r="2738">
          <cell r="W2738">
            <v>0</v>
          </cell>
        </row>
        <row r="2739">
          <cell r="W2739">
            <v>0</v>
          </cell>
        </row>
        <row r="2740">
          <cell r="W2740">
            <v>0</v>
          </cell>
        </row>
        <row r="2741">
          <cell r="W2741">
            <v>0</v>
          </cell>
        </row>
        <row r="2742">
          <cell r="W2742">
            <v>0</v>
          </cell>
        </row>
        <row r="2743">
          <cell r="W2743">
            <v>0</v>
          </cell>
        </row>
        <row r="2744">
          <cell r="W2744">
            <v>0</v>
          </cell>
        </row>
        <row r="2745">
          <cell r="W2745">
            <v>0</v>
          </cell>
        </row>
        <row r="2746">
          <cell r="W2746">
            <v>0</v>
          </cell>
        </row>
        <row r="2747">
          <cell r="W2747">
            <v>0</v>
          </cell>
        </row>
        <row r="2748">
          <cell r="W2748">
            <v>0</v>
          </cell>
        </row>
        <row r="2749">
          <cell r="W2749">
            <v>0</v>
          </cell>
        </row>
        <row r="2750">
          <cell r="W2750">
            <v>0</v>
          </cell>
        </row>
        <row r="2751">
          <cell r="W2751">
            <v>0</v>
          </cell>
        </row>
        <row r="2752">
          <cell r="W2752">
            <v>0</v>
          </cell>
        </row>
        <row r="2753">
          <cell r="W2753">
            <v>0</v>
          </cell>
        </row>
        <row r="2754">
          <cell r="W2754">
            <v>0</v>
          </cell>
        </row>
        <row r="2755">
          <cell r="W2755">
            <v>0</v>
          </cell>
        </row>
        <row r="2756">
          <cell r="W2756">
            <v>0</v>
          </cell>
        </row>
        <row r="2757">
          <cell r="W2757">
            <v>0</v>
          </cell>
        </row>
        <row r="2758">
          <cell r="W2758">
            <v>0</v>
          </cell>
        </row>
        <row r="2759">
          <cell r="W2759">
            <v>0</v>
          </cell>
        </row>
        <row r="2760">
          <cell r="W2760">
            <v>0</v>
          </cell>
        </row>
        <row r="2761">
          <cell r="W2761">
            <v>0</v>
          </cell>
        </row>
        <row r="2762">
          <cell r="W2762">
            <v>0</v>
          </cell>
        </row>
        <row r="2763">
          <cell r="W2763">
            <v>0</v>
          </cell>
        </row>
        <row r="2764">
          <cell r="W2764">
            <v>0</v>
          </cell>
        </row>
        <row r="2765">
          <cell r="W2765">
            <v>0</v>
          </cell>
        </row>
        <row r="2766">
          <cell r="W2766">
            <v>0</v>
          </cell>
        </row>
        <row r="2767">
          <cell r="W2767">
            <v>0</v>
          </cell>
        </row>
        <row r="2768">
          <cell r="W2768">
            <v>0</v>
          </cell>
        </row>
        <row r="2769">
          <cell r="W2769">
            <v>0</v>
          </cell>
        </row>
        <row r="2770">
          <cell r="W2770">
            <v>0</v>
          </cell>
        </row>
        <row r="2771">
          <cell r="W2771">
            <v>0</v>
          </cell>
        </row>
        <row r="2772">
          <cell r="W2772">
            <v>0</v>
          </cell>
        </row>
        <row r="2773">
          <cell r="W2773">
            <v>0</v>
          </cell>
        </row>
        <row r="2774">
          <cell r="W2774">
            <v>0</v>
          </cell>
        </row>
        <row r="2775">
          <cell r="W2775">
            <v>0</v>
          </cell>
        </row>
        <row r="2776">
          <cell r="W2776">
            <v>0</v>
          </cell>
        </row>
        <row r="2777">
          <cell r="W2777">
            <v>0</v>
          </cell>
        </row>
        <row r="2778">
          <cell r="W2778">
            <v>0</v>
          </cell>
        </row>
        <row r="2779">
          <cell r="W2779">
            <v>0</v>
          </cell>
        </row>
        <row r="2780">
          <cell r="W2780">
            <v>0</v>
          </cell>
        </row>
        <row r="2781">
          <cell r="W2781">
            <v>0</v>
          </cell>
        </row>
        <row r="2782">
          <cell r="W2782">
            <v>0</v>
          </cell>
        </row>
        <row r="2783">
          <cell r="W2783">
            <v>0</v>
          </cell>
        </row>
        <row r="2784">
          <cell r="W2784">
            <v>0</v>
          </cell>
        </row>
        <row r="2785">
          <cell r="W2785">
            <v>0</v>
          </cell>
        </row>
        <row r="2786">
          <cell r="W2786">
            <v>0</v>
          </cell>
        </row>
        <row r="2787">
          <cell r="W2787">
            <v>0</v>
          </cell>
        </row>
        <row r="2788">
          <cell r="W2788">
            <v>0</v>
          </cell>
        </row>
        <row r="2789">
          <cell r="W2789">
            <v>0</v>
          </cell>
        </row>
        <row r="2790">
          <cell r="W2790">
            <v>0</v>
          </cell>
        </row>
        <row r="2791">
          <cell r="W2791">
            <v>0</v>
          </cell>
        </row>
        <row r="2792">
          <cell r="W2792">
            <v>0</v>
          </cell>
        </row>
        <row r="2793">
          <cell r="W2793">
            <v>0</v>
          </cell>
        </row>
        <row r="2794">
          <cell r="W2794">
            <v>0</v>
          </cell>
        </row>
        <row r="2795">
          <cell r="W2795">
            <v>0</v>
          </cell>
        </row>
        <row r="2796">
          <cell r="W2796">
            <v>0</v>
          </cell>
        </row>
        <row r="2797">
          <cell r="W2797">
            <v>0</v>
          </cell>
        </row>
        <row r="2798">
          <cell r="W2798">
            <v>0</v>
          </cell>
        </row>
        <row r="2799">
          <cell r="W2799">
            <v>0</v>
          </cell>
        </row>
        <row r="2800">
          <cell r="W2800">
            <v>0</v>
          </cell>
        </row>
        <row r="2801">
          <cell r="W2801">
            <v>0</v>
          </cell>
        </row>
        <row r="2802">
          <cell r="W2802">
            <v>0</v>
          </cell>
        </row>
        <row r="2803">
          <cell r="W2803">
            <v>0</v>
          </cell>
        </row>
        <row r="2804">
          <cell r="W2804">
            <v>0</v>
          </cell>
        </row>
        <row r="2805">
          <cell r="W2805">
            <v>0</v>
          </cell>
        </row>
        <row r="2806">
          <cell r="W2806">
            <v>0</v>
          </cell>
        </row>
        <row r="2807">
          <cell r="W2807">
            <v>0</v>
          </cell>
        </row>
        <row r="2808">
          <cell r="W2808">
            <v>0</v>
          </cell>
        </row>
        <row r="2809">
          <cell r="W2809">
            <v>0</v>
          </cell>
        </row>
        <row r="2810">
          <cell r="W2810">
            <v>0</v>
          </cell>
        </row>
        <row r="2811">
          <cell r="W2811">
            <v>0</v>
          </cell>
        </row>
        <row r="2812">
          <cell r="W2812">
            <v>0</v>
          </cell>
        </row>
        <row r="2813">
          <cell r="W2813">
            <v>0</v>
          </cell>
        </row>
        <row r="2814">
          <cell r="W2814">
            <v>0</v>
          </cell>
        </row>
        <row r="2815">
          <cell r="W2815">
            <v>0</v>
          </cell>
        </row>
        <row r="2816">
          <cell r="W2816">
            <v>0</v>
          </cell>
        </row>
        <row r="2817">
          <cell r="W2817">
            <v>0</v>
          </cell>
        </row>
        <row r="2818">
          <cell r="W2818">
            <v>0</v>
          </cell>
        </row>
        <row r="2819">
          <cell r="W2819">
            <v>0</v>
          </cell>
        </row>
        <row r="2820">
          <cell r="W2820">
            <v>0</v>
          </cell>
        </row>
        <row r="2821">
          <cell r="W2821">
            <v>0</v>
          </cell>
        </row>
        <row r="2822">
          <cell r="W2822">
            <v>0</v>
          </cell>
        </row>
        <row r="2823">
          <cell r="W2823">
            <v>0</v>
          </cell>
        </row>
        <row r="2824">
          <cell r="W2824">
            <v>0</v>
          </cell>
        </row>
        <row r="2825">
          <cell r="W2825">
            <v>0</v>
          </cell>
        </row>
        <row r="2826">
          <cell r="W2826">
            <v>0</v>
          </cell>
        </row>
        <row r="2827">
          <cell r="W2827">
            <v>0</v>
          </cell>
        </row>
        <row r="2828">
          <cell r="W2828">
            <v>0</v>
          </cell>
        </row>
        <row r="2829">
          <cell r="W2829">
            <v>0</v>
          </cell>
        </row>
        <row r="2830">
          <cell r="W2830">
            <v>0</v>
          </cell>
        </row>
        <row r="2831">
          <cell r="W2831">
            <v>0</v>
          </cell>
        </row>
        <row r="2832">
          <cell r="W2832">
            <v>0</v>
          </cell>
        </row>
        <row r="2833">
          <cell r="W2833">
            <v>0</v>
          </cell>
        </row>
        <row r="2834">
          <cell r="W2834">
            <v>0</v>
          </cell>
        </row>
        <row r="2835">
          <cell r="W2835">
            <v>0</v>
          </cell>
        </row>
        <row r="2836">
          <cell r="W2836">
            <v>0</v>
          </cell>
        </row>
        <row r="2837">
          <cell r="W2837">
            <v>0</v>
          </cell>
        </row>
        <row r="2838">
          <cell r="W2838">
            <v>0</v>
          </cell>
        </row>
        <row r="2839">
          <cell r="W2839">
            <v>0</v>
          </cell>
        </row>
        <row r="2840">
          <cell r="W2840">
            <v>0</v>
          </cell>
        </row>
        <row r="2841">
          <cell r="W2841">
            <v>0</v>
          </cell>
        </row>
        <row r="2842">
          <cell r="W2842">
            <v>0</v>
          </cell>
        </row>
        <row r="2843">
          <cell r="W2843">
            <v>0</v>
          </cell>
        </row>
        <row r="2844">
          <cell r="W2844">
            <v>0</v>
          </cell>
        </row>
        <row r="2845">
          <cell r="W2845">
            <v>0</v>
          </cell>
        </row>
        <row r="2846">
          <cell r="W2846">
            <v>0</v>
          </cell>
        </row>
        <row r="2847">
          <cell r="W2847">
            <v>0</v>
          </cell>
        </row>
        <row r="2848">
          <cell r="W2848">
            <v>0</v>
          </cell>
        </row>
        <row r="2849">
          <cell r="W2849">
            <v>0</v>
          </cell>
        </row>
        <row r="2850">
          <cell r="W2850">
            <v>0</v>
          </cell>
        </row>
        <row r="2851">
          <cell r="W2851">
            <v>0</v>
          </cell>
        </row>
        <row r="2852">
          <cell r="W2852">
            <v>0</v>
          </cell>
        </row>
        <row r="2853">
          <cell r="W2853">
            <v>0</v>
          </cell>
        </row>
        <row r="2854">
          <cell r="W2854">
            <v>0</v>
          </cell>
        </row>
        <row r="2855">
          <cell r="W2855">
            <v>0</v>
          </cell>
        </row>
        <row r="2856">
          <cell r="W2856">
            <v>0</v>
          </cell>
        </row>
        <row r="2857">
          <cell r="W2857">
            <v>0</v>
          </cell>
        </row>
        <row r="2858">
          <cell r="W2858">
            <v>0</v>
          </cell>
        </row>
        <row r="2859">
          <cell r="W2859">
            <v>0</v>
          </cell>
        </row>
        <row r="2860">
          <cell r="W2860">
            <v>0</v>
          </cell>
        </row>
        <row r="2861">
          <cell r="W2861">
            <v>0</v>
          </cell>
        </row>
        <row r="2862">
          <cell r="W2862">
            <v>0</v>
          </cell>
        </row>
        <row r="2863">
          <cell r="W2863">
            <v>0</v>
          </cell>
        </row>
        <row r="2864">
          <cell r="W2864">
            <v>0</v>
          </cell>
        </row>
        <row r="2865">
          <cell r="W2865">
            <v>0</v>
          </cell>
        </row>
        <row r="2866">
          <cell r="W2866">
            <v>0</v>
          </cell>
        </row>
        <row r="2867">
          <cell r="W2867">
            <v>0</v>
          </cell>
        </row>
        <row r="2868">
          <cell r="W2868">
            <v>0</v>
          </cell>
        </row>
        <row r="2869">
          <cell r="W2869">
            <v>0</v>
          </cell>
        </row>
        <row r="2870">
          <cell r="W2870">
            <v>0</v>
          </cell>
        </row>
        <row r="2871">
          <cell r="W2871">
            <v>0</v>
          </cell>
        </row>
        <row r="2872">
          <cell r="W2872">
            <v>0</v>
          </cell>
        </row>
        <row r="2873">
          <cell r="W2873">
            <v>0</v>
          </cell>
        </row>
        <row r="2874">
          <cell r="W2874">
            <v>0</v>
          </cell>
        </row>
        <row r="2875">
          <cell r="W2875">
            <v>0</v>
          </cell>
        </row>
        <row r="2876">
          <cell r="W2876">
            <v>0</v>
          </cell>
        </row>
        <row r="2877">
          <cell r="W2877">
            <v>0</v>
          </cell>
        </row>
        <row r="2878">
          <cell r="W2878">
            <v>0</v>
          </cell>
        </row>
        <row r="2879">
          <cell r="W2879">
            <v>0</v>
          </cell>
        </row>
        <row r="2880">
          <cell r="W2880">
            <v>0</v>
          </cell>
        </row>
        <row r="2881">
          <cell r="W2881">
            <v>0</v>
          </cell>
        </row>
        <row r="2882">
          <cell r="W2882">
            <v>0</v>
          </cell>
        </row>
        <row r="2883">
          <cell r="W2883">
            <v>0</v>
          </cell>
        </row>
        <row r="2884">
          <cell r="W2884">
            <v>0</v>
          </cell>
        </row>
        <row r="2885">
          <cell r="W2885">
            <v>0</v>
          </cell>
        </row>
        <row r="2886">
          <cell r="W2886">
            <v>0</v>
          </cell>
        </row>
        <row r="2887">
          <cell r="W2887">
            <v>0</v>
          </cell>
        </row>
        <row r="2888">
          <cell r="W2888">
            <v>0</v>
          </cell>
        </row>
        <row r="2889">
          <cell r="W2889">
            <v>0</v>
          </cell>
        </row>
        <row r="2890">
          <cell r="W2890">
            <v>0</v>
          </cell>
        </row>
        <row r="2891">
          <cell r="W2891">
            <v>0</v>
          </cell>
        </row>
        <row r="2892">
          <cell r="W2892">
            <v>0</v>
          </cell>
        </row>
        <row r="2893">
          <cell r="W2893">
            <v>0</v>
          </cell>
        </row>
        <row r="2894">
          <cell r="W2894">
            <v>0</v>
          </cell>
        </row>
        <row r="2895">
          <cell r="W2895">
            <v>0</v>
          </cell>
        </row>
        <row r="2896">
          <cell r="W2896">
            <v>0</v>
          </cell>
        </row>
        <row r="2897">
          <cell r="W2897">
            <v>0</v>
          </cell>
        </row>
        <row r="2898">
          <cell r="W2898">
            <v>0</v>
          </cell>
        </row>
        <row r="2899">
          <cell r="W2899">
            <v>0</v>
          </cell>
        </row>
        <row r="2900">
          <cell r="W2900">
            <v>0</v>
          </cell>
        </row>
        <row r="2901">
          <cell r="W2901">
            <v>0</v>
          </cell>
        </row>
        <row r="2902">
          <cell r="W2902">
            <v>0</v>
          </cell>
        </row>
        <row r="2903">
          <cell r="W2903">
            <v>0</v>
          </cell>
        </row>
        <row r="2904">
          <cell r="W2904">
            <v>0</v>
          </cell>
        </row>
        <row r="2905">
          <cell r="W2905">
            <v>0</v>
          </cell>
        </row>
        <row r="2906">
          <cell r="W2906">
            <v>0</v>
          </cell>
        </row>
        <row r="2907">
          <cell r="W2907">
            <v>0</v>
          </cell>
        </row>
        <row r="2908">
          <cell r="W2908">
            <v>0</v>
          </cell>
        </row>
        <row r="2909">
          <cell r="W2909">
            <v>0</v>
          </cell>
        </row>
        <row r="2910">
          <cell r="W2910">
            <v>0</v>
          </cell>
        </row>
        <row r="2911">
          <cell r="W2911">
            <v>0</v>
          </cell>
        </row>
        <row r="2912">
          <cell r="W2912">
            <v>0</v>
          </cell>
        </row>
        <row r="2913">
          <cell r="W2913">
            <v>0</v>
          </cell>
        </row>
        <row r="2914">
          <cell r="W2914">
            <v>0</v>
          </cell>
        </row>
        <row r="2915">
          <cell r="W2915">
            <v>0</v>
          </cell>
        </row>
        <row r="2916">
          <cell r="W2916">
            <v>0</v>
          </cell>
        </row>
        <row r="2917">
          <cell r="W2917">
            <v>0</v>
          </cell>
        </row>
        <row r="2918">
          <cell r="W2918">
            <v>0</v>
          </cell>
        </row>
        <row r="2919">
          <cell r="W2919">
            <v>0</v>
          </cell>
        </row>
        <row r="2920">
          <cell r="W2920">
            <v>0</v>
          </cell>
        </row>
        <row r="2921">
          <cell r="W2921">
            <v>0</v>
          </cell>
        </row>
        <row r="2922">
          <cell r="W2922">
            <v>0</v>
          </cell>
        </row>
        <row r="2923">
          <cell r="W2923">
            <v>0</v>
          </cell>
        </row>
        <row r="2924">
          <cell r="W2924">
            <v>0</v>
          </cell>
        </row>
        <row r="2925">
          <cell r="W2925">
            <v>0</v>
          </cell>
        </row>
        <row r="2926">
          <cell r="W2926">
            <v>0</v>
          </cell>
        </row>
        <row r="2927">
          <cell r="W2927">
            <v>0</v>
          </cell>
        </row>
        <row r="2928">
          <cell r="W2928">
            <v>0</v>
          </cell>
        </row>
        <row r="2929">
          <cell r="W2929">
            <v>0</v>
          </cell>
        </row>
        <row r="2930">
          <cell r="W2930">
            <v>0</v>
          </cell>
        </row>
        <row r="2931">
          <cell r="W2931">
            <v>0</v>
          </cell>
        </row>
        <row r="2932">
          <cell r="W2932">
            <v>0</v>
          </cell>
        </row>
        <row r="2933">
          <cell r="W2933">
            <v>0</v>
          </cell>
        </row>
        <row r="2934">
          <cell r="W2934">
            <v>0</v>
          </cell>
        </row>
        <row r="2935">
          <cell r="W2935">
            <v>0</v>
          </cell>
        </row>
        <row r="2936">
          <cell r="W2936">
            <v>0</v>
          </cell>
        </row>
        <row r="2937">
          <cell r="W2937">
            <v>0</v>
          </cell>
        </row>
        <row r="2938">
          <cell r="W2938">
            <v>0</v>
          </cell>
        </row>
        <row r="2939">
          <cell r="W2939">
            <v>0</v>
          </cell>
        </row>
        <row r="2940">
          <cell r="W2940">
            <v>0</v>
          </cell>
        </row>
        <row r="2941">
          <cell r="W2941">
            <v>0</v>
          </cell>
        </row>
        <row r="2942">
          <cell r="W2942">
            <v>0</v>
          </cell>
        </row>
        <row r="2943">
          <cell r="W2943">
            <v>0</v>
          </cell>
        </row>
        <row r="2944">
          <cell r="W2944">
            <v>0</v>
          </cell>
        </row>
        <row r="2945">
          <cell r="W2945">
            <v>0</v>
          </cell>
        </row>
        <row r="2946">
          <cell r="W2946">
            <v>0</v>
          </cell>
        </row>
        <row r="2947">
          <cell r="W2947">
            <v>0</v>
          </cell>
        </row>
        <row r="2948">
          <cell r="W2948">
            <v>0</v>
          </cell>
        </row>
        <row r="2949">
          <cell r="W2949">
            <v>0</v>
          </cell>
        </row>
        <row r="2950">
          <cell r="W2950">
            <v>0</v>
          </cell>
        </row>
        <row r="2951">
          <cell r="W2951">
            <v>0</v>
          </cell>
        </row>
        <row r="2952">
          <cell r="W2952">
            <v>0</v>
          </cell>
        </row>
        <row r="2953">
          <cell r="W2953">
            <v>0</v>
          </cell>
        </row>
        <row r="2954">
          <cell r="W2954">
            <v>0</v>
          </cell>
        </row>
        <row r="2955">
          <cell r="W2955">
            <v>0</v>
          </cell>
        </row>
        <row r="2956">
          <cell r="W2956">
            <v>0</v>
          </cell>
        </row>
        <row r="2957">
          <cell r="W2957">
            <v>0</v>
          </cell>
        </row>
        <row r="2958">
          <cell r="W2958">
            <v>0</v>
          </cell>
        </row>
        <row r="2959">
          <cell r="W2959">
            <v>0</v>
          </cell>
        </row>
        <row r="2960">
          <cell r="W2960">
            <v>0</v>
          </cell>
        </row>
        <row r="2961">
          <cell r="W2961">
            <v>0</v>
          </cell>
        </row>
        <row r="2962">
          <cell r="W2962">
            <v>0</v>
          </cell>
        </row>
        <row r="2963">
          <cell r="W2963">
            <v>0</v>
          </cell>
        </row>
        <row r="2964">
          <cell r="W2964">
            <v>0</v>
          </cell>
        </row>
        <row r="2965">
          <cell r="W2965">
            <v>0</v>
          </cell>
        </row>
        <row r="2966">
          <cell r="W2966">
            <v>0</v>
          </cell>
        </row>
        <row r="2967">
          <cell r="W2967">
            <v>0</v>
          </cell>
        </row>
        <row r="2968">
          <cell r="W2968">
            <v>0</v>
          </cell>
        </row>
        <row r="2969">
          <cell r="W2969">
            <v>0</v>
          </cell>
        </row>
        <row r="2970">
          <cell r="W2970">
            <v>0</v>
          </cell>
        </row>
        <row r="2971">
          <cell r="W2971">
            <v>0</v>
          </cell>
        </row>
        <row r="2972">
          <cell r="W2972">
            <v>0</v>
          </cell>
        </row>
        <row r="2973">
          <cell r="W2973">
            <v>0</v>
          </cell>
        </row>
        <row r="2974">
          <cell r="W2974">
            <v>0</v>
          </cell>
        </row>
        <row r="2975">
          <cell r="W2975">
            <v>0</v>
          </cell>
        </row>
        <row r="2976">
          <cell r="W2976">
            <v>0</v>
          </cell>
        </row>
        <row r="2977">
          <cell r="W2977">
            <v>0</v>
          </cell>
        </row>
        <row r="2978">
          <cell r="W2978">
            <v>0</v>
          </cell>
        </row>
        <row r="2979">
          <cell r="W2979">
            <v>0</v>
          </cell>
        </row>
        <row r="2980">
          <cell r="W2980">
            <v>0</v>
          </cell>
        </row>
        <row r="2981">
          <cell r="W2981">
            <v>0</v>
          </cell>
        </row>
        <row r="2982">
          <cell r="W2982">
            <v>0</v>
          </cell>
        </row>
        <row r="2983">
          <cell r="W2983">
            <v>0</v>
          </cell>
        </row>
        <row r="2984">
          <cell r="W2984">
            <v>0</v>
          </cell>
        </row>
        <row r="2985">
          <cell r="W2985">
            <v>0</v>
          </cell>
        </row>
        <row r="2986">
          <cell r="W2986">
            <v>0</v>
          </cell>
        </row>
        <row r="2987">
          <cell r="W2987">
            <v>0</v>
          </cell>
        </row>
        <row r="2988">
          <cell r="W2988">
            <v>0</v>
          </cell>
        </row>
        <row r="2989">
          <cell r="W2989">
            <v>0</v>
          </cell>
        </row>
        <row r="2990">
          <cell r="W2990">
            <v>0</v>
          </cell>
        </row>
        <row r="2991">
          <cell r="W2991">
            <v>0</v>
          </cell>
        </row>
        <row r="2992">
          <cell r="W2992">
            <v>0</v>
          </cell>
        </row>
        <row r="2993">
          <cell r="W2993">
            <v>0</v>
          </cell>
        </row>
        <row r="2994">
          <cell r="W2994">
            <v>0</v>
          </cell>
        </row>
        <row r="2995">
          <cell r="W2995">
            <v>0</v>
          </cell>
        </row>
        <row r="2996">
          <cell r="W2996">
            <v>0</v>
          </cell>
        </row>
        <row r="2997">
          <cell r="W2997">
            <v>0</v>
          </cell>
        </row>
        <row r="2998">
          <cell r="W2998">
            <v>0</v>
          </cell>
        </row>
        <row r="2999">
          <cell r="W2999">
            <v>0</v>
          </cell>
        </row>
        <row r="3000">
          <cell r="W3000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">
          <cell r="A1" t="str">
            <v>Reg'd or Unreg'd</v>
          </cell>
          <cell r="C1">
            <v>0</v>
          </cell>
          <cell r="D1">
            <v>0</v>
          </cell>
          <cell r="J1" t="str">
            <v>Quantity</v>
          </cell>
        </row>
        <row r="2">
          <cell r="A2" t="str">
            <v>Lookup formula</v>
          </cell>
          <cell r="C2" t="str">
            <v>Month</v>
          </cell>
          <cell r="D2" t="str">
            <v>Disposal Location/Price Code</v>
          </cell>
          <cell r="J2" t="str">
            <v>Disposal Qty</v>
          </cell>
        </row>
        <row r="3">
          <cell r="A3" t="str">
            <v>R</v>
          </cell>
          <cell r="C3" t="str">
            <v>01 Total</v>
          </cell>
          <cell r="D3" t="str">
            <v>BWGA</v>
          </cell>
          <cell r="J3">
            <v>691.24000000000012</v>
          </cell>
        </row>
        <row r="4">
          <cell r="A4" t="str">
            <v>R</v>
          </cell>
          <cell r="C4" t="str">
            <v>02 Total</v>
          </cell>
          <cell r="D4" t="str">
            <v>BWGA</v>
          </cell>
          <cell r="J4">
            <v>615.96</v>
          </cell>
        </row>
        <row r="5">
          <cell r="A5" t="str">
            <v>R</v>
          </cell>
          <cell r="C5" t="str">
            <v>03 Total</v>
          </cell>
          <cell r="D5" t="str">
            <v>BWGA</v>
          </cell>
          <cell r="J5">
            <v>735.64499999999998</v>
          </cell>
        </row>
        <row r="6">
          <cell r="A6" t="str">
            <v>R</v>
          </cell>
          <cell r="C6" t="str">
            <v>04 Total</v>
          </cell>
          <cell r="D6" t="str">
            <v>BWGA</v>
          </cell>
          <cell r="J6">
            <v>715.02000000000032</v>
          </cell>
        </row>
        <row r="7">
          <cell r="A7" t="str">
            <v>R</v>
          </cell>
          <cell r="C7" t="str">
            <v>05 Total</v>
          </cell>
          <cell r="D7" t="str">
            <v>BWGA</v>
          </cell>
          <cell r="J7">
            <v>696.19999999999982</v>
          </cell>
        </row>
        <row r="8">
          <cell r="A8" t="str">
            <v>R</v>
          </cell>
          <cell r="C8" t="str">
            <v>06 Total</v>
          </cell>
          <cell r="D8" t="str">
            <v>BWGA</v>
          </cell>
          <cell r="J8">
            <v>195.3</v>
          </cell>
        </row>
        <row r="9">
          <cell r="A9" t="str">
            <v>R</v>
          </cell>
          <cell r="C9" t="str">
            <v>07 Total</v>
          </cell>
          <cell r="D9" t="str">
            <v>BWGA</v>
          </cell>
          <cell r="J9">
            <v>197.90000000000003</v>
          </cell>
        </row>
        <row r="10">
          <cell r="A10" t="str">
            <v>R</v>
          </cell>
          <cell r="C10" t="str">
            <v>08 Total</v>
          </cell>
          <cell r="D10" t="str">
            <v>BWGA</v>
          </cell>
          <cell r="J10">
            <v>185.73999999999998</v>
          </cell>
        </row>
        <row r="11">
          <cell r="A11" t="str">
            <v>R</v>
          </cell>
          <cell r="C11" t="str">
            <v>09 Total</v>
          </cell>
          <cell r="D11" t="str">
            <v>BWGA</v>
          </cell>
          <cell r="J11">
            <v>237.56000000000006</v>
          </cell>
        </row>
        <row r="12">
          <cell r="A12" t="str">
            <v>R</v>
          </cell>
          <cell r="C12" t="str">
            <v>10 Total</v>
          </cell>
          <cell r="D12" t="str">
            <v>BWGA</v>
          </cell>
          <cell r="J12">
            <v>247.83999999999997</v>
          </cell>
        </row>
        <row r="13">
          <cell r="A13" t="str">
            <v>R</v>
          </cell>
          <cell r="C13" t="str">
            <v>11 Total</v>
          </cell>
          <cell r="D13" t="str">
            <v>BWGA</v>
          </cell>
          <cell r="J13">
            <v>221.83999999999997</v>
          </cell>
        </row>
        <row r="14">
          <cell r="A14" t="str">
            <v>R</v>
          </cell>
          <cell r="C14" t="str">
            <v>12 Total</v>
          </cell>
          <cell r="D14" t="str">
            <v>BWGA</v>
          </cell>
          <cell r="J14">
            <v>227.11</v>
          </cell>
        </row>
        <row r="15">
          <cell r="A15" t="str">
            <v>R</v>
          </cell>
          <cell r="C15" t="str">
            <v>02 Total</v>
          </cell>
          <cell r="D15" t="str">
            <v>RRRC</v>
          </cell>
          <cell r="J15">
            <v>4.84</v>
          </cell>
        </row>
        <row r="16">
          <cell r="A16" t="str">
            <v>R</v>
          </cell>
          <cell r="C16" t="str">
            <v>05 Total</v>
          </cell>
          <cell r="D16" t="str">
            <v>RRRC</v>
          </cell>
          <cell r="J16">
            <v>1.29</v>
          </cell>
        </row>
        <row r="17">
          <cell r="A17" t="str">
            <v>R</v>
          </cell>
          <cell r="C17" t="str">
            <v>11 Total</v>
          </cell>
          <cell r="D17" t="str">
            <v>RRRC</v>
          </cell>
          <cell r="J17">
            <v>0.47</v>
          </cell>
        </row>
        <row r="18">
          <cell r="A18" t="str">
            <v>UN</v>
          </cell>
          <cell r="C18" t="str">
            <v>02 Total</v>
          </cell>
          <cell r="D18" t="str">
            <v>BWGA</v>
          </cell>
          <cell r="J18">
            <v>4.04</v>
          </cell>
        </row>
        <row r="19">
          <cell r="A19" t="str">
            <v>UN</v>
          </cell>
          <cell r="C19" t="str">
            <v>04 Total</v>
          </cell>
          <cell r="D19" t="str">
            <v>BWGA</v>
          </cell>
          <cell r="J19">
            <v>7.2899999999999991</v>
          </cell>
        </row>
        <row r="20">
          <cell r="A20" t="str">
            <v>UN</v>
          </cell>
          <cell r="C20" t="str">
            <v>01 Total</v>
          </cell>
          <cell r="D20" t="str">
            <v>RRRC</v>
          </cell>
          <cell r="J20">
            <v>25.9</v>
          </cell>
        </row>
        <row r="21">
          <cell r="A21" t="str">
            <v>UN</v>
          </cell>
          <cell r="C21" t="str">
            <v>02 Total</v>
          </cell>
          <cell r="D21" t="str">
            <v>RRRC</v>
          </cell>
          <cell r="J21">
            <v>21.14</v>
          </cell>
        </row>
        <row r="22">
          <cell r="A22" t="str">
            <v>UN</v>
          </cell>
          <cell r="C22" t="str">
            <v>03 Total</v>
          </cell>
          <cell r="D22" t="str">
            <v>RRRC</v>
          </cell>
          <cell r="J22">
            <v>15.739999999999998</v>
          </cell>
        </row>
        <row r="23">
          <cell r="A23" t="str">
            <v>UN</v>
          </cell>
          <cell r="C23" t="str">
            <v>04 Total</v>
          </cell>
          <cell r="D23" t="str">
            <v>RRRC</v>
          </cell>
          <cell r="J23">
            <v>16.97</v>
          </cell>
        </row>
        <row r="24">
          <cell r="A24" t="str">
            <v>R</v>
          </cell>
          <cell r="C24" t="str">
            <v>05 Total</v>
          </cell>
          <cell r="D24" t="str">
            <v>BWGA</v>
          </cell>
          <cell r="J24">
            <v>83.44</v>
          </cell>
        </row>
        <row r="25">
          <cell r="A25" t="str">
            <v>R</v>
          </cell>
          <cell r="C25" t="str">
            <v>09 Total</v>
          </cell>
          <cell r="D25" t="str">
            <v>BWGA</v>
          </cell>
          <cell r="J25">
            <v>4.46</v>
          </cell>
        </row>
        <row r="26">
          <cell r="A26" t="str">
            <v>R</v>
          </cell>
          <cell r="C26" t="str">
            <v>01 Total</v>
          </cell>
          <cell r="D26" t="str">
            <v>RRRC</v>
          </cell>
          <cell r="J26">
            <v>19.350000000000001</v>
          </cell>
        </row>
        <row r="27">
          <cell r="A27" t="str">
            <v>R</v>
          </cell>
          <cell r="C27" t="str">
            <v>02 Total</v>
          </cell>
          <cell r="D27" t="str">
            <v>RRRC</v>
          </cell>
          <cell r="J27">
            <v>19.75</v>
          </cell>
        </row>
        <row r="28">
          <cell r="A28" t="str">
            <v>R</v>
          </cell>
          <cell r="C28" t="str">
            <v>03 Total</v>
          </cell>
          <cell r="D28" t="str">
            <v>RRRC</v>
          </cell>
          <cell r="J28">
            <v>18.86</v>
          </cell>
        </row>
        <row r="29">
          <cell r="A29" t="str">
            <v>R</v>
          </cell>
          <cell r="C29" t="str">
            <v>04 Total</v>
          </cell>
          <cell r="D29" t="str">
            <v>RRRC</v>
          </cell>
          <cell r="J29">
            <v>23.770000000000003</v>
          </cell>
        </row>
        <row r="30">
          <cell r="A30" t="str">
            <v>R</v>
          </cell>
          <cell r="C30" t="str">
            <v>05 Total</v>
          </cell>
          <cell r="D30" t="str">
            <v>RRRC</v>
          </cell>
          <cell r="J30">
            <v>25.04</v>
          </cell>
        </row>
        <row r="31">
          <cell r="A31" t="str">
            <v>R</v>
          </cell>
          <cell r="C31" t="str">
            <v>06 Total</v>
          </cell>
          <cell r="D31" t="str">
            <v>RRRC</v>
          </cell>
          <cell r="J31">
            <v>25.279999999999998</v>
          </cell>
        </row>
        <row r="32">
          <cell r="A32" t="str">
            <v>R</v>
          </cell>
          <cell r="C32" t="str">
            <v>07 Total</v>
          </cell>
          <cell r="D32" t="str">
            <v>RRRC</v>
          </cell>
          <cell r="J32">
            <v>21.73</v>
          </cell>
        </row>
        <row r="33">
          <cell r="A33" t="str">
            <v>R</v>
          </cell>
          <cell r="C33" t="str">
            <v>08 Total</v>
          </cell>
          <cell r="D33" t="str">
            <v>RRRC</v>
          </cell>
          <cell r="J33">
            <v>17.61</v>
          </cell>
        </row>
        <row r="34">
          <cell r="A34" t="str">
            <v>R</v>
          </cell>
          <cell r="C34" t="str">
            <v>09 Total</v>
          </cell>
          <cell r="D34" t="str">
            <v>RRRC</v>
          </cell>
          <cell r="J34">
            <v>25.549999999999997</v>
          </cell>
        </row>
        <row r="35">
          <cell r="A35" t="str">
            <v>R</v>
          </cell>
          <cell r="C35" t="str">
            <v>10 Total</v>
          </cell>
          <cell r="D35" t="str">
            <v>RRRC</v>
          </cell>
          <cell r="J35">
            <v>22.91</v>
          </cell>
        </row>
        <row r="36">
          <cell r="A36" t="str">
            <v>R</v>
          </cell>
          <cell r="C36" t="str">
            <v>11 Total</v>
          </cell>
          <cell r="D36" t="str">
            <v>RRRC</v>
          </cell>
          <cell r="J36">
            <v>18.450000000000003</v>
          </cell>
        </row>
        <row r="37">
          <cell r="A37" t="str">
            <v>R</v>
          </cell>
          <cell r="C37" t="str">
            <v>12 Total</v>
          </cell>
          <cell r="D37" t="str">
            <v>RRRC</v>
          </cell>
          <cell r="J37">
            <v>23.310000000000002</v>
          </cell>
        </row>
        <row r="38">
          <cell r="A38" t="str">
            <v>UN</v>
          </cell>
          <cell r="C38" t="str">
            <v>01 Total</v>
          </cell>
          <cell r="D38" t="str">
            <v>BWGA</v>
          </cell>
          <cell r="J38">
            <v>16.66</v>
          </cell>
        </row>
        <row r="39">
          <cell r="A39" t="str">
            <v>UN</v>
          </cell>
          <cell r="C39" t="str">
            <v>02 Total</v>
          </cell>
          <cell r="D39" t="str">
            <v>BWGA</v>
          </cell>
          <cell r="J39">
            <v>11.159999999999998</v>
          </cell>
        </row>
        <row r="40">
          <cell r="A40" t="str">
            <v>UN</v>
          </cell>
          <cell r="C40" t="str">
            <v>01 Total</v>
          </cell>
          <cell r="D40" t="str">
            <v>BWGA</v>
          </cell>
          <cell r="J40">
            <v>4.68</v>
          </cell>
        </row>
        <row r="41">
          <cell r="A41" t="str">
            <v>UN</v>
          </cell>
          <cell r="C41" t="str">
            <v>02 Total</v>
          </cell>
          <cell r="D41" t="str">
            <v>BWGA</v>
          </cell>
          <cell r="J41">
            <v>11.06</v>
          </cell>
        </row>
        <row r="42">
          <cell r="A42" t="str">
            <v>UN</v>
          </cell>
          <cell r="C42" t="str">
            <v>03 Total</v>
          </cell>
          <cell r="D42" t="str">
            <v>BWGA</v>
          </cell>
          <cell r="J42">
            <v>9.5</v>
          </cell>
        </row>
        <row r="43">
          <cell r="A43" t="str">
            <v>UN</v>
          </cell>
          <cell r="C43" t="str">
            <v>04 Total</v>
          </cell>
          <cell r="D43" t="str">
            <v>BWGA</v>
          </cell>
          <cell r="J43">
            <v>23.990000000000002</v>
          </cell>
        </row>
        <row r="44">
          <cell r="A44" t="str">
            <v>UN</v>
          </cell>
          <cell r="C44" t="str">
            <v>09 Total</v>
          </cell>
          <cell r="D44" t="str">
            <v>BWGA</v>
          </cell>
          <cell r="J44">
            <v>1.8</v>
          </cell>
        </row>
        <row r="45">
          <cell r="A45" t="str">
            <v>UN</v>
          </cell>
          <cell r="C45" t="str">
            <v>01 Total</v>
          </cell>
          <cell r="D45" t="str">
            <v>RRRC</v>
          </cell>
          <cell r="J45">
            <v>63.37</v>
          </cell>
        </row>
        <row r="46">
          <cell r="A46" t="str">
            <v>UN</v>
          </cell>
          <cell r="C46" t="str">
            <v>02 Total</v>
          </cell>
          <cell r="D46" t="str">
            <v>RRRC</v>
          </cell>
          <cell r="J46">
            <v>67.47999999999999</v>
          </cell>
        </row>
        <row r="47">
          <cell r="A47" t="str">
            <v>UN</v>
          </cell>
          <cell r="C47" t="str">
            <v>03 Total</v>
          </cell>
          <cell r="D47" t="str">
            <v>RRRC</v>
          </cell>
          <cell r="J47">
            <v>113.37000000000002</v>
          </cell>
        </row>
        <row r="48">
          <cell r="A48" t="str">
            <v>UN</v>
          </cell>
          <cell r="C48" t="str">
            <v>04 Total</v>
          </cell>
          <cell r="D48" t="str">
            <v>RRRC</v>
          </cell>
          <cell r="J48">
            <v>98.070000000000007</v>
          </cell>
        </row>
        <row r="49">
          <cell r="A49" t="str">
            <v>UN</v>
          </cell>
          <cell r="C49" t="str">
            <v>05 Total</v>
          </cell>
          <cell r="D49" t="str">
            <v>RRRC</v>
          </cell>
          <cell r="J49">
            <v>105.76</v>
          </cell>
        </row>
        <row r="50">
          <cell r="A50" t="str">
            <v>UN</v>
          </cell>
          <cell r="C50" t="str">
            <v>06 Total</v>
          </cell>
          <cell r="D50" t="str">
            <v>RRRC</v>
          </cell>
          <cell r="J50">
            <v>80.7</v>
          </cell>
        </row>
        <row r="51">
          <cell r="A51" t="str">
            <v>UN</v>
          </cell>
          <cell r="C51" t="str">
            <v>07 Total</v>
          </cell>
          <cell r="D51" t="str">
            <v>RRRC</v>
          </cell>
          <cell r="J51">
            <v>47.3</v>
          </cell>
        </row>
        <row r="52">
          <cell r="A52" t="str">
            <v>UN</v>
          </cell>
          <cell r="C52" t="str">
            <v>08 Total</v>
          </cell>
          <cell r="D52" t="str">
            <v>RRRC</v>
          </cell>
          <cell r="J52">
            <v>50.34</v>
          </cell>
        </row>
        <row r="53">
          <cell r="A53" t="str">
            <v>UN</v>
          </cell>
          <cell r="C53" t="str">
            <v>09 Total</v>
          </cell>
          <cell r="D53" t="str">
            <v>RRRC</v>
          </cell>
          <cell r="J53">
            <v>53.389999999999993</v>
          </cell>
        </row>
        <row r="54">
          <cell r="A54" t="str">
            <v>UN</v>
          </cell>
          <cell r="C54" t="str">
            <v>10 Total</v>
          </cell>
          <cell r="D54" t="str">
            <v>RRRC</v>
          </cell>
          <cell r="J54">
            <v>47.039999999999992</v>
          </cell>
        </row>
        <row r="55">
          <cell r="A55" t="str">
            <v>UN</v>
          </cell>
          <cell r="C55" t="str">
            <v>11 Total</v>
          </cell>
          <cell r="D55" t="str">
            <v>RRRC</v>
          </cell>
          <cell r="J55">
            <v>38.129999999999995</v>
          </cell>
        </row>
        <row r="56">
          <cell r="A56" t="str">
            <v>UN</v>
          </cell>
          <cell r="C56" t="str">
            <v>12 Total</v>
          </cell>
          <cell r="D56" t="str">
            <v>WMTA</v>
          </cell>
          <cell r="J56">
            <v>47.120000000000005</v>
          </cell>
        </row>
        <row r="57">
          <cell r="A57" t="str">
            <v>R</v>
          </cell>
          <cell r="C57">
            <v>1</v>
          </cell>
          <cell r="D57" t="str">
            <v>ALGA</v>
          </cell>
          <cell r="J57">
            <v>8</v>
          </cell>
        </row>
        <row r="58">
          <cell r="A58" t="str">
            <v>R</v>
          </cell>
          <cell r="C58">
            <v>5</v>
          </cell>
          <cell r="D58" t="str">
            <v>ALGA</v>
          </cell>
          <cell r="J58">
            <v>2.12</v>
          </cell>
        </row>
        <row r="59">
          <cell r="A59" t="str">
            <v>R</v>
          </cell>
          <cell r="C59">
            <v>8</v>
          </cell>
          <cell r="D59" t="str">
            <v>ALGA</v>
          </cell>
          <cell r="J59">
            <v>2.92</v>
          </cell>
        </row>
        <row r="60">
          <cell r="A60" t="str">
            <v>R</v>
          </cell>
          <cell r="C60">
            <v>9</v>
          </cell>
          <cell r="D60" t="str">
            <v>ALGA</v>
          </cell>
          <cell r="J60">
            <v>6.1999999999999993</v>
          </cell>
        </row>
        <row r="61">
          <cell r="A61" t="str">
            <v>R</v>
          </cell>
          <cell r="C61">
            <v>10</v>
          </cell>
          <cell r="D61" t="str">
            <v>ALGA</v>
          </cell>
          <cell r="J61">
            <v>5.91</v>
          </cell>
        </row>
        <row r="62">
          <cell r="A62" t="str">
            <v>R</v>
          </cell>
          <cell r="C62">
            <v>11</v>
          </cell>
          <cell r="D62" t="str">
            <v>ALGA</v>
          </cell>
          <cell r="J62">
            <v>2.19</v>
          </cell>
        </row>
        <row r="63">
          <cell r="A63" t="str">
            <v>R</v>
          </cell>
          <cell r="C63">
            <v>12</v>
          </cell>
          <cell r="D63" t="str">
            <v>ALGA</v>
          </cell>
          <cell r="J63">
            <v>3</v>
          </cell>
        </row>
        <row r="64">
          <cell r="A64" t="str">
            <v>R</v>
          </cell>
          <cell r="C64">
            <v>7</v>
          </cell>
          <cell r="D64" t="str">
            <v>BRA1</v>
          </cell>
          <cell r="J64">
            <v>122.00999999999999</v>
          </cell>
        </row>
        <row r="65">
          <cell r="A65" t="str">
            <v>R</v>
          </cell>
          <cell r="C65">
            <v>8</v>
          </cell>
          <cell r="D65" t="str">
            <v>BRA1</v>
          </cell>
          <cell r="J65">
            <v>170.35000000000002</v>
          </cell>
        </row>
        <row r="66">
          <cell r="A66" t="str">
            <v>R</v>
          </cell>
          <cell r="C66">
            <v>9</v>
          </cell>
          <cell r="D66" t="str">
            <v>BRA1</v>
          </cell>
          <cell r="J66">
            <v>173.93999999999997</v>
          </cell>
        </row>
        <row r="67">
          <cell r="A67" t="str">
            <v>R</v>
          </cell>
          <cell r="C67">
            <v>10</v>
          </cell>
          <cell r="D67" t="str">
            <v>BRA1</v>
          </cell>
          <cell r="J67">
            <v>182.60999999999999</v>
          </cell>
        </row>
        <row r="68">
          <cell r="A68" t="str">
            <v>R</v>
          </cell>
          <cell r="C68">
            <v>11</v>
          </cell>
          <cell r="D68" t="str">
            <v>BRA1</v>
          </cell>
          <cell r="J68">
            <v>137.80000000000001</v>
          </cell>
        </row>
        <row r="69">
          <cell r="A69" t="str">
            <v>R</v>
          </cell>
          <cell r="C69">
            <v>12</v>
          </cell>
          <cell r="D69" t="str">
            <v>BRA1</v>
          </cell>
          <cell r="J69">
            <v>181.49</v>
          </cell>
        </row>
        <row r="70">
          <cell r="A70" t="str">
            <v>R</v>
          </cell>
          <cell r="C70">
            <v>1</v>
          </cell>
          <cell r="D70" t="str">
            <v>BRA2</v>
          </cell>
          <cell r="J70">
            <v>4.91</v>
          </cell>
        </row>
        <row r="71">
          <cell r="A71" t="str">
            <v>R</v>
          </cell>
          <cell r="C71">
            <v>2</v>
          </cell>
          <cell r="D71" t="str">
            <v>BRA2</v>
          </cell>
          <cell r="J71">
            <v>1.92</v>
          </cell>
        </row>
        <row r="72">
          <cell r="A72" t="str">
            <v>R</v>
          </cell>
          <cell r="C72">
            <v>7</v>
          </cell>
          <cell r="D72" t="str">
            <v>BRA3</v>
          </cell>
          <cell r="J72">
            <v>11.530000000000001</v>
          </cell>
        </row>
        <row r="73">
          <cell r="A73" t="str">
            <v>R</v>
          </cell>
          <cell r="C73">
            <v>1</v>
          </cell>
          <cell r="D73" t="str">
            <v>BRA5</v>
          </cell>
          <cell r="J73">
            <v>53.989999999999995</v>
          </cell>
        </row>
        <row r="74">
          <cell r="A74" t="str">
            <v>R</v>
          </cell>
          <cell r="C74">
            <v>2</v>
          </cell>
          <cell r="D74" t="str">
            <v>BRA5</v>
          </cell>
          <cell r="J74">
            <v>27.18</v>
          </cell>
        </row>
        <row r="75">
          <cell r="A75" t="str">
            <v>R</v>
          </cell>
          <cell r="C75">
            <v>3</v>
          </cell>
          <cell r="D75" t="str">
            <v>BRA5</v>
          </cell>
          <cell r="J75">
            <v>18.099999999999998</v>
          </cell>
        </row>
        <row r="76">
          <cell r="A76" t="str">
            <v>R</v>
          </cell>
          <cell r="C76">
            <v>4</v>
          </cell>
          <cell r="D76" t="str">
            <v>BRA5</v>
          </cell>
          <cell r="J76">
            <v>4.5600000000000005</v>
          </cell>
        </row>
        <row r="77">
          <cell r="A77" t="str">
            <v>R</v>
          </cell>
          <cell r="C77">
            <v>6</v>
          </cell>
          <cell r="D77" t="str">
            <v>BRA5</v>
          </cell>
          <cell r="J77">
            <v>5.1999999999999993</v>
          </cell>
        </row>
        <row r="78">
          <cell r="A78" t="str">
            <v>R</v>
          </cell>
          <cell r="C78">
            <v>7</v>
          </cell>
          <cell r="D78" t="str">
            <v>BRA5</v>
          </cell>
          <cell r="J78">
            <v>9.0500000000000007</v>
          </cell>
        </row>
        <row r="79">
          <cell r="A79" t="str">
            <v>R</v>
          </cell>
          <cell r="C79">
            <v>10</v>
          </cell>
          <cell r="D79" t="str">
            <v>BRA5</v>
          </cell>
          <cell r="J79">
            <v>2.33</v>
          </cell>
        </row>
        <row r="80">
          <cell r="A80" t="str">
            <v>R</v>
          </cell>
          <cell r="C80">
            <v>1</v>
          </cell>
          <cell r="D80" t="str">
            <v>BRA6</v>
          </cell>
          <cell r="J80">
            <v>68.77</v>
          </cell>
        </row>
        <row r="81">
          <cell r="A81" t="str">
            <v>R</v>
          </cell>
          <cell r="C81">
            <v>2</v>
          </cell>
          <cell r="D81" t="str">
            <v>BRA6</v>
          </cell>
          <cell r="J81">
            <v>43.89</v>
          </cell>
        </row>
        <row r="82">
          <cell r="A82" t="str">
            <v>R</v>
          </cell>
          <cell r="C82">
            <v>3</v>
          </cell>
          <cell r="D82" t="str">
            <v>BRA6</v>
          </cell>
          <cell r="J82">
            <v>43.69</v>
          </cell>
        </row>
        <row r="83">
          <cell r="A83" t="str">
            <v>R</v>
          </cell>
          <cell r="C83">
            <v>4</v>
          </cell>
          <cell r="D83" t="str">
            <v>BRA6</v>
          </cell>
          <cell r="J83">
            <v>11.520000000000001</v>
          </cell>
        </row>
        <row r="84">
          <cell r="A84" t="str">
            <v>R</v>
          </cell>
          <cell r="C84">
            <v>5</v>
          </cell>
          <cell r="D84" t="str">
            <v>BRA6</v>
          </cell>
          <cell r="J84">
            <v>3.11</v>
          </cell>
        </row>
        <row r="85">
          <cell r="A85" t="str">
            <v>R</v>
          </cell>
          <cell r="C85">
            <v>6</v>
          </cell>
          <cell r="D85" t="str">
            <v>BRA6</v>
          </cell>
          <cell r="J85">
            <v>21.169999999999998</v>
          </cell>
        </row>
        <row r="86">
          <cell r="A86" t="str">
            <v>R</v>
          </cell>
          <cell r="C86">
            <v>7</v>
          </cell>
          <cell r="D86" t="str">
            <v>BRA6</v>
          </cell>
          <cell r="J86">
            <v>26.830000000000002</v>
          </cell>
        </row>
        <row r="87">
          <cell r="A87" t="str">
            <v>R</v>
          </cell>
          <cell r="C87">
            <v>8</v>
          </cell>
          <cell r="D87" t="str">
            <v>BRA6</v>
          </cell>
          <cell r="J87">
            <v>5.2</v>
          </cell>
        </row>
        <row r="88">
          <cell r="A88" t="str">
            <v>R</v>
          </cell>
          <cell r="C88">
            <v>9</v>
          </cell>
          <cell r="D88" t="str">
            <v>BRA6</v>
          </cell>
          <cell r="J88">
            <v>3.38</v>
          </cell>
        </row>
        <row r="89">
          <cell r="A89" t="str">
            <v>R</v>
          </cell>
          <cell r="C89">
            <v>10</v>
          </cell>
          <cell r="D89" t="str">
            <v>BRA6</v>
          </cell>
          <cell r="J89">
            <v>1.89</v>
          </cell>
        </row>
        <row r="90">
          <cell r="A90" t="str">
            <v>R</v>
          </cell>
          <cell r="C90">
            <v>9</v>
          </cell>
          <cell r="D90" t="str">
            <v>BRCB</v>
          </cell>
          <cell r="J90">
            <v>1.57</v>
          </cell>
        </row>
        <row r="91">
          <cell r="A91" t="str">
            <v>R</v>
          </cell>
          <cell r="C91">
            <v>10</v>
          </cell>
          <cell r="D91" t="str">
            <v>BRCB</v>
          </cell>
          <cell r="J91">
            <v>1.89</v>
          </cell>
        </row>
        <row r="92">
          <cell r="A92" t="str">
            <v>R</v>
          </cell>
          <cell r="C92">
            <v>1</v>
          </cell>
          <cell r="D92" t="str">
            <v>BRCL</v>
          </cell>
          <cell r="J92">
            <v>4.3600000000000003</v>
          </cell>
        </row>
        <row r="93">
          <cell r="A93" t="str">
            <v>R</v>
          </cell>
          <cell r="C93">
            <v>2</v>
          </cell>
          <cell r="D93" t="str">
            <v>BRCL</v>
          </cell>
          <cell r="J93">
            <v>0.39</v>
          </cell>
        </row>
        <row r="94">
          <cell r="A94" t="str">
            <v>R</v>
          </cell>
          <cell r="C94">
            <v>3</v>
          </cell>
          <cell r="D94" t="str">
            <v>BRCL</v>
          </cell>
          <cell r="J94">
            <v>2.04</v>
          </cell>
        </row>
        <row r="95">
          <cell r="A95" t="str">
            <v>R</v>
          </cell>
          <cell r="C95">
            <v>4</v>
          </cell>
          <cell r="D95" t="str">
            <v>BRCL</v>
          </cell>
          <cell r="J95">
            <v>3.25</v>
          </cell>
        </row>
        <row r="96">
          <cell r="A96" t="str">
            <v>R</v>
          </cell>
          <cell r="C96">
            <v>6</v>
          </cell>
          <cell r="D96" t="str">
            <v>BRCL</v>
          </cell>
          <cell r="J96">
            <v>3.49</v>
          </cell>
        </row>
        <row r="97">
          <cell r="A97" t="str">
            <v>R</v>
          </cell>
          <cell r="C97">
            <v>7</v>
          </cell>
          <cell r="D97" t="str">
            <v>BRCL</v>
          </cell>
          <cell r="J97">
            <v>3.74</v>
          </cell>
        </row>
        <row r="98">
          <cell r="A98" t="str">
            <v>R</v>
          </cell>
          <cell r="C98">
            <v>8</v>
          </cell>
          <cell r="D98" t="str">
            <v>BRCL</v>
          </cell>
          <cell r="J98">
            <v>6.72</v>
          </cell>
        </row>
        <row r="99">
          <cell r="A99" t="str">
            <v>R</v>
          </cell>
          <cell r="C99">
            <v>9</v>
          </cell>
          <cell r="D99" t="str">
            <v>BRCL</v>
          </cell>
          <cell r="J99">
            <v>5</v>
          </cell>
        </row>
        <row r="100">
          <cell r="A100" t="str">
            <v>R</v>
          </cell>
          <cell r="C100">
            <v>10</v>
          </cell>
          <cell r="D100" t="str">
            <v>BRCL</v>
          </cell>
          <cell r="J100">
            <v>5.1099999999999994</v>
          </cell>
        </row>
        <row r="101">
          <cell r="A101" t="str">
            <v>R</v>
          </cell>
          <cell r="C101">
            <v>11</v>
          </cell>
          <cell r="D101" t="str">
            <v>BRCL</v>
          </cell>
          <cell r="J101">
            <v>1.24</v>
          </cell>
        </row>
        <row r="102">
          <cell r="A102" t="str">
            <v>R</v>
          </cell>
          <cell r="C102">
            <v>12</v>
          </cell>
          <cell r="D102" t="str">
            <v>BRCL</v>
          </cell>
          <cell r="J102">
            <v>1.61</v>
          </cell>
        </row>
        <row r="103">
          <cell r="A103" t="str">
            <v>R</v>
          </cell>
          <cell r="C103">
            <v>7</v>
          </cell>
          <cell r="D103" t="str">
            <v>BRCR</v>
          </cell>
          <cell r="J103">
            <v>1.2</v>
          </cell>
        </row>
        <row r="104">
          <cell r="A104" t="str">
            <v>R</v>
          </cell>
          <cell r="C104">
            <v>2</v>
          </cell>
          <cell r="D104" t="str">
            <v>BRMW</v>
          </cell>
          <cell r="J104">
            <v>5.3599999999999994</v>
          </cell>
        </row>
        <row r="105">
          <cell r="A105" t="str">
            <v>R</v>
          </cell>
          <cell r="C105">
            <v>3</v>
          </cell>
          <cell r="D105" t="str">
            <v>BRMW</v>
          </cell>
          <cell r="J105">
            <v>1.86</v>
          </cell>
        </row>
        <row r="106">
          <cell r="A106" t="str">
            <v>R</v>
          </cell>
          <cell r="C106">
            <v>9</v>
          </cell>
          <cell r="D106" t="str">
            <v>BRMW</v>
          </cell>
          <cell r="J106">
            <v>1.35</v>
          </cell>
        </row>
        <row r="107">
          <cell r="A107" t="str">
            <v>R</v>
          </cell>
          <cell r="C107">
            <v>10</v>
          </cell>
          <cell r="D107" t="str">
            <v>BRMW</v>
          </cell>
          <cell r="J107">
            <v>3.74</v>
          </cell>
        </row>
        <row r="108">
          <cell r="A108" t="str">
            <v>R</v>
          </cell>
          <cell r="C108">
            <v>11</v>
          </cell>
          <cell r="D108" t="str">
            <v>BRMW</v>
          </cell>
          <cell r="J108">
            <v>4.34</v>
          </cell>
        </row>
        <row r="109">
          <cell r="A109" t="str">
            <v>R</v>
          </cell>
          <cell r="C109">
            <v>12</v>
          </cell>
          <cell r="D109" t="str">
            <v>BRMW</v>
          </cell>
          <cell r="J109">
            <v>1.67</v>
          </cell>
        </row>
        <row r="110">
          <cell r="A110" t="str">
            <v>R</v>
          </cell>
          <cell r="C110">
            <v>1</v>
          </cell>
          <cell r="D110" t="str">
            <v>BSIN</v>
          </cell>
          <cell r="J110">
            <v>1.9</v>
          </cell>
        </row>
        <row r="111">
          <cell r="A111" t="str">
            <v>R</v>
          </cell>
          <cell r="C111">
            <v>2</v>
          </cell>
          <cell r="D111" t="str">
            <v>BSIN</v>
          </cell>
          <cell r="J111">
            <v>7.4399999999999995</v>
          </cell>
        </row>
        <row r="112">
          <cell r="A112" t="str">
            <v>R</v>
          </cell>
          <cell r="C112">
            <v>7</v>
          </cell>
          <cell r="D112" t="str">
            <v>BSIN</v>
          </cell>
          <cell r="J112">
            <v>2.91</v>
          </cell>
        </row>
        <row r="113">
          <cell r="A113" t="str">
            <v>R</v>
          </cell>
          <cell r="C113">
            <v>10</v>
          </cell>
          <cell r="D113" t="str">
            <v>BSIN</v>
          </cell>
          <cell r="J113">
            <v>2.83</v>
          </cell>
        </row>
        <row r="114">
          <cell r="A114" t="str">
            <v>R</v>
          </cell>
          <cell r="C114">
            <v>11</v>
          </cell>
          <cell r="D114" t="str">
            <v>BSIN</v>
          </cell>
          <cell r="J114">
            <v>2.2599999999999998</v>
          </cell>
        </row>
        <row r="115">
          <cell r="A115" t="str">
            <v>R</v>
          </cell>
          <cell r="C115">
            <v>12</v>
          </cell>
          <cell r="D115" t="str">
            <v>BSIN</v>
          </cell>
          <cell r="J115">
            <v>7.2899999999999991</v>
          </cell>
        </row>
        <row r="116">
          <cell r="A116" t="str">
            <v>R</v>
          </cell>
          <cell r="C116">
            <v>1</v>
          </cell>
          <cell r="D116" t="str">
            <v>BWGA</v>
          </cell>
          <cell r="J116">
            <v>469.97999999999985</v>
          </cell>
        </row>
        <row r="117">
          <cell r="A117" t="str">
            <v>R</v>
          </cell>
          <cell r="C117">
            <v>2</v>
          </cell>
          <cell r="D117" t="str">
            <v>BWGA</v>
          </cell>
          <cell r="J117">
            <v>501.06000000000023</v>
          </cell>
        </row>
        <row r="118">
          <cell r="A118" t="str">
            <v>R</v>
          </cell>
          <cell r="C118">
            <v>3</v>
          </cell>
          <cell r="D118" t="str">
            <v>BWGA</v>
          </cell>
          <cell r="J118">
            <v>257.21999999999991</v>
          </cell>
        </row>
        <row r="119">
          <cell r="A119" t="str">
            <v>R</v>
          </cell>
          <cell r="C119">
            <v>4</v>
          </cell>
          <cell r="D119" t="str">
            <v>BWGA</v>
          </cell>
          <cell r="J119">
            <v>156.49999999999997</v>
          </cell>
        </row>
        <row r="120">
          <cell r="A120" t="str">
            <v>R</v>
          </cell>
          <cell r="C120">
            <v>5</v>
          </cell>
          <cell r="D120" t="str">
            <v>BWGA</v>
          </cell>
          <cell r="J120">
            <v>187.06000000000003</v>
          </cell>
        </row>
        <row r="121">
          <cell r="A121" t="str">
            <v>R</v>
          </cell>
          <cell r="C121">
            <v>6</v>
          </cell>
          <cell r="D121" t="str">
            <v>BWGA</v>
          </cell>
          <cell r="J121">
            <v>12.81</v>
          </cell>
        </row>
        <row r="122">
          <cell r="A122" t="str">
            <v>R</v>
          </cell>
          <cell r="C122">
            <v>7</v>
          </cell>
          <cell r="D122" t="str">
            <v>BWGA</v>
          </cell>
          <cell r="J122">
            <v>69.64</v>
          </cell>
        </row>
        <row r="123">
          <cell r="A123" t="str">
            <v>R</v>
          </cell>
          <cell r="C123">
            <v>8</v>
          </cell>
          <cell r="D123" t="str">
            <v>BWGA</v>
          </cell>
          <cell r="J123">
            <v>40.57</v>
          </cell>
        </row>
        <row r="124">
          <cell r="A124" t="str">
            <v>R</v>
          </cell>
          <cell r="C124">
            <v>9</v>
          </cell>
          <cell r="D124" t="str">
            <v>BWGA</v>
          </cell>
          <cell r="J124">
            <v>45.54</v>
          </cell>
        </row>
        <row r="125">
          <cell r="A125" t="str">
            <v>R</v>
          </cell>
          <cell r="C125">
            <v>10</v>
          </cell>
          <cell r="D125" t="str">
            <v>BWGA</v>
          </cell>
          <cell r="J125">
            <v>44.330000000000005</v>
          </cell>
        </row>
        <row r="126">
          <cell r="A126" t="str">
            <v>R</v>
          </cell>
          <cell r="C126">
            <v>11</v>
          </cell>
          <cell r="D126" t="str">
            <v>BWGA</v>
          </cell>
          <cell r="J126">
            <v>50.989999999999995</v>
          </cell>
        </row>
        <row r="127">
          <cell r="A127" t="str">
            <v>R</v>
          </cell>
          <cell r="C127">
            <v>12</v>
          </cell>
          <cell r="D127" t="str">
            <v>BWGA</v>
          </cell>
          <cell r="J127">
            <v>42.69</v>
          </cell>
        </row>
        <row r="128">
          <cell r="A128" t="str">
            <v>R</v>
          </cell>
          <cell r="C128">
            <v>1</v>
          </cell>
          <cell r="D128" t="str">
            <v>CGYW</v>
          </cell>
          <cell r="J128">
            <v>6.53</v>
          </cell>
        </row>
        <row r="129">
          <cell r="A129" t="str">
            <v>R</v>
          </cell>
          <cell r="C129">
            <v>7</v>
          </cell>
          <cell r="D129" t="str">
            <v>CGYW</v>
          </cell>
          <cell r="J129">
            <v>7.53</v>
          </cell>
        </row>
        <row r="130">
          <cell r="A130" t="str">
            <v>R</v>
          </cell>
          <cell r="C130">
            <v>12</v>
          </cell>
          <cell r="D130" t="str">
            <v>CGYW</v>
          </cell>
          <cell r="J130">
            <v>3.39</v>
          </cell>
        </row>
        <row r="131">
          <cell r="A131" t="str">
            <v>R</v>
          </cell>
          <cell r="C131">
            <v>6</v>
          </cell>
          <cell r="D131" t="str">
            <v>DWCD</v>
          </cell>
          <cell r="J131">
            <v>6.76</v>
          </cell>
        </row>
        <row r="132">
          <cell r="A132" t="str">
            <v>R</v>
          </cell>
          <cell r="C132">
            <v>1</v>
          </cell>
          <cell r="D132" t="str">
            <v>IPRC</v>
          </cell>
          <cell r="J132">
            <v>21.19</v>
          </cell>
        </row>
        <row r="133">
          <cell r="A133" t="str">
            <v>R</v>
          </cell>
          <cell r="C133">
            <v>2</v>
          </cell>
          <cell r="D133" t="str">
            <v>IPRC</v>
          </cell>
          <cell r="J133">
            <v>20.45</v>
          </cell>
        </row>
        <row r="134">
          <cell r="A134" t="str">
            <v>R</v>
          </cell>
          <cell r="C134">
            <v>3</v>
          </cell>
          <cell r="D134" t="str">
            <v>IPRC</v>
          </cell>
          <cell r="J134">
            <v>12.13</v>
          </cell>
        </row>
        <row r="135">
          <cell r="A135" t="str">
            <v>R</v>
          </cell>
          <cell r="C135">
            <v>7</v>
          </cell>
          <cell r="D135" t="str">
            <v>IPRC</v>
          </cell>
          <cell r="J135">
            <v>16.39</v>
          </cell>
        </row>
        <row r="136">
          <cell r="A136" t="str">
            <v>R</v>
          </cell>
          <cell r="C136">
            <v>8</v>
          </cell>
          <cell r="D136" t="str">
            <v>IPRC</v>
          </cell>
          <cell r="J136">
            <v>14.49</v>
          </cell>
        </row>
        <row r="137">
          <cell r="A137" t="str">
            <v>R</v>
          </cell>
          <cell r="C137">
            <v>1</v>
          </cell>
          <cell r="D137" t="str">
            <v>NSRC</v>
          </cell>
          <cell r="J137">
            <v>35.630000000000003</v>
          </cell>
        </row>
        <row r="138">
          <cell r="A138" t="str">
            <v>R</v>
          </cell>
          <cell r="C138">
            <v>2</v>
          </cell>
          <cell r="D138" t="str">
            <v>NSRC</v>
          </cell>
          <cell r="J138">
            <v>26</v>
          </cell>
        </row>
        <row r="139">
          <cell r="A139" t="str">
            <v>R</v>
          </cell>
          <cell r="C139">
            <v>3</v>
          </cell>
          <cell r="D139" t="str">
            <v>NSRC</v>
          </cell>
          <cell r="J139">
            <v>8.6199999999999992</v>
          </cell>
        </row>
        <row r="140">
          <cell r="A140" t="str">
            <v>R</v>
          </cell>
          <cell r="C140">
            <v>7</v>
          </cell>
          <cell r="D140" t="str">
            <v>NSRC</v>
          </cell>
          <cell r="J140">
            <v>24.630000000000003</v>
          </cell>
        </row>
        <row r="141">
          <cell r="A141" t="str">
            <v>R</v>
          </cell>
          <cell r="C141">
            <v>11</v>
          </cell>
          <cell r="D141" t="str">
            <v>NSRC</v>
          </cell>
          <cell r="J141">
            <v>15.44</v>
          </cell>
        </row>
        <row r="142">
          <cell r="A142" t="str">
            <v>R</v>
          </cell>
          <cell r="C142">
            <v>12</v>
          </cell>
          <cell r="D142" t="str">
            <v>NSRC</v>
          </cell>
          <cell r="J142">
            <v>15.579999999999998</v>
          </cell>
        </row>
        <row r="143">
          <cell r="A143" t="str">
            <v>R</v>
          </cell>
          <cell r="C143">
            <v>7</v>
          </cell>
          <cell r="D143" t="str">
            <v>RCAS</v>
          </cell>
          <cell r="J143">
            <v>20</v>
          </cell>
        </row>
        <row r="144">
          <cell r="A144" t="str">
            <v>R</v>
          </cell>
          <cell r="C144">
            <v>8</v>
          </cell>
          <cell r="D144" t="str">
            <v>RCAS</v>
          </cell>
          <cell r="J144">
            <v>10</v>
          </cell>
        </row>
        <row r="145">
          <cell r="A145" t="str">
            <v>R</v>
          </cell>
          <cell r="C145">
            <v>9</v>
          </cell>
          <cell r="D145" t="str">
            <v>RCAS</v>
          </cell>
          <cell r="J145">
            <v>15</v>
          </cell>
        </row>
        <row r="146">
          <cell r="A146" t="str">
            <v>R</v>
          </cell>
          <cell r="C146">
            <v>8</v>
          </cell>
          <cell r="D146" t="str">
            <v>RCCR</v>
          </cell>
          <cell r="J146">
            <v>30</v>
          </cell>
        </row>
        <row r="147">
          <cell r="A147" t="str">
            <v>R</v>
          </cell>
          <cell r="C147">
            <v>2</v>
          </cell>
          <cell r="D147" t="str">
            <v>RRA1</v>
          </cell>
          <cell r="J147">
            <v>1.47</v>
          </cell>
        </row>
        <row r="148">
          <cell r="A148" t="str">
            <v>R</v>
          </cell>
          <cell r="C148">
            <v>3</v>
          </cell>
          <cell r="D148" t="str">
            <v>RRA1</v>
          </cell>
          <cell r="J148">
            <v>1.96</v>
          </cell>
        </row>
        <row r="149">
          <cell r="A149" t="str">
            <v>R</v>
          </cell>
          <cell r="C149">
            <v>7</v>
          </cell>
          <cell r="D149" t="str">
            <v>RRA1</v>
          </cell>
          <cell r="J149">
            <v>101.49</v>
          </cell>
        </row>
        <row r="150">
          <cell r="A150" t="str">
            <v>R</v>
          </cell>
          <cell r="C150">
            <v>8</v>
          </cell>
          <cell r="D150" t="str">
            <v>RRA1</v>
          </cell>
          <cell r="J150">
            <v>90.5</v>
          </cell>
        </row>
        <row r="151">
          <cell r="A151" t="str">
            <v>R</v>
          </cell>
          <cell r="C151">
            <v>9</v>
          </cell>
          <cell r="D151" t="str">
            <v>RRA1</v>
          </cell>
          <cell r="J151">
            <v>130.32999999999998</v>
          </cell>
        </row>
        <row r="152">
          <cell r="A152" t="str">
            <v>R</v>
          </cell>
          <cell r="C152">
            <v>10</v>
          </cell>
          <cell r="D152" t="str">
            <v>RRA1</v>
          </cell>
          <cell r="J152">
            <v>194.23000000000005</v>
          </cell>
        </row>
        <row r="153">
          <cell r="A153" t="str">
            <v>R</v>
          </cell>
          <cell r="C153">
            <v>11</v>
          </cell>
          <cell r="D153" t="str">
            <v>RRA1</v>
          </cell>
          <cell r="J153">
            <v>171.20000000000005</v>
          </cell>
        </row>
        <row r="154">
          <cell r="A154" t="str">
            <v>R</v>
          </cell>
          <cell r="C154">
            <v>12</v>
          </cell>
          <cell r="D154" t="str">
            <v>RRA1</v>
          </cell>
          <cell r="J154">
            <v>189.63999999999996</v>
          </cell>
        </row>
        <row r="155">
          <cell r="A155" t="str">
            <v>R</v>
          </cell>
          <cell r="C155">
            <v>1</v>
          </cell>
          <cell r="D155" t="str">
            <v>RRA5</v>
          </cell>
          <cell r="J155">
            <v>5.59</v>
          </cell>
        </row>
        <row r="156">
          <cell r="A156" t="str">
            <v>R</v>
          </cell>
          <cell r="C156">
            <v>2</v>
          </cell>
          <cell r="D156" t="str">
            <v>RRA5</v>
          </cell>
          <cell r="J156">
            <v>13.49</v>
          </cell>
        </row>
        <row r="157">
          <cell r="A157" t="str">
            <v>R</v>
          </cell>
          <cell r="C157">
            <v>3</v>
          </cell>
          <cell r="D157" t="str">
            <v>RRA5</v>
          </cell>
          <cell r="J157">
            <v>4.3499999999999996</v>
          </cell>
        </row>
        <row r="158">
          <cell r="A158" t="str">
            <v>R</v>
          </cell>
          <cell r="C158">
            <v>4</v>
          </cell>
          <cell r="D158" t="str">
            <v>RRA5</v>
          </cell>
          <cell r="J158">
            <v>2.19</v>
          </cell>
        </row>
        <row r="159">
          <cell r="A159" t="str">
            <v>R</v>
          </cell>
          <cell r="C159">
            <v>5</v>
          </cell>
          <cell r="D159" t="str">
            <v>RRA5</v>
          </cell>
          <cell r="J159">
            <v>2.89</v>
          </cell>
        </row>
        <row r="160">
          <cell r="A160" t="str">
            <v>R</v>
          </cell>
          <cell r="C160">
            <v>7</v>
          </cell>
          <cell r="D160" t="str">
            <v>RRA5</v>
          </cell>
          <cell r="J160">
            <v>1.88</v>
          </cell>
        </row>
        <row r="161">
          <cell r="A161" t="str">
            <v>R</v>
          </cell>
          <cell r="C161">
            <v>1</v>
          </cell>
          <cell r="D161" t="str">
            <v>RRA6</v>
          </cell>
          <cell r="J161">
            <v>57.260000000000005</v>
          </cell>
        </row>
        <row r="162">
          <cell r="A162" t="str">
            <v>R</v>
          </cell>
          <cell r="C162">
            <v>2</v>
          </cell>
          <cell r="D162" t="str">
            <v>RRA6</v>
          </cell>
          <cell r="J162">
            <v>32.39</v>
          </cell>
        </row>
        <row r="163">
          <cell r="A163" t="str">
            <v>R</v>
          </cell>
          <cell r="C163">
            <v>3</v>
          </cell>
          <cell r="D163" t="str">
            <v>RRA6</v>
          </cell>
          <cell r="J163">
            <v>35.32</v>
          </cell>
        </row>
        <row r="164">
          <cell r="A164" t="str">
            <v>R</v>
          </cell>
          <cell r="C164">
            <v>4</v>
          </cell>
          <cell r="D164" t="str">
            <v>RRA6</v>
          </cell>
          <cell r="J164">
            <v>27.36</v>
          </cell>
        </row>
        <row r="165">
          <cell r="A165" t="str">
            <v>R</v>
          </cell>
          <cell r="C165">
            <v>5</v>
          </cell>
          <cell r="D165" t="str">
            <v>RRA6</v>
          </cell>
          <cell r="J165">
            <v>13.739999999999998</v>
          </cell>
        </row>
        <row r="166">
          <cell r="A166" t="str">
            <v>R</v>
          </cell>
          <cell r="C166">
            <v>6</v>
          </cell>
          <cell r="D166" t="str">
            <v>RRA6</v>
          </cell>
          <cell r="J166">
            <v>12.84</v>
          </cell>
        </row>
        <row r="167">
          <cell r="A167" t="str">
            <v>R</v>
          </cell>
          <cell r="C167">
            <v>7</v>
          </cell>
          <cell r="D167" t="str">
            <v>RRAL</v>
          </cell>
          <cell r="J167">
            <v>0.88</v>
          </cell>
        </row>
        <row r="168">
          <cell r="A168" t="str">
            <v>R</v>
          </cell>
          <cell r="C168">
            <v>8</v>
          </cell>
          <cell r="D168" t="str">
            <v>RRAL</v>
          </cell>
          <cell r="J168">
            <v>3.9900000000000007</v>
          </cell>
        </row>
        <row r="169">
          <cell r="A169" t="str">
            <v>R</v>
          </cell>
          <cell r="C169">
            <v>9</v>
          </cell>
          <cell r="D169" t="str">
            <v>RRAL</v>
          </cell>
          <cell r="J169">
            <v>3.88</v>
          </cell>
        </row>
        <row r="170">
          <cell r="A170" t="str">
            <v>R</v>
          </cell>
          <cell r="C170">
            <v>10</v>
          </cell>
          <cell r="D170" t="str">
            <v>RRAL</v>
          </cell>
          <cell r="J170">
            <v>4.68</v>
          </cell>
        </row>
        <row r="171">
          <cell r="A171" t="str">
            <v>R</v>
          </cell>
          <cell r="C171">
            <v>11</v>
          </cell>
          <cell r="D171" t="str">
            <v>RRAL</v>
          </cell>
          <cell r="J171">
            <v>3.73</v>
          </cell>
        </row>
        <row r="172">
          <cell r="A172" t="str">
            <v>R</v>
          </cell>
          <cell r="C172">
            <v>12</v>
          </cell>
          <cell r="D172" t="str">
            <v>RRAL</v>
          </cell>
          <cell r="J172">
            <v>0.61</v>
          </cell>
        </row>
        <row r="173">
          <cell r="A173" t="str">
            <v>R</v>
          </cell>
          <cell r="C173">
            <v>4</v>
          </cell>
          <cell r="D173" t="str">
            <v>RRAN</v>
          </cell>
          <cell r="J173">
            <v>4.3499999999999996</v>
          </cell>
        </row>
        <row r="174">
          <cell r="A174" t="str">
            <v>R</v>
          </cell>
          <cell r="C174">
            <v>1</v>
          </cell>
          <cell r="D174" t="str">
            <v>RRCB</v>
          </cell>
          <cell r="J174">
            <v>18.68</v>
          </cell>
        </row>
        <row r="175">
          <cell r="A175" t="str">
            <v>R</v>
          </cell>
          <cell r="C175">
            <v>2</v>
          </cell>
          <cell r="D175" t="str">
            <v>RRCB</v>
          </cell>
          <cell r="J175">
            <v>10.73</v>
          </cell>
        </row>
        <row r="176">
          <cell r="A176" t="str">
            <v>R</v>
          </cell>
          <cell r="C176">
            <v>3</v>
          </cell>
          <cell r="D176" t="str">
            <v>RRCB</v>
          </cell>
          <cell r="J176">
            <v>3.51</v>
          </cell>
        </row>
        <row r="177">
          <cell r="A177" t="str">
            <v>R</v>
          </cell>
          <cell r="C177">
            <v>4</v>
          </cell>
          <cell r="D177" t="str">
            <v>RRCB</v>
          </cell>
          <cell r="J177">
            <v>1.68</v>
          </cell>
        </row>
        <row r="178">
          <cell r="A178" t="str">
            <v>R</v>
          </cell>
          <cell r="C178">
            <v>5</v>
          </cell>
          <cell r="D178" t="str">
            <v>RRCB</v>
          </cell>
          <cell r="J178">
            <v>1.94</v>
          </cell>
        </row>
        <row r="179">
          <cell r="A179" t="str">
            <v>R</v>
          </cell>
          <cell r="C179">
            <v>7</v>
          </cell>
          <cell r="D179" t="str">
            <v>RRCB</v>
          </cell>
          <cell r="J179">
            <v>18.959999999999997</v>
          </cell>
        </row>
        <row r="180">
          <cell r="A180" t="str">
            <v>R</v>
          </cell>
          <cell r="C180">
            <v>8</v>
          </cell>
          <cell r="D180" t="str">
            <v>RRCB</v>
          </cell>
          <cell r="J180">
            <v>25.49</v>
          </cell>
        </row>
        <row r="181">
          <cell r="A181" t="str">
            <v>R</v>
          </cell>
          <cell r="C181">
            <v>9</v>
          </cell>
          <cell r="D181" t="str">
            <v>RRCB</v>
          </cell>
          <cell r="J181">
            <v>18.989999999999998</v>
          </cell>
        </row>
        <row r="182">
          <cell r="A182" t="str">
            <v>R</v>
          </cell>
          <cell r="C182">
            <v>10</v>
          </cell>
          <cell r="D182" t="str">
            <v>RRCB</v>
          </cell>
          <cell r="J182">
            <v>29.749999999999996</v>
          </cell>
        </row>
        <row r="183">
          <cell r="A183" t="str">
            <v>R</v>
          </cell>
          <cell r="C183">
            <v>11</v>
          </cell>
          <cell r="D183" t="str">
            <v>RRCB</v>
          </cell>
          <cell r="J183">
            <v>14.18</v>
          </cell>
        </row>
        <row r="184">
          <cell r="A184" t="str">
            <v>R</v>
          </cell>
          <cell r="C184">
            <v>12</v>
          </cell>
          <cell r="D184" t="str">
            <v>RRCB</v>
          </cell>
          <cell r="J184">
            <v>19.759999999999998</v>
          </cell>
        </row>
        <row r="185">
          <cell r="A185" t="str">
            <v>R</v>
          </cell>
          <cell r="C185">
            <v>1</v>
          </cell>
          <cell r="D185" t="str">
            <v>RRCL</v>
          </cell>
          <cell r="J185">
            <v>2.41</v>
          </cell>
        </row>
        <row r="186">
          <cell r="A186" t="str">
            <v>R</v>
          </cell>
          <cell r="C186">
            <v>2</v>
          </cell>
          <cell r="D186" t="str">
            <v>RRCL</v>
          </cell>
          <cell r="J186">
            <v>4.5200000000000005</v>
          </cell>
        </row>
        <row r="187">
          <cell r="A187" t="str">
            <v>R</v>
          </cell>
          <cell r="C187">
            <v>3</v>
          </cell>
          <cell r="D187" t="str">
            <v>RRCL</v>
          </cell>
          <cell r="J187">
            <v>1.28</v>
          </cell>
        </row>
        <row r="188">
          <cell r="A188" t="str">
            <v>R</v>
          </cell>
          <cell r="C188">
            <v>9</v>
          </cell>
          <cell r="D188" t="str">
            <v>RRCS</v>
          </cell>
          <cell r="J188">
            <v>5.22</v>
          </cell>
        </row>
        <row r="189">
          <cell r="A189" t="str">
            <v>R</v>
          </cell>
          <cell r="C189">
            <v>6</v>
          </cell>
          <cell r="D189" t="str">
            <v>RRGL</v>
          </cell>
          <cell r="J189">
            <v>1.39</v>
          </cell>
        </row>
        <row r="190">
          <cell r="A190" t="str">
            <v>R</v>
          </cell>
          <cell r="C190">
            <v>1</v>
          </cell>
          <cell r="D190" t="str">
            <v>RRKC</v>
          </cell>
          <cell r="J190">
            <v>75.879999999999981</v>
          </cell>
        </row>
        <row r="191">
          <cell r="A191" t="str">
            <v>R</v>
          </cell>
          <cell r="C191">
            <v>2</v>
          </cell>
          <cell r="D191" t="str">
            <v>RRKC</v>
          </cell>
          <cell r="J191">
            <v>44.3</v>
          </cell>
        </row>
        <row r="192">
          <cell r="A192" t="str">
            <v>R</v>
          </cell>
          <cell r="C192">
            <v>3</v>
          </cell>
          <cell r="D192" t="str">
            <v>RRKC</v>
          </cell>
          <cell r="J192">
            <v>79.510000000000005</v>
          </cell>
        </row>
        <row r="193">
          <cell r="A193" t="str">
            <v>R</v>
          </cell>
          <cell r="C193">
            <v>4</v>
          </cell>
          <cell r="D193" t="str">
            <v>RRKC</v>
          </cell>
          <cell r="J193">
            <v>45.129999999999995</v>
          </cell>
        </row>
        <row r="194">
          <cell r="A194" t="str">
            <v>R</v>
          </cell>
          <cell r="C194">
            <v>5</v>
          </cell>
          <cell r="D194" t="str">
            <v>RRKC</v>
          </cell>
          <cell r="J194">
            <v>47.370000000000019</v>
          </cell>
        </row>
        <row r="195">
          <cell r="A195" t="str">
            <v>R</v>
          </cell>
          <cell r="C195">
            <v>6</v>
          </cell>
          <cell r="D195" t="str">
            <v>RRKC</v>
          </cell>
          <cell r="J195">
            <v>60.979999999999983</v>
          </cell>
        </row>
        <row r="196">
          <cell r="A196" t="str">
            <v>R</v>
          </cell>
          <cell r="C196">
            <v>7</v>
          </cell>
          <cell r="D196" t="str">
            <v>RRKC</v>
          </cell>
          <cell r="J196">
            <v>69.150000000000006</v>
          </cell>
        </row>
        <row r="197">
          <cell r="A197" t="str">
            <v>R</v>
          </cell>
          <cell r="C197">
            <v>8</v>
          </cell>
          <cell r="D197" t="str">
            <v>RRKC</v>
          </cell>
          <cell r="J197">
            <v>53.539999999999992</v>
          </cell>
        </row>
        <row r="198">
          <cell r="A198" t="str">
            <v>R</v>
          </cell>
          <cell r="C198">
            <v>9</v>
          </cell>
          <cell r="D198" t="str">
            <v>RRKC</v>
          </cell>
          <cell r="J198">
            <v>66.269999999999982</v>
          </cell>
        </row>
        <row r="199">
          <cell r="A199" t="str">
            <v>R</v>
          </cell>
          <cell r="C199">
            <v>10</v>
          </cell>
          <cell r="D199" t="str">
            <v>RRKC</v>
          </cell>
          <cell r="J199">
            <v>34.99</v>
          </cell>
        </row>
        <row r="200">
          <cell r="A200" t="str">
            <v>R</v>
          </cell>
          <cell r="C200">
            <v>11</v>
          </cell>
          <cell r="D200" t="str">
            <v>RRKC</v>
          </cell>
          <cell r="J200">
            <v>42.07</v>
          </cell>
        </row>
        <row r="201">
          <cell r="A201" t="str">
            <v>R</v>
          </cell>
          <cell r="C201">
            <v>12</v>
          </cell>
          <cell r="D201" t="str">
            <v>RRKC</v>
          </cell>
          <cell r="J201">
            <v>46.500000000000007</v>
          </cell>
        </row>
        <row r="202">
          <cell r="A202" t="str">
            <v>R</v>
          </cell>
          <cell r="C202">
            <v>1</v>
          </cell>
          <cell r="D202" t="str">
            <v>RRMX</v>
          </cell>
          <cell r="J202">
            <v>24.27</v>
          </cell>
        </row>
        <row r="203">
          <cell r="A203" t="str">
            <v>R</v>
          </cell>
          <cell r="C203">
            <v>2</v>
          </cell>
          <cell r="D203" t="str">
            <v>RRMX</v>
          </cell>
          <cell r="J203">
            <v>25.380000000000003</v>
          </cell>
        </row>
        <row r="204">
          <cell r="A204" t="str">
            <v>R</v>
          </cell>
          <cell r="C204">
            <v>3</v>
          </cell>
          <cell r="D204" t="str">
            <v>RRMX</v>
          </cell>
          <cell r="J204">
            <v>6.8699999999999992</v>
          </cell>
        </row>
        <row r="205">
          <cell r="A205" t="str">
            <v>R</v>
          </cell>
          <cell r="C205">
            <v>4</v>
          </cell>
          <cell r="D205" t="str">
            <v>RRMX</v>
          </cell>
          <cell r="J205">
            <v>11.84</v>
          </cell>
        </row>
        <row r="206">
          <cell r="A206" t="str">
            <v>R</v>
          </cell>
          <cell r="C206">
            <v>5</v>
          </cell>
          <cell r="D206" t="str">
            <v>RRMX</v>
          </cell>
          <cell r="J206">
            <v>5.47</v>
          </cell>
        </row>
        <row r="207">
          <cell r="A207" t="str">
            <v>R</v>
          </cell>
          <cell r="C207">
            <v>6</v>
          </cell>
          <cell r="D207" t="str">
            <v>RRMX</v>
          </cell>
          <cell r="J207">
            <v>1.65</v>
          </cell>
        </row>
        <row r="208">
          <cell r="A208" t="str">
            <v>R</v>
          </cell>
          <cell r="C208">
            <v>7</v>
          </cell>
          <cell r="D208" t="str">
            <v>RRMX</v>
          </cell>
          <cell r="J208">
            <v>16.61</v>
          </cell>
        </row>
        <row r="209">
          <cell r="A209" t="str">
            <v>R</v>
          </cell>
          <cell r="C209">
            <v>8</v>
          </cell>
          <cell r="D209" t="str">
            <v>RRMX</v>
          </cell>
          <cell r="J209">
            <v>25.15</v>
          </cell>
        </row>
        <row r="210">
          <cell r="A210" t="str">
            <v>R</v>
          </cell>
          <cell r="C210">
            <v>9</v>
          </cell>
          <cell r="D210" t="str">
            <v>RRMX</v>
          </cell>
          <cell r="J210">
            <v>18.48</v>
          </cell>
        </row>
        <row r="211">
          <cell r="A211" t="str">
            <v>R</v>
          </cell>
          <cell r="C211">
            <v>10</v>
          </cell>
          <cell r="D211" t="str">
            <v>RRMX</v>
          </cell>
          <cell r="J211">
            <v>12.91</v>
          </cell>
        </row>
        <row r="212">
          <cell r="A212" t="str">
            <v>R</v>
          </cell>
          <cell r="C212">
            <v>11</v>
          </cell>
          <cell r="D212" t="str">
            <v>RRMX</v>
          </cell>
          <cell r="J212">
            <v>12.379999999999999</v>
          </cell>
        </row>
        <row r="213">
          <cell r="A213" t="str">
            <v>R</v>
          </cell>
          <cell r="C213">
            <v>12</v>
          </cell>
          <cell r="D213" t="str">
            <v>RRMX</v>
          </cell>
          <cell r="J213">
            <v>19.260000000000002</v>
          </cell>
        </row>
        <row r="214">
          <cell r="A214" t="str">
            <v>R</v>
          </cell>
          <cell r="C214">
            <v>7</v>
          </cell>
          <cell r="D214" t="str">
            <v>RRRC</v>
          </cell>
          <cell r="J214">
            <v>3.07</v>
          </cell>
        </row>
        <row r="215">
          <cell r="A215" t="str">
            <v>R</v>
          </cell>
          <cell r="C215">
            <v>9</v>
          </cell>
          <cell r="D215" t="str">
            <v>RRRC</v>
          </cell>
          <cell r="J215">
            <v>0.74</v>
          </cell>
        </row>
        <row r="216">
          <cell r="A216" t="str">
            <v>R</v>
          </cell>
          <cell r="C216">
            <v>10</v>
          </cell>
          <cell r="D216" t="str">
            <v>RRRC</v>
          </cell>
          <cell r="J216">
            <v>1.89</v>
          </cell>
        </row>
        <row r="217">
          <cell r="A217" t="str">
            <v>R</v>
          </cell>
          <cell r="C217">
            <v>9</v>
          </cell>
          <cell r="D217" t="str">
            <v>RRSW</v>
          </cell>
          <cell r="J217">
            <v>5.32</v>
          </cell>
        </row>
        <row r="218">
          <cell r="A218" t="str">
            <v>R</v>
          </cell>
          <cell r="C218">
            <v>1</v>
          </cell>
          <cell r="D218" t="str">
            <v>RRWD</v>
          </cell>
          <cell r="J218">
            <v>2.4899999999999998</v>
          </cell>
        </row>
        <row r="219">
          <cell r="A219" t="str">
            <v>R</v>
          </cell>
          <cell r="C219">
            <v>2</v>
          </cell>
          <cell r="D219" t="str">
            <v>RRWD</v>
          </cell>
          <cell r="J219">
            <v>0.82</v>
          </cell>
        </row>
        <row r="220">
          <cell r="A220" t="str">
            <v>R</v>
          </cell>
          <cell r="C220">
            <v>8</v>
          </cell>
          <cell r="D220" t="str">
            <v>RRWD</v>
          </cell>
          <cell r="J220">
            <v>2.76</v>
          </cell>
        </row>
        <row r="221">
          <cell r="A221" t="str">
            <v>R</v>
          </cell>
          <cell r="C221">
            <v>9</v>
          </cell>
          <cell r="D221" t="str">
            <v>RRWD</v>
          </cell>
          <cell r="J221">
            <v>0.55000000000000004</v>
          </cell>
        </row>
        <row r="222">
          <cell r="A222" t="str">
            <v>R</v>
          </cell>
          <cell r="C222">
            <v>11</v>
          </cell>
          <cell r="D222" t="str">
            <v>RRWD</v>
          </cell>
          <cell r="J222">
            <v>0.18</v>
          </cell>
        </row>
        <row r="223">
          <cell r="A223" t="str">
            <v>R</v>
          </cell>
          <cell r="C223">
            <v>12</v>
          </cell>
          <cell r="D223" t="str">
            <v>RRWD</v>
          </cell>
          <cell r="J223">
            <v>2.23</v>
          </cell>
        </row>
        <row r="224">
          <cell r="A224" t="str">
            <v>R</v>
          </cell>
          <cell r="C224">
            <v>1</v>
          </cell>
          <cell r="D224" t="str">
            <v>RRYW</v>
          </cell>
          <cell r="J224">
            <v>9.9600000000000009</v>
          </cell>
        </row>
        <row r="225">
          <cell r="A225" t="str">
            <v>R</v>
          </cell>
          <cell r="C225">
            <v>2</v>
          </cell>
          <cell r="D225" t="str">
            <v>RRYW</v>
          </cell>
          <cell r="J225">
            <v>11.93</v>
          </cell>
        </row>
        <row r="226">
          <cell r="A226" t="str">
            <v>R</v>
          </cell>
          <cell r="C226">
            <v>7</v>
          </cell>
          <cell r="D226" t="str">
            <v>RRYW</v>
          </cell>
          <cell r="J226">
            <v>3.9800000000000004</v>
          </cell>
        </row>
        <row r="227">
          <cell r="A227" t="str">
            <v>R</v>
          </cell>
          <cell r="C227">
            <v>8</v>
          </cell>
          <cell r="D227" t="str">
            <v>RRYW</v>
          </cell>
          <cell r="J227">
            <v>8.6</v>
          </cell>
        </row>
        <row r="228">
          <cell r="A228" t="str">
            <v>R</v>
          </cell>
          <cell r="C228">
            <v>9</v>
          </cell>
          <cell r="D228" t="str">
            <v>RRYW</v>
          </cell>
          <cell r="J228">
            <v>9.61</v>
          </cell>
        </row>
        <row r="229">
          <cell r="A229" t="str">
            <v>R</v>
          </cell>
          <cell r="C229">
            <v>10</v>
          </cell>
          <cell r="D229" t="str">
            <v>RRYW</v>
          </cell>
          <cell r="J229">
            <v>59.050000000000011</v>
          </cell>
        </row>
        <row r="230">
          <cell r="A230" t="str">
            <v>R</v>
          </cell>
          <cell r="C230">
            <v>11</v>
          </cell>
          <cell r="D230" t="str">
            <v>RRYW</v>
          </cell>
          <cell r="J230">
            <v>45.93</v>
          </cell>
        </row>
        <row r="231">
          <cell r="A231" t="str">
            <v>R</v>
          </cell>
          <cell r="C231">
            <v>12</v>
          </cell>
          <cell r="D231" t="str">
            <v>RRYW</v>
          </cell>
          <cell r="J231">
            <v>25.979999999999997</v>
          </cell>
        </row>
        <row r="232">
          <cell r="A232" t="str">
            <v>R</v>
          </cell>
          <cell r="C232">
            <v>7</v>
          </cell>
          <cell r="D232" t="str">
            <v>SWCC</v>
          </cell>
          <cell r="J232">
            <v>1</v>
          </cell>
        </row>
        <row r="233">
          <cell r="A233" t="str">
            <v>R</v>
          </cell>
          <cell r="C233">
            <v>9</v>
          </cell>
          <cell r="D233" t="str">
            <v>SWCC</v>
          </cell>
          <cell r="J233">
            <v>1</v>
          </cell>
        </row>
        <row r="234">
          <cell r="A234" t="str">
            <v>R</v>
          </cell>
          <cell r="C234">
            <v>10</v>
          </cell>
          <cell r="D234" t="str">
            <v>SWCW</v>
          </cell>
          <cell r="J234">
            <v>2</v>
          </cell>
        </row>
        <row r="235">
          <cell r="A235" t="str">
            <v>UN</v>
          </cell>
          <cell r="C235">
            <v>8</v>
          </cell>
          <cell r="D235" t="str">
            <v>BRA1</v>
          </cell>
          <cell r="J235">
            <v>13.01</v>
          </cell>
        </row>
        <row r="236">
          <cell r="A236" t="str">
            <v>UN</v>
          </cell>
          <cell r="C236">
            <v>9</v>
          </cell>
          <cell r="D236" t="str">
            <v>BRA1</v>
          </cell>
          <cell r="J236">
            <v>14.370000000000001</v>
          </cell>
        </row>
        <row r="237">
          <cell r="A237" t="str">
            <v>UN</v>
          </cell>
          <cell r="C237">
            <v>1</v>
          </cell>
          <cell r="D237" t="str">
            <v>BRA2</v>
          </cell>
          <cell r="J237">
            <v>4</v>
          </cell>
        </row>
        <row r="238">
          <cell r="A238" t="str">
            <v>UN</v>
          </cell>
          <cell r="C238">
            <v>2</v>
          </cell>
          <cell r="D238" t="str">
            <v>BRA2</v>
          </cell>
          <cell r="J238">
            <v>3.03</v>
          </cell>
        </row>
        <row r="239">
          <cell r="A239" t="str">
            <v>UN</v>
          </cell>
          <cell r="C239">
            <v>3</v>
          </cell>
          <cell r="D239" t="str">
            <v>BRA2</v>
          </cell>
          <cell r="J239">
            <v>1.94</v>
          </cell>
        </row>
        <row r="240">
          <cell r="A240" t="str">
            <v>UN</v>
          </cell>
          <cell r="C240">
            <v>4</v>
          </cell>
          <cell r="D240" t="str">
            <v>BRA2</v>
          </cell>
          <cell r="J240">
            <v>5.8100000000000005</v>
          </cell>
        </row>
        <row r="241">
          <cell r="A241" t="str">
            <v>UN</v>
          </cell>
          <cell r="C241">
            <v>1</v>
          </cell>
          <cell r="D241" t="str">
            <v>BRA5</v>
          </cell>
          <cell r="J241">
            <v>45.24</v>
          </cell>
        </row>
        <row r="242">
          <cell r="A242" t="str">
            <v>UN</v>
          </cell>
          <cell r="C242">
            <v>2</v>
          </cell>
          <cell r="D242" t="str">
            <v>BRA5</v>
          </cell>
          <cell r="J242">
            <v>49.86999999999999</v>
          </cell>
        </row>
        <row r="243">
          <cell r="A243" t="str">
            <v>UN</v>
          </cell>
          <cell r="C243">
            <v>3</v>
          </cell>
          <cell r="D243" t="str">
            <v>BRA5</v>
          </cell>
          <cell r="J243">
            <v>71.050000000000011</v>
          </cell>
        </row>
        <row r="244">
          <cell r="A244" t="str">
            <v>UN</v>
          </cell>
          <cell r="C244">
            <v>4</v>
          </cell>
          <cell r="D244" t="str">
            <v>BRA5</v>
          </cell>
          <cell r="J244">
            <v>37.869999999999997</v>
          </cell>
        </row>
        <row r="245">
          <cell r="A245" t="str">
            <v>UN</v>
          </cell>
          <cell r="C245">
            <v>5</v>
          </cell>
          <cell r="D245" t="str">
            <v>BRA5</v>
          </cell>
          <cell r="J245">
            <v>48.669999999999995</v>
          </cell>
        </row>
        <row r="246">
          <cell r="A246" t="str">
            <v>UN</v>
          </cell>
          <cell r="C246">
            <v>6</v>
          </cell>
          <cell r="D246" t="str">
            <v>BRA5</v>
          </cell>
          <cell r="J246">
            <v>14.16</v>
          </cell>
        </row>
        <row r="247">
          <cell r="A247" t="str">
            <v>UN</v>
          </cell>
          <cell r="C247">
            <v>7</v>
          </cell>
          <cell r="D247" t="str">
            <v>BRA5</v>
          </cell>
          <cell r="J247">
            <v>2.0099999999999998</v>
          </cell>
        </row>
        <row r="248">
          <cell r="A248" t="str">
            <v>UN</v>
          </cell>
          <cell r="C248">
            <v>1</v>
          </cell>
          <cell r="D248" t="str">
            <v>BRA6</v>
          </cell>
          <cell r="J248">
            <v>62.209999999999987</v>
          </cell>
        </row>
        <row r="249">
          <cell r="A249" t="str">
            <v>UN</v>
          </cell>
          <cell r="C249">
            <v>2</v>
          </cell>
          <cell r="D249" t="str">
            <v>BRA6</v>
          </cell>
          <cell r="J249">
            <v>55.29</v>
          </cell>
        </row>
        <row r="250">
          <cell r="A250" t="str">
            <v>UN</v>
          </cell>
          <cell r="C250">
            <v>3</v>
          </cell>
          <cell r="D250" t="str">
            <v>BRA6</v>
          </cell>
          <cell r="J250">
            <v>78.819999999999993</v>
          </cell>
        </row>
        <row r="251">
          <cell r="A251" t="str">
            <v>UN</v>
          </cell>
          <cell r="C251">
            <v>4</v>
          </cell>
          <cell r="D251" t="str">
            <v>BRA6</v>
          </cell>
          <cell r="J251">
            <v>76.620000000000019</v>
          </cell>
        </row>
        <row r="252">
          <cell r="A252" t="str">
            <v>UN</v>
          </cell>
          <cell r="C252">
            <v>5</v>
          </cell>
          <cell r="D252" t="str">
            <v>BRA6</v>
          </cell>
          <cell r="J252">
            <v>93.739999999999981</v>
          </cell>
        </row>
        <row r="253">
          <cell r="A253" t="str">
            <v>UN</v>
          </cell>
          <cell r="C253">
            <v>1</v>
          </cell>
          <cell r="D253" t="str">
            <v>BRCL</v>
          </cell>
          <cell r="J253">
            <v>6.14</v>
          </cell>
        </row>
        <row r="254">
          <cell r="A254" t="str">
            <v>UN</v>
          </cell>
          <cell r="C254">
            <v>2</v>
          </cell>
          <cell r="D254" t="str">
            <v>BRCL</v>
          </cell>
          <cell r="J254">
            <v>5.5100000000000007</v>
          </cell>
        </row>
        <row r="255">
          <cell r="A255" t="str">
            <v>UN</v>
          </cell>
          <cell r="C255">
            <v>3</v>
          </cell>
          <cell r="D255" t="str">
            <v>BRCL</v>
          </cell>
          <cell r="J255">
            <v>5.7500000000000009</v>
          </cell>
        </row>
        <row r="256">
          <cell r="A256" t="str">
            <v>UN</v>
          </cell>
          <cell r="C256">
            <v>4</v>
          </cell>
          <cell r="D256" t="str">
            <v>BRCL</v>
          </cell>
          <cell r="J256">
            <v>9.43</v>
          </cell>
        </row>
        <row r="257">
          <cell r="A257" t="str">
            <v>UN</v>
          </cell>
          <cell r="C257">
            <v>5</v>
          </cell>
          <cell r="D257" t="str">
            <v>BRCL</v>
          </cell>
          <cell r="J257">
            <v>5.9200000000000008</v>
          </cell>
        </row>
        <row r="258">
          <cell r="A258" t="str">
            <v>UN</v>
          </cell>
          <cell r="C258">
            <v>1</v>
          </cell>
          <cell r="D258" t="str">
            <v>BSIN</v>
          </cell>
          <cell r="J258">
            <v>8.48</v>
          </cell>
        </row>
        <row r="259">
          <cell r="A259" t="str">
            <v>UN</v>
          </cell>
          <cell r="C259">
            <v>3</v>
          </cell>
          <cell r="D259" t="str">
            <v>BSIN</v>
          </cell>
          <cell r="J259">
            <v>6.97</v>
          </cell>
        </row>
        <row r="260">
          <cell r="A260" t="str">
            <v>UN</v>
          </cell>
          <cell r="C260">
            <v>4</v>
          </cell>
          <cell r="D260" t="str">
            <v>BSIN</v>
          </cell>
          <cell r="J260">
            <v>8.43</v>
          </cell>
        </row>
        <row r="261">
          <cell r="A261" t="str">
            <v>UN</v>
          </cell>
          <cell r="C261">
            <v>6</v>
          </cell>
          <cell r="D261" t="str">
            <v>BSIN</v>
          </cell>
          <cell r="J261">
            <v>3.33</v>
          </cell>
        </row>
        <row r="262">
          <cell r="A262" t="str">
            <v>UN</v>
          </cell>
          <cell r="C262">
            <v>1</v>
          </cell>
          <cell r="D262" t="str">
            <v>BWGA</v>
          </cell>
          <cell r="J262">
            <v>95.75</v>
          </cell>
        </row>
        <row r="263">
          <cell r="A263" t="str">
            <v>UN</v>
          </cell>
          <cell r="C263">
            <v>2</v>
          </cell>
          <cell r="D263" t="str">
            <v>BWGA</v>
          </cell>
          <cell r="J263">
            <v>43.86</v>
          </cell>
        </row>
        <row r="264">
          <cell r="A264" t="str">
            <v>UN</v>
          </cell>
          <cell r="C264">
            <v>3</v>
          </cell>
          <cell r="D264" t="str">
            <v>BWGA</v>
          </cell>
          <cell r="J264">
            <v>97.549999999999983</v>
          </cell>
        </row>
        <row r="265">
          <cell r="A265" t="str">
            <v>UN</v>
          </cell>
          <cell r="C265">
            <v>4</v>
          </cell>
          <cell r="D265" t="str">
            <v>BWGA</v>
          </cell>
          <cell r="J265">
            <v>241.46999999999994</v>
          </cell>
        </row>
        <row r="266">
          <cell r="A266" t="str">
            <v>UN</v>
          </cell>
          <cell r="C266">
            <v>5</v>
          </cell>
          <cell r="D266" t="str">
            <v>BWGA</v>
          </cell>
          <cell r="J266">
            <v>125.98000000000002</v>
          </cell>
        </row>
        <row r="267">
          <cell r="A267" t="str">
            <v>UN</v>
          </cell>
          <cell r="C267">
            <v>7</v>
          </cell>
          <cell r="D267" t="str">
            <v>BWGA</v>
          </cell>
          <cell r="J267">
            <v>3.66</v>
          </cell>
        </row>
        <row r="268">
          <cell r="A268" t="str">
            <v>UN</v>
          </cell>
          <cell r="C268">
            <v>8</v>
          </cell>
          <cell r="D268" t="str">
            <v>BWGA</v>
          </cell>
          <cell r="J268">
            <v>4.59</v>
          </cell>
        </row>
        <row r="269">
          <cell r="A269" t="str">
            <v>UN</v>
          </cell>
          <cell r="C269">
            <v>5</v>
          </cell>
          <cell r="D269" t="str">
            <v>DWCD</v>
          </cell>
          <cell r="J269">
            <v>56.26</v>
          </cell>
        </row>
        <row r="270">
          <cell r="A270" t="str">
            <v>UN</v>
          </cell>
          <cell r="C270">
            <v>1</v>
          </cell>
          <cell r="D270" t="str">
            <v>IPRC</v>
          </cell>
          <cell r="J270">
            <v>9.629999999999999</v>
          </cell>
        </row>
        <row r="271">
          <cell r="A271" t="str">
            <v>UN</v>
          </cell>
          <cell r="C271">
            <v>2</v>
          </cell>
          <cell r="D271" t="str">
            <v>IPRC</v>
          </cell>
          <cell r="J271">
            <v>2.61</v>
          </cell>
        </row>
        <row r="272">
          <cell r="A272" t="str">
            <v>UN</v>
          </cell>
          <cell r="C272">
            <v>3</v>
          </cell>
          <cell r="D272" t="str">
            <v>IPRC</v>
          </cell>
          <cell r="J272">
            <v>12.08</v>
          </cell>
        </row>
        <row r="273">
          <cell r="A273" t="str">
            <v>UN</v>
          </cell>
          <cell r="C273">
            <v>4</v>
          </cell>
          <cell r="D273" t="str">
            <v>IPRC</v>
          </cell>
          <cell r="J273">
            <v>3.2</v>
          </cell>
        </row>
        <row r="274">
          <cell r="A274" t="str">
            <v>UN</v>
          </cell>
          <cell r="C274">
            <v>2</v>
          </cell>
          <cell r="D274" t="str">
            <v>NSRC</v>
          </cell>
          <cell r="J274">
            <v>17.799999999999997</v>
          </cell>
        </row>
        <row r="275">
          <cell r="A275" t="str">
            <v>UN</v>
          </cell>
          <cell r="C275">
            <v>3</v>
          </cell>
          <cell r="D275" t="str">
            <v>NSRC</v>
          </cell>
          <cell r="J275">
            <v>26.650000000000002</v>
          </cell>
        </row>
        <row r="276">
          <cell r="A276" t="str">
            <v>UN</v>
          </cell>
          <cell r="C276">
            <v>4</v>
          </cell>
          <cell r="D276" t="str">
            <v>NSRC</v>
          </cell>
          <cell r="J276">
            <v>17.630000000000003</v>
          </cell>
        </row>
        <row r="277">
          <cell r="A277" t="str">
            <v>UN</v>
          </cell>
          <cell r="C277">
            <v>5</v>
          </cell>
          <cell r="D277" t="str">
            <v>NSRC</v>
          </cell>
          <cell r="J277">
            <v>17.149999999999999</v>
          </cell>
        </row>
        <row r="278">
          <cell r="A278" t="str">
            <v>UN</v>
          </cell>
          <cell r="C278">
            <v>2</v>
          </cell>
          <cell r="D278" t="str">
            <v>RCCE</v>
          </cell>
          <cell r="J278">
            <v>10</v>
          </cell>
        </row>
        <row r="279">
          <cell r="A279" t="str">
            <v>UN</v>
          </cell>
          <cell r="C279">
            <v>3</v>
          </cell>
          <cell r="D279" t="str">
            <v>RCCE</v>
          </cell>
          <cell r="J279">
            <v>10</v>
          </cell>
        </row>
        <row r="280">
          <cell r="A280" t="str">
            <v>UN</v>
          </cell>
          <cell r="C280">
            <v>2</v>
          </cell>
          <cell r="D280" t="str">
            <v>RCCR</v>
          </cell>
          <cell r="J280">
            <v>15</v>
          </cell>
        </row>
        <row r="281">
          <cell r="A281" t="str">
            <v>UN</v>
          </cell>
          <cell r="C281">
            <v>3</v>
          </cell>
          <cell r="D281" t="str">
            <v>RCCR</v>
          </cell>
          <cell r="J281">
            <v>15</v>
          </cell>
        </row>
        <row r="282">
          <cell r="A282" t="str">
            <v>UN</v>
          </cell>
          <cell r="C282">
            <v>4</v>
          </cell>
          <cell r="D282" t="str">
            <v>RRA1</v>
          </cell>
          <cell r="J282">
            <v>0.93</v>
          </cell>
        </row>
        <row r="283">
          <cell r="A283" t="str">
            <v>UN</v>
          </cell>
          <cell r="C283">
            <v>2</v>
          </cell>
          <cell r="D283" t="str">
            <v>RRA6</v>
          </cell>
          <cell r="J283">
            <v>11.75</v>
          </cell>
        </row>
        <row r="284">
          <cell r="A284" t="str">
            <v>UN</v>
          </cell>
          <cell r="C284">
            <v>4</v>
          </cell>
          <cell r="D284" t="str">
            <v>RRA6</v>
          </cell>
          <cell r="J284">
            <v>1.0900000000000001</v>
          </cell>
        </row>
        <row r="285">
          <cell r="A285" t="str">
            <v>UN</v>
          </cell>
          <cell r="C285">
            <v>7</v>
          </cell>
          <cell r="D285" t="str">
            <v>RRA6</v>
          </cell>
          <cell r="J285">
            <v>4.79</v>
          </cell>
        </row>
        <row r="286">
          <cell r="A286" t="str">
            <v>UN</v>
          </cell>
          <cell r="C286">
            <v>1</v>
          </cell>
          <cell r="D286" t="str">
            <v>RRCB</v>
          </cell>
          <cell r="J286">
            <v>8.1</v>
          </cell>
        </row>
        <row r="287">
          <cell r="A287" t="str">
            <v>UN</v>
          </cell>
          <cell r="C287">
            <v>2</v>
          </cell>
          <cell r="D287" t="str">
            <v>RRCB</v>
          </cell>
          <cell r="J287">
            <v>0.82</v>
          </cell>
        </row>
        <row r="288">
          <cell r="A288" t="str">
            <v>UN</v>
          </cell>
          <cell r="C288">
            <v>3</v>
          </cell>
          <cell r="D288" t="str">
            <v>RRCB</v>
          </cell>
          <cell r="J288">
            <v>15.81</v>
          </cell>
        </row>
        <row r="289">
          <cell r="A289" t="str">
            <v>UN</v>
          </cell>
          <cell r="C289">
            <v>4</v>
          </cell>
          <cell r="D289" t="str">
            <v>RRCB</v>
          </cell>
          <cell r="J289">
            <v>2.81</v>
          </cell>
        </row>
        <row r="290">
          <cell r="A290" t="str">
            <v>UN</v>
          </cell>
          <cell r="C290">
            <v>5</v>
          </cell>
          <cell r="D290" t="str">
            <v>RRCB</v>
          </cell>
          <cell r="J290">
            <v>6.71</v>
          </cell>
        </row>
        <row r="291">
          <cell r="A291" t="str">
            <v>UN</v>
          </cell>
          <cell r="C291">
            <v>7</v>
          </cell>
          <cell r="D291" t="str">
            <v>RRCB</v>
          </cell>
          <cell r="J291">
            <v>3.82</v>
          </cell>
        </row>
        <row r="292">
          <cell r="A292" t="str">
            <v>UN</v>
          </cell>
          <cell r="C292">
            <v>1</v>
          </cell>
          <cell r="D292" t="str">
            <v>RRCS</v>
          </cell>
          <cell r="J292">
            <v>5.6</v>
          </cell>
        </row>
        <row r="293">
          <cell r="A293" t="str">
            <v>UN</v>
          </cell>
          <cell r="C293">
            <v>2</v>
          </cell>
          <cell r="D293" t="str">
            <v>RRCS</v>
          </cell>
          <cell r="J293">
            <v>5.31</v>
          </cell>
        </row>
        <row r="294">
          <cell r="A294" t="str">
            <v>UN</v>
          </cell>
          <cell r="C294">
            <v>4</v>
          </cell>
          <cell r="D294" t="str">
            <v>RRCS</v>
          </cell>
          <cell r="J294">
            <v>5.71</v>
          </cell>
        </row>
        <row r="295">
          <cell r="A295" t="str">
            <v>UN</v>
          </cell>
          <cell r="C295">
            <v>1</v>
          </cell>
          <cell r="D295" t="str">
            <v>RRKC</v>
          </cell>
          <cell r="J295">
            <v>23.020000000000003</v>
          </cell>
        </row>
        <row r="296">
          <cell r="A296" t="str">
            <v>UN</v>
          </cell>
          <cell r="C296">
            <v>2</v>
          </cell>
          <cell r="D296" t="str">
            <v>RRKC</v>
          </cell>
          <cell r="J296">
            <v>16.059999999999999</v>
          </cell>
        </row>
        <row r="297">
          <cell r="A297" t="str">
            <v>UN</v>
          </cell>
          <cell r="C297">
            <v>3</v>
          </cell>
          <cell r="D297" t="str">
            <v>RRKC</v>
          </cell>
          <cell r="J297">
            <v>2.12</v>
          </cell>
        </row>
        <row r="298">
          <cell r="A298" t="str">
            <v>UN</v>
          </cell>
          <cell r="C298">
            <v>4</v>
          </cell>
          <cell r="D298" t="str">
            <v>RRKC</v>
          </cell>
          <cell r="J298">
            <v>1.58</v>
          </cell>
        </row>
        <row r="299">
          <cell r="A299" t="str">
            <v>UN</v>
          </cell>
          <cell r="C299">
            <v>5</v>
          </cell>
          <cell r="D299" t="str">
            <v>RRKC</v>
          </cell>
          <cell r="J299">
            <v>2.86</v>
          </cell>
        </row>
        <row r="300">
          <cell r="A300" t="str">
            <v>UN</v>
          </cell>
          <cell r="C300">
            <v>6</v>
          </cell>
          <cell r="D300" t="str">
            <v>RRKC</v>
          </cell>
          <cell r="J300">
            <v>0.84</v>
          </cell>
        </row>
        <row r="301">
          <cell r="A301" t="str">
            <v>UN</v>
          </cell>
          <cell r="C301">
            <v>8</v>
          </cell>
          <cell r="D301" t="str">
            <v>RRKC</v>
          </cell>
          <cell r="J301">
            <v>4.93</v>
          </cell>
        </row>
        <row r="302">
          <cell r="A302" t="str">
            <v>UN</v>
          </cell>
          <cell r="C302">
            <v>1</v>
          </cell>
          <cell r="D302" t="str">
            <v>RRMX</v>
          </cell>
          <cell r="J302">
            <v>23.970000000000002</v>
          </cell>
        </row>
        <row r="303">
          <cell r="A303" t="str">
            <v>UN</v>
          </cell>
          <cell r="C303">
            <v>2</v>
          </cell>
          <cell r="D303" t="str">
            <v>RRMX</v>
          </cell>
          <cell r="J303">
            <v>24.05</v>
          </cell>
        </row>
        <row r="304">
          <cell r="A304" t="str">
            <v>UN</v>
          </cell>
          <cell r="C304">
            <v>3</v>
          </cell>
          <cell r="D304" t="str">
            <v>RRMX</v>
          </cell>
          <cell r="J304">
            <v>43.1</v>
          </cell>
        </row>
        <row r="305">
          <cell r="A305" t="str">
            <v>UN</v>
          </cell>
          <cell r="C305">
            <v>4</v>
          </cell>
          <cell r="D305" t="str">
            <v>RRMX</v>
          </cell>
          <cell r="J305">
            <v>32.9</v>
          </cell>
        </row>
        <row r="306">
          <cell r="A306" t="str">
            <v>UN</v>
          </cell>
          <cell r="C306">
            <v>5</v>
          </cell>
          <cell r="D306" t="str">
            <v>RRMX</v>
          </cell>
          <cell r="J306">
            <v>20.04</v>
          </cell>
        </row>
        <row r="307">
          <cell r="A307" t="str">
            <v>UN</v>
          </cell>
          <cell r="C307">
            <v>7</v>
          </cell>
          <cell r="D307" t="str">
            <v>RRMX</v>
          </cell>
          <cell r="J307">
            <v>3.73</v>
          </cell>
        </row>
        <row r="308">
          <cell r="A308" t="str">
            <v>UN</v>
          </cell>
          <cell r="C308">
            <v>1</v>
          </cell>
          <cell r="D308" t="str">
            <v>RRWD</v>
          </cell>
          <cell r="J308">
            <v>2.15</v>
          </cell>
        </row>
        <row r="309">
          <cell r="A309" t="str">
            <v>UN</v>
          </cell>
          <cell r="C309">
            <v>3</v>
          </cell>
          <cell r="D309" t="str">
            <v>RRWD</v>
          </cell>
          <cell r="J309">
            <v>2.08</v>
          </cell>
        </row>
        <row r="310">
          <cell r="A310" t="str">
            <v>UN</v>
          </cell>
          <cell r="C310">
            <v>4</v>
          </cell>
          <cell r="D310" t="str">
            <v>RRWD</v>
          </cell>
          <cell r="J310">
            <v>0.63</v>
          </cell>
        </row>
        <row r="311">
          <cell r="A311" t="str">
            <v>UN</v>
          </cell>
          <cell r="C311">
            <v>5</v>
          </cell>
          <cell r="D311" t="str">
            <v>RRWD</v>
          </cell>
          <cell r="J311">
            <v>0.94</v>
          </cell>
        </row>
        <row r="312">
          <cell r="A312" t="str">
            <v>UN</v>
          </cell>
          <cell r="C312">
            <v>1</v>
          </cell>
          <cell r="D312" t="str">
            <v>RRYW</v>
          </cell>
          <cell r="J312">
            <v>10.46</v>
          </cell>
        </row>
        <row r="313">
          <cell r="A313" t="str">
            <v>UN</v>
          </cell>
          <cell r="C313">
            <v>2</v>
          </cell>
          <cell r="D313" t="str">
            <v>RRYW</v>
          </cell>
          <cell r="J313">
            <v>2.84</v>
          </cell>
        </row>
        <row r="314">
          <cell r="A314" t="str">
            <v>UN</v>
          </cell>
          <cell r="C314">
            <v>3</v>
          </cell>
          <cell r="D314" t="str">
            <v>RRYW</v>
          </cell>
          <cell r="J314">
            <v>8.83</v>
          </cell>
        </row>
        <row r="315">
          <cell r="A315" t="str">
            <v>UN</v>
          </cell>
          <cell r="C315">
            <v>4</v>
          </cell>
          <cell r="D315" t="str">
            <v>RRYW</v>
          </cell>
          <cell r="J315">
            <v>40.279999999999994</v>
          </cell>
        </row>
        <row r="316">
          <cell r="A316" t="str">
            <v>UN</v>
          </cell>
          <cell r="C316">
            <v>5</v>
          </cell>
          <cell r="D316" t="str">
            <v>RRYW</v>
          </cell>
          <cell r="J316">
            <v>31.23</v>
          </cell>
        </row>
        <row r="317">
          <cell r="A317" t="str">
            <v>UN</v>
          </cell>
          <cell r="C317">
            <v>4</v>
          </cell>
          <cell r="D317" t="str">
            <v>SWCC</v>
          </cell>
          <cell r="J317">
            <v>1</v>
          </cell>
        </row>
        <row r="318">
          <cell r="A318" t="str">
            <v>UN</v>
          </cell>
          <cell r="C318">
            <v>5</v>
          </cell>
          <cell r="D318" t="str">
            <v>SWCC</v>
          </cell>
          <cell r="J318">
            <v>2</v>
          </cell>
        </row>
        <row r="319">
          <cell r="A319" t="str">
            <v>UN</v>
          </cell>
          <cell r="C319">
            <v>3</v>
          </cell>
          <cell r="D319" t="str">
            <v>ALGA</v>
          </cell>
          <cell r="J319">
            <v>7.64</v>
          </cell>
        </row>
        <row r="320">
          <cell r="A320" t="str">
            <v>UN</v>
          </cell>
          <cell r="C320">
            <v>4</v>
          </cell>
          <cell r="D320" t="str">
            <v>ALGA</v>
          </cell>
          <cell r="J320">
            <v>8.7100000000000009</v>
          </cell>
        </row>
        <row r="321">
          <cell r="A321" t="str">
            <v>UN</v>
          </cell>
          <cell r="C321">
            <v>5</v>
          </cell>
          <cell r="D321" t="str">
            <v>ALGA</v>
          </cell>
          <cell r="J321">
            <v>10.440000000000001</v>
          </cell>
        </row>
        <row r="322">
          <cell r="A322" t="str">
            <v>UN</v>
          </cell>
          <cell r="C322">
            <v>6</v>
          </cell>
          <cell r="D322" t="str">
            <v>ALGA</v>
          </cell>
          <cell r="J322">
            <v>9.8299999999999983</v>
          </cell>
        </row>
        <row r="323">
          <cell r="A323" t="str">
            <v>UN</v>
          </cell>
          <cell r="C323">
            <v>7</v>
          </cell>
          <cell r="D323" t="str">
            <v>ALGA</v>
          </cell>
          <cell r="J323">
            <v>5.27</v>
          </cell>
        </row>
        <row r="324">
          <cell r="A324" t="str">
            <v>UN</v>
          </cell>
          <cell r="C324">
            <v>6</v>
          </cell>
          <cell r="D324" t="str">
            <v>BRA1</v>
          </cell>
          <cell r="J324">
            <v>1.5899999999999999</v>
          </cell>
        </row>
        <row r="325">
          <cell r="A325" t="str">
            <v>UN</v>
          </cell>
          <cell r="C325">
            <v>7</v>
          </cell>
          <cell r="D325" t="str">
            <v>BRA1</v>
          </cell>
          <cell r="J325">
            <v>45.900000000000006</v>
          </cell>
        </row>
        <row r="326">
          <cell r="A326" t="str">
            <v>UN</v>
          </cell>
          <cell r="C326">
            <v>8</v>
          </cell>
          <cell r="D326" t="str">
            <v>BRA1</v>
          </cell>
          <cell r="J326">
            <v>130.61999999999998</v>
          </cell>
        </row>
        <row r="327">
          <cell r="A327" t="str">
            <v>UN</v>
          </cell>
          <cell r="C327">
            <v>9</v>
          </cell>
          <cell r="D327" t="str">
            <v>BRA1</v>
          </cell>
          <cell r="J327">
            <v>71.92</v>
          </cell>
        </row>
        <row r="328">
          <cell r="A328" t="str">
            <v>UN</v>
          </cell>
          <cell r="C328">
            <v>10</v>
          </cell>
          <cell r="D328" t="str">
            <v>BRA1</v>
          </cell>
          <cell r="J328">
            <v>62.019999999999996</v>
          </cell>
        </row>
        <row r="329">
          <cell r="A329" t="str">
            <v>UN</v>
          </cell>
          <cell r="C329">
            <v>11</v>
          </cell>
          <cell r="D329" t="str">
            <v>BRA1</v>
          </cell>
          <cell r="J329">
            <v>50.970000000000013</v>
          </cell>
        </row>
        <row r="330">
          <cell r="A330" t="str">
            <v>UN</v>
          </cell>
          <cell r="C330">
            <v>12</v>
          </cell>
          <cell r="D330" t="str">
            <v>BRA1</v>
          </cell>
          <cell r="J330">
            <v>25.65</v>
          </cell>
        </row>
        <row r="331">
          <cell r="A331" t="str">
            <v>UN</v>
          </cell>
          <cell r="C331">
            <v>1</v>
          </cell>
          <cell r="D331" t="str">
            <v>BRA2</v>
          </cell>
          <cell r="J331">
            <v>4.1099999999999994</v>
          </cell>
        </row>
        <row r="332">
          <cell r="A332" t="str">
            <v>UN</v>
          </cell>
          <cell r="C332">
            <v>4</v>
          </cell>
          <cell r="D332" t="str">
            <v>BRA2</v>
          </cell>
          <cell r="J332">
            <v>2.68</v>
          </cell>
        </row>
        <row r="333">
          <cell r="A333" t="str">
            <v>UN</v>
          </cell>
          <cell r="C333">
            <v>5</v>
          </cell>
          <cell r="D333" t="str">
            <v>BRA2</v>
          </cell>
          <cell r="J333">
            <v>4.82</v>
          </cell>
        </row>
        <row r="334">
          <cell r="A334" t="str">
            <v>UN</v>
          </cell>
          <cell r="C334">
            <v>6</v>
          </cell>
          <cell r="D334" t="str">
            <v>BRA3</v>
          </cell>
          <cell r="J334">
            <v>10.65</v>
          </cell>
        </row>
        <row r="335">
          <cell r="A335" t="str">
            <v>UN</v>
          </cell>
          <cell r="C335">
            <v>1</v>
          </cell>
          <cell r="D335" t="str">
            <v>BRA5</v>
          </cell>
          <cell r="J335">
            <v>21.029999999999998</v>
          </cell>
        </row>
        <row r="336">
          <cell r="A336" t="str">
            <v>UN</v>
          </cell>
          <cell r="C336">
            <v>2</v>
          </cell>
          <cell r="D336" t="str">
            <v>BRA5</v>
          </cell>
          <cell r="J336">
            <v>15.68</v>
          </cell>
        </row>
        <row r="337">
          <cell r="A337" t="str">
            <v>UN</v>
          </cell>
          <cell r="C337">
            <v>3</v>
          </cell>
          <cell r="D337" t="str">
            <v>BRA5</v>
          </cell>
          <cell r="J337">
            <v>45.94</v>
          </cell>
        </row>
        <row r="338">
          <cell r="A338" t="str">
            <v>UN</v>
          </cell>
          <cell r="C338">
            <v>4</v>
          </cell>
          <cell r="D338" t="str">
            <v>BRA5</v>
          </cell>
          <cell r="J338">
            <v>77.77000000000001</v>
          </cell>
        </row>
        <row r="339">
          <cell r="A339" t="str">
            <v>UN</v>
          </cell>
          <cell r="C339">
            <v>5</v>
          </cell>
          <cell r="D339" t="str">
            <v>BRA5</v>
          </cell>
          <cell r="J339">
            <v>31.69</v>
          </cell>
        </row>
        <row r="340">
          <cell r="A340" t="str">
            <v>UN</v>
          </cell>
          <cell r="C340">
            <v>6</v>
          </cell>
          <cell r="D340" t="str">
            <v>BRA5</v>
          </cell>
          <cell r="J340">
            <v>42.87</v>
          </cell>
        </row>
        <row r="341">
          <cell r="A341" t="str">
            <v>UN</v>
          </cell>
          <cell r="C341">
            <v>7</v>
          </cell>
          <cell r="D341" t="str">
            <v>BRA5</v>
          </cell>
          <cell r="J341">
            <v>17.54</v>
          </cell>
        </row>
        <row r="342">
          <cell r="A342" t="str">
            <v>UN</v>
          </cell>
          <cell r="C342">
            <v>1</v>
          </cell>
          <cell r="D342" t="str">
            <v>BRA6</v>
          </cell>
          <cell r="J342">
            <v>6.98</v>
          </cell>
        </row>
        <row r="343">
          <cell r="A343" t="str">
            <v>UN</v>
          </cell>
          <cell r="C343">
            <v>2</v>
          </cell>
          <cell r="D343" t="str">
            <v>BRA6</v>
          </cell>
          <cell r="J343">
            <v>12.57</v>
          </cell>
        </row>
        <row r="344">
          <cell r="A344" t="str">
            <v>UN</v>
          </cell>
          <cell r="C344">
            <v>3</v>
          </cell>
          <cell r="D344" t="str">
            <v>BRA6</v>
          </cell>
          <cell r="J344">
            <v>100.92999999999999</v>
          </cell>
        </row>
        <row r="345">
          <cell r="A345" t="str">
            <v>UN</v>
          </cell>
          <cell r="C345">
            <v>4</v>
          </cell>
          <cell r="D345" t="str">
            <v>BRA6</v>
          </cell>
          <cell r="J345">
            <v>107.73000000000002</v>
          </cell>
        </row>
        <row r="346">
          <cell r="A346" t="str">
            <v>UN</v>
          </cell>
          <cell r="C346">
            <v>5</v>
          </cell>
          <cell r="D346" t="str">
            <v>BRA6</v>
          </cell>
          <cell r="J346">
            <v>187.89000000000001</v>
          </cell>
        </row>
        <row r="347">
          <cell r="A347" t="str">
            <v>UN</v>
          </cell>
          <cell r="C347">
            <v>6</v>
          </cell>
          <cell r="D347" t="str">
            <v>BRA6</v>
          </cell>
          <cell r="J347">
            <v>194.66</v>
          </cell>
        </row>
        <row r="348">
          <cell r="A348" t="str">
            <v>UN</v>
          </cell>
          <cell r="C348">
            <v>7</v>
          </cell>
          <cell r="D348" t="str">
            <v>BRA6</v>
          </cell>
          <cell r="J348">
            <v>45.109999999999992</v>
          </cell>
        </row>
        <row r="349">
          <cell r="A349" t="str">
            <v>UN</v>
          </cell>
          <cell r="C349">
            <v>6</v>
          </cell>
          <cell r="D349" t="str">
            <v>BRCB</v>
          </cell>
          <cell r="J349">
            <v>1.58</v>
          </cell>
        </row>
        <row r="350">
          <cell r="A350" t="str">
            <v>UN</v>
          </cell>
          <cell r="C350">
            <v>11</v>
          </cell>
          <cell r="D350" t="str">
            <v>BRCB</v>
          </cell>
          <cell r="J350">
            <v>3.25</v>
          </cell>
        </row>
        <row r="351">
          <cell r="A351" t="str">
            <v>UN</v>
          </cell>
          <cell r="C351">
            <v>2</v>
          </cell>
          <cell r="D351" t="str">
            <v>BRCL</v>
          </cell>
          <cell r="J351">
            <v>1.1399999999999999</v>
          </cell>
        </row>
        <row r="352">
          <cell r="A352" t="str">
            <v>UN</v>
          </cell>
          <cell r="C352">
            <v>3</v>
          </cell>
          <cell r="D352" t="str">
            <v>BRCL</v>
          </cell>
          <cell r="J352">
            <v>2.7600000000000002</v>
          </cell>
        </row>
        <row r="353">
          <cell r="A353" t="str">
            <v>UN</v>
          </cell>
          <cell r="C353">
            <v>4</v>
          </cell>
          <cell r="D353" t="str">
            <v>BRCL</v>
          </cell>
          <cell r="J353">
            <v>7.1900000000000013</v>
          </cell>
        </row>
        <row r="354">
          <cell r="A354" t="str">
            <v>UN</v>
          </cell>
          <cell r="C354">
            <v>5</v>
          </cell>
          <cell r="D354" t="str">
            <v>BRCL</v>
          </cell>
          <cell r="J354">
            <v>7.81</v>
          </cell>
        </row>
        <row r="355">
          <cell r="A355" t="str">
            <v>UN</v>
          </cell>
          <cell r="C355">
            <v>6</v>
          </cell>
          <cell r="D355" t="str">
            <v>BRCL</v>
          </cell>
          <cell r="J355">
            <v>7.94</v>
          </cell>
        </row>
        <row r="356">
          <cell r="A356" t="str">
            <v>UN</v>
          </cell>
          <cell r="C356">
            <v>7</v>
          </cell>
          <cell r="D356" t="str">
            <v>BRCL</v>
          </cell>
          <cell r="J356">
            <v>2.3600000000000003</v>
          </cell>
        </row>
        <row r="357">
          <cell r="A357" t="str">
            <v>UN</v>
          </cell>
          <cell r="C357">
            <v>8</v>
          </cell>
          <cell r="D357" t="str">
            <v>BRCL</v>
          </cell>
          <cell r="J357">
            <v>2</v>
          </cell>
        </row>
        <row r="358">
          <cell r="A358" t="str">
            <v>UN</v>
          </cell>
          <cell r="C358">
            <v>9</v>
          </cell>
          <cell r="D358" t="str">
            <v>BRCL</v>
          </cell>
          <cell r="J358">
            <v>5.83</v>
          </cell>
        </row>
        <row r="359">
          <cell r="A359" t="str">
            <v>UN</v>
          </cell>
          <cell r="C359">
            <v>11</v>
          </cell>
          <cell r="D359" t="str">
            <v>BRCL</v>
          </cell>
          <cell r="J359">
            <v>1.65</v>
          </cell>
        </row>
        <row r="360">
          <cell r="A360" t="str">
            <v>UN</v>
          </cell>
          <cell r="C360">
            <v>1</v>
          </cell>
          <cell r="D360" t="str">
            <v>BRDE</v>
          </cell>
          <cell r="J360">
            <v>1.79</v>
          </cell>
        </row>
        <row r="361">
          <cell r="A361" t="str">
            <v>UN</v>
          </cell>
          <cell r="C361">
            <v>3</v>
          </cell>
          <cell r="D361" t="str">
            <v>BRDE</v>
          </cell>
          <cell r="J361">
            <v>2.67</v>
          </cell>
        </row>
        <row r="362">
          <cell r="A362" t="str">
            <v>UN</v>
          </cell>
          <cell r="C362">
            <v>5</v>
          </cell>
          <cell r="D362" t="str">
            <v>BRDE</v>
          </cell>
          <cell r="J362">
            <v>9.42</v>
          </cell>
        </row>
        <row r="363">
          <cell r="A363" t="str">
            <v>UN</v>
          </cell>
          <cell r="C363">
            <v>1</v>
          </cell>
          <cell r="D363" t="str">
            <v>BRMW</v>
          </cell>
          <cell r="J363">
            <v>5.99</v>
          </cell>
        </row>
        <row r="364">
          <cell r="A364" t="str">
            <v>UN</v>
          </cell>
          <cell r="C364">
            <v>2</v>
          </cell>
          <cell r="D364" t="str">
            <v>BRMW</v>
          </cell>
          <cell r="J364">
            <v>5.57</v>
          </cell>
        </row>
        <row r="365">
          <cell r="A365" t="str">
            <v>UN</v>
          </cell>
          <cell r="C365">
            <v>3</v>
          </cell>
          <cell r="D365" t="str">
            <v>BRMW</v>
          </cell>
          <cell r="J365">
            <v>3.53</v>
          </cell>
        </row>
        <row r="366">
          <cell r="A366" t="str">
            <v>UN</v>
          </cell>
          <cell r="C366">
            <v>4</v>
          </cell>
          <cell r="D366" t="str">
            <v>BRMW</v>
          </cell>
          <cell r="J366">
            <v>8.120000000000001</v>
          </cell>
        </row>
        <row r="367">
          <cell r="A367" t="str">
            <v>UN</v>
          </cell>
          <cell r="C367">
            <v>5</v>
          </cell>
          <cell r="D367" t="str">
            <v>BRMW</v>
          </cell>
          <cell r="J367">
            <v>8.11</v>
          </cell>
        </row>
        <row r="368">
          <cell r="A368" t="str">
            <v>UN</v>
          </cell>
          <cell r="C368">
            <v>6</v>
          </cell>
          <cell r="D368" t="str">
            <v>BRMW</v>
          </cell>
          <cell r="J368">
            <v>8</v>
          </cell>
        </row>
        <row r="369">
          <cell r="A369" t="str">
            <v>UN</v>
          </cell>
          <cell r="C369">
            <v>7</v>
          </cell>
          <cell r="D369" t="str">
            <v>BRMW</v>
          </cell>
          <cell r="J369">
            <v>4.5200000000000005</v>
          </cell>
        </row>
        <row r="370">
          <cell r="A370" t="str">
            <v>UN</v>
          </cell>
          <cell r="C370">
            <v>8</v>
          </cell>
          <cell r="D370" t="str">
            <v>BRMW</v>
          </cell>
          <cell r="J370">
            <v>2.17</v>
          </cell>
        </row>
        <row r="371">
          <cell r="A371" t="str">
            <v>UN</v>
          </cell>
          <cell r="C371">
            <v>4</v>
          </cell>
          <cell r="D371" t="str">
            <v>BSIN</v>
          </cell>
          <cell r="J371">
            <v>6.6300000000000008</v>
          </cell>
        </row>
        <row r="372">
          <cell r="A372" t="str">
            <v>UN</v>
          </cell>
          <cell r="C372">
            <v>5</v>
          </cell>
          <cell r="D372" t="str">
            <v>BSIN</v>
          </cell>
          <cell r="J372">
            <v>19.8</v>
          </cell>
        </row>
        <row r="373">
          <cell r="A373" t="str">
            <v>UN</v>
          </cell>
          <cell r="C373">
            <v>6</v>
          </cell>
          <cell r="D373" t="str">
            <v>BSIN</v>
          </cell>
          <cell r="J373">
            <v>13.209999999999999</v>
          </cell>
        </row>
        <row r="374">
          <cell r="A374" t="str">
            <v>UN</v>
          </cell>
          <cell r="C374">
            <v>7</v>
          </cell>
          <cell r="D374" t="str">
            <v>BSIN</v>
          </cell>
          <cell r="J374">
            <v>16.330000000000002</v>
          </cell>
        </row>
        <row r="375">
          <cell r="A375" t="str">
            <v>UN</v>
          </cell>
          <cell r="C375">
            <v>8</v>
          </cell>
          <cell r="D375" t="str">
            <v>BSIN</v>
          </cell>
          <cell r="J375">
            <v>7.88</v>
          </cell>
        </row>
        <row r="376">
          <cell r="A376" t="str">
            <v>UN</v>
          </cell>
          <cell r="C376">
            <v>1</v>
          </cell>
          <cell r="D376" t="str">
            <v>BWGA</v>
          </cell>
          <cell r="J376">
            <v>676.0300000000002</v>
          </cell>
        </row>
        <row r="377">
          <cell r="A377" t="str">
            <v>UN</v>
          </cell>
          <cell r="C377">
            <v>2</v>
          </cell>
          <cell r="D377" t="str">
            <v>BWGA</v>
          </cell>
          <cell r="J377">
            <v>579.39999999999975</v>
          </cell>
        </row>
        <row r="378">
          <cell r="A378" t="str">
            <v>UN</v>
          </cell>
          <cell r="C378">
            <v>3</v>
          </cell>
          <cell r="D378" t="str">
            <v>BWGA</v>
          </cell>
          <cell r="J378">
            <v>906.50000000000045</v>
          </cell>
        </row>
        <row r="379">
          <cell r="A379" t="str">
            <v>UN</v>
          </cell>
          <cell r="C379">
            <v>4</v>
          </cell>
          <cell r="D379" t="str">
            <v>BWGA</v>
          </cell>
          <cell r="J379">
            <v>890.02999999999963</v>
          </cell>
        </row>
        <row r="380">
          <cell r="A380" t="str">
            <v>UN</v>
          </cell>
          <cell r="C380">
            <v>5</v>
          </cell>
          <cell r="D380" t="str">
            <v>BWGA</v>
          </cell>
          <cell r="J380">
            <v>1061.8</v>
          </cell>
        </row>
        <row r="381">
          <cell r="A381" t="str">
            <v>UN</v>
          </cell>
          <cell r="C381">
            <v>6</v>
          </cell>
          <cell r="D381" t="str">
            <v>BWGA</v>
          </cell>
          <cell r="J381">
            <v>90.680000000000021</v>
          </cell>
        </row>
        <row r="382">
          <cell r="A382" t="str">
            <v>UN</v>
          </cell>
          <cell r="C382">
            <v>7</v>
          </cell>
          <cell r="D382" t="str">
            <v>BWGA</v>
          </cell>
          <cell r="J382">
            <v>18.690000000000001</v>
          </cell>
        </row>
        <row r="383">
          <cell r="A383" t="str">
            <v>UN</v>
          </cell>
          <cell r="C383">
            <v>8</v>
          </cell>
          <cell r="D383" t="str">
            <v>BWGA</v>
          </cell>
          <cell r="J383">
            <v>49.660000000000011</v>
          </cell>
        </row>
        <row r="384">
          <cell r="A384" t="str">
            <v>UN</v>
          </cell>
          <cell r="C384">
            <v>9</v>
          </cell>
          <cell r="D384" t="str">
            <v>BWGA</v>
          </cell>
          <cell r="J384">
            <v>56.540000000000006</v>
          </cell>
        </row>
        <row r="385">
          <cell r="A385" t="str">
            <v>UN</v>
          </cell>
          <cell r="C385">
            <v>10</v>
          </cell>
          <cell r="D385" t="str">
            <v>BWGA</v>
          </cell>
          <cell r="J385">
            <v>68.13000000000001</v>
          </cell>
        </row>
        <row r="386">
          <cell r="A386" t="str">
            <v>UN</v>
          </cell>
          <cell r="C386">
            <v>11</v>
          </cell>
          <cell r="D386" t="str">
            <v>BWGA</v>
          </cell>
          <cell r="J386">
            <v>55.390000000000008</v>
          </cell>
        </row>
        <row r="387">
          <cell r="A387" t="str">
            <v>UN</v>
          </cell>
          <cell r="C387">
            <v>12</v>
          </cell>
          <cell r="D387" t="str">
            <v>BWGA</v>
          </cell>
          <cell r="J387">
            <v>63.849999999999994</v>
          </cell>
        </row>
        <row r="388">
          <cell r="A388" t="str">
            <v>UN</v>
          </cell>
          <cell r="C388">
            <v>3</v>
          </cell>
          <cell r="D388" t="str">
            <v>CGYW</v>
          </cell>
          <cell r="J388">
            <v>3.86</v>
          </cell>
        </row>
        <row r="389">
          <cell r="A389" t="str">
            <v>UN</v>
          </cell>
          <cell r="C389">
            <v>4</v>
          </cell>
          <cell r="D389" t="str">
            <v>CGYW</v>
          </cell>
          <cell r="J389">
            <v>23.41</v>
          </cell>
        </row>
        <row r="390">
          <cell r="A390" t="str">
            <v>UN</v>
          </cell>
          <cell r="C390">
            <v>5</v>
          </cell>
          <cell r="D390" t="str">
            <v>CGYW</v>
          </cell>
          <cell r="J390">
            <v>2.14</v>
          </cell>
        </row>
        <row r="391">
          <cell r="A391" t="str">
            <v>UN</v>
          </cell>
          <cell r="C391">
            <v>6</v>
          </cell>
          <cell r="D391" t="str">
            <v>CGYW</v>
          </cell>
          <cell r="J391">
            <v>4.54</v>
          </cell>
        </row>
        <row r="392">
          <cell r="A392" t="str">
            <v>UN</v>
          </cell>
          <cell r="C392">
            <v>5</v>
          </cell>
          <cell r="D392" t="str">
            <v>DWCD</v>
          </cell>
          <cell r="J392">
            <v>39.28</v>
          </cell>
        </row>
        <row r="393">
          <cell r="A393" t="str">
            <v>UN</v>
          </cell>
          <cell r="C393">
            <v>6</v>
          </cell>
          <cell r="D393" t="str">
            <v>DWWD</v>
          </cell>
          <cell r="J393">
            <v>2.0699999999999998</v>
          </cell>
        </row>
        <row r="394">
          <cell r="A394" t="str">
            <v>UN</v>
          </cell>
          <cell r="C394">
            <v>3</v>
          </cell>
          <cell r="D394" t="str">
            <v>IPRC</v>
          </cell>
          <cell r="J394">
            <v>3.1</v>
          </cell>
        </row>
        <row r="395">
          <cell r="A395" t="str">
            <v>UN</v>
          </cell>
          <cell r="C395">
            <v>4</v>
          </cell>
          <cell r="D395" t="str">
            <v>IPRC</v>
          </cell>
          <cell r="J395">
            <v>20.79</v>
          </cell>
        </row>
        <row r="396">
          <cell r="A396" t="str">
            <v>UN</v>
          </cell>
          <cell r="C396">
            <v>5</v>
          </cell>
          <cell r="D396" t="str">
            <v>IPRC</v>
          </cell>
          <cell r="J396">
            <v>27.060000000000002</v>
          </cell>
        </row>
        <row r="397">
          <cell r="A397" t="str">
            <v>UN</v>
          </cell>
          <cell r="C397">
            <v>6</v>
          </cell>
          <cell r="D397" t="str">
            <v>IPRC</v>
          </cell>
          <cell r="J397">
            <v>28.259999999999998</v>
          </cell>
        </row>
        <row r="398">
          <cell r="A398" t="str">
            <v>UN</v>
          </cell>
          <cell r="C398">
            <v>7</v>
          </cell>
          <cell r="D398" t="str">
            <v>IPRC</v>
          </cell>
          <cell r="J398">
            <v>6.27</v>
          </cell>
        </row>
        <row r="399">
          <cell r="A399" t="str">
            <v>UN</v>
          </cell>
          <cell r="C399">
            <v>1</v>
          </cell>
          <cell r="D399" t="str">
            <v>NSRC</v>
          </cell>
          <cell r="J399">
            <v>9.83</v>
          </cell>
        </row>
        <row r="400">
          <cell r="A400" t="str">
            <v>UN</v>
          </cell>
          <cell r="C400">
            <v>4</v>
          </cell>
          <cell r="D400" t="str">
            <v>NSRC</v>
          </cell>
          <cell r="J400">
            <v>35.620000000000005</v>
          </cell>
        </row>
        <row r="401">
          <cell r="A401" t="str">
            <v>UN</v>
          </cell>
          <cell r="C401">
            <v>5</v>
          </cell>
          <cell r="D401" t="str">
            <v>NSRC</v>
          </cell>
          <cell r="J401">
            <v>23.810000000000002</v>
          </cell>
        </row>
        <row r="402">
          <cell r="A402" t="str">
            <v>UN</v>
          </cell>
          <cell r="C402">
            <v>6</v>
          </cell>
          <cell r="D402" t="str">
            <v>NSRC</v>
          </cell>
          <cell r="J402">
            <v>43.61</v>
          </cell>
        </row>
        <row r="403">
          <cell r="A403" t="str">
            <v>UN</v>
          </cell>
          <cell r="C403">
            <v>7</v>
          </cell>
          <cell r="D403" t="str">
            <v>NSRC</v>
          </cell>
          <cell r="J403">
            <v>8.77</v>
          </cell>
        </row>
        <row r="404">
          <cell r="A404" t="str">
            <v>UN</v>
          </cell>
          <cell r="C404">
            <v>8</v>
          </cell>
          <cell r="D404" t="str">
            <v>NSRC</v>
          </cell>
          <cell r="J404">
            <v>23.060000000000002</v>
          </cell>
        </row>
        <row r="405">
          <cell r="A405" t="str">
            <v>UN</v>
          </cell>
          <cell r="C405">
            <v>3</v>
          </cell>
          <cell r="D405" t="str">
            <v>PTSO</v>
          </cell>
          <cell r="J405">
            <v>15</v>
          </cell>
        </row>
        <row r="406">
          <cell r="A406" t="str">
            <v>UN</v>
          </cell>
          <cell r="C406">
            <v>7</v>
          </cell>
          <cell r="D406" t="str">
            <v>RCAS</v>
          </cell>
          <cell r="J406">
            <v>20</v>
          </cell>
        </row>
        <row r="407">
          <cell r="A407" t="str">
            <v>UN</v>
          </cell>
          <cell r="C407">
            <v>10</v>
          </cell>
          <cell r="D407" t="str">
            <v>RCAS</v>
          </cell>
          <cell r="J407">
            <v>20</v>
          </cell>
        </row>
        <row r="408">
          <cell r="A408" t="str">
            <v>UN</v>
          </cell>
          <cell r="C408">
            <v>8</v>
          </cell>
          <cell r="D408" t="str">
            <v>RCCL</v>
          </cell>
          <cell r="J408">
            <v>10</v>
          </cell>
        </row>
        <row r="409">
          <cell r="A409" t="str">
            <v>UN</v>
          </cell>
          <cell r="C409">
            <v>11</v>
          </cell>
          <cell r="D409" t="str">
            <v>RCCR</v>
          </cell>
          <cell r="J409">
            <v>10</v>
          </cell>
        </row>
        <row r="410">
          <cell r="A410" t="str">
            <v>UN</v>
          </cell>
          <cell r="C410">
            <v>1</v>
          </cell>
          <cell r="D410" t="str">
            <v>RRA1</v>
          </cell>
          <cell r="J410">
            <v>2.5700000000000003</v>
          </cell>
        </row>
        <row r="411">
          <cell r="A411" t="str">
            <v>UN</v>
          </cell>
          <cell r="C411">
            <v>2</v>
          </cell>
          <cell r="D411" t="str">
            <v>RRA1</v>
          </cell>
          <cell r="J411">
            <v>1.76</v>
          </cell>
        </row>
        <row r="412">
          <cell r="A412" t="str">
            <v>UN</v>
          </cell>
          <cell r="C412">
            <v>3</v>
          </cell>
          <cell r="D412" t="str">
            <v>RRA1</v>
          </cell>
          <cell r="J412">
            <v>2.62</v>
          </cell>
        </row>
        <row r="413">
          <cell r="A413" t="str">
            <v>UN</v>
          </cell>
          <cell r="C413">
            <v>4</v>
          </cell>
          <cell r="D413" t="str">
            <v>RRA1</v>
          </cell>
          <cell r="J413">
            <v>7.6300000000000008</v>
          </cell>
        </row>
        <row r="414">
          <cell r="A414" t="str">
            <v>UN</v>
          </cell>
          <cell r="C414">
            <v>5</v>
          </cell>
          <cell r="D414" t="str">
            <v>RRA1</v>
          </cell>
          <cell r="J414">
            <v>3.2199999999999998</v>
          </cell>
        </row>
        <row r="415">
          <cell r="A415" t="str">
            <v>UN</v>
          </cell>
          <cell r="C415">
            <v>6</v>
          </cell>
          <cell r="D415" t="str">
            <v>RRA1</v>
          </cell>
          <cell r="J415">
            <v>88.62</v>
          </cell>
        </row>
        <row r="416">
          <cell r="A416" t="str">
            <v>UN</v>
          </cell>
          <cell r="C416">
            <v>7</v>
          </cell>
          <cell r="D416" t="str">
            <v>RRA1</v>
          </cell>
          <cell r="J416">
            <v>11.290000000000001</v>
          </cell>
        </row>
        <row r="417">
          <cell r="A417" t="str">
            <v>UN</v>
          </cell>
          <cell r="C417">
            <v>8</v>
          </cell>
          <cell r="D417" t="str">
            <v>RRA1</v>
          </cell>
          <cell r="J417">
            <v>56.349999999999994</v>
          </cell>
        </row>
        <row r="418">
          <cell r="A418" t="str">
            <v>UN</v>
          </cell>
          <cell r="C418">
            <v>9</v>
          </cell>
          <cell r="D418" t="str">
            <v>RRA1</v>
          </cell>
          <cell r="J418">
            <v>68.190000000000012</v>
          </cell>
        </row>
        <row r="419">
          <cell r="A419" t="str">
            <v>UN</v>
          </cell>
          <cell r="C419">
            <v>10</v>
          </cell>
          <cell r="D419" t="str">
            <v>RRA1</v>
          </cell>
          <cell r="J419">
            <v>41.739999999999995</v>
          </cell>
        </row>
        <row r="420">
          <cell r="A420" t="str">
            <v>UN</v>
          </cell>
          <cell r="C420">
            <v>11</v>
          </cell>
          <cell r="D420" t="str">
            <v>RRA1</v>
          </cell>
          <cell r="J420">
            <v>28.240000000000002</v>
          </cell>
        </row>
        <row r="421">
          <cell r="A421" t="str">
            <v>UN</v>
          </cell>
          <cell r="C421">
            <v>12</v>
          </cell>
          <cell r="D421" t="str">
            <v>RRA1</v>
          </cell>
          <cell r="J421">
            <v>1.54</v>
          </cell>
        </row>
        <row r="422">
          <cell r="A422" t="str">
            <v>UN</v>
          </cell>
          <cell r="C422">
            <v>2</v>
          </cell>
          <cell r="D422" t="str">
            <v>RRA5</v>
          </cell>
          <cell r="J422">
            <v>2.4700000000000002</v>
          </cell>
        </row>
        <row r="423">
          <cell r="A423" t="str">
            <v>UN</v>
          </cell>
          <cell r="C423">
            <v>5</v>
          </cell>
          <cell r="D423" t="str">
            <v>RRA5</v>
          </cell>
          <cell r="J423">
            <v>1.63</v>
          </cell>
        </row>
        <row r="424">
          <cell r="A424" t="str">
            <v>UN</v>
          </cell>
          <cell r="C424">
            <v>1</v>
          </cell>
          <cell r="D424" t="str">
            <v>RRA6</v>
          </cell>
          <cell r="J424">
            <v>1.86</v>
          </cell>
        </row>
        <row r="425">
          <cell r="A425" t="str">
            <v>UN</v>
          </cell>
          <cell r="C425">
            <v>2</v>
          </cell>
          <cell r="D425" t="str">
            <v>RRA6</v>
          </cell>
          <cell r="J425">
            <v>4.3099999999999996</v>
          </cell>
        </row>
        <row r="426">
          <cell r="A426" t="str">
            <v>UN</v>
          </cell>
          <cell r="C426">
            <v>3</v>
          </cell>
          <cell r="D426" t="str">
            <v>RRA6</v>
          </cell>
          <cell r="J426">
            <v>5.0299999999999994</v>
          </cell>
        </row>
        <row r="427">
          <cell r="A427" t="str">
            <v>UN</v>
          </cell>
          <cell r="C427">
            <v>4</v>
          </cell>
          <cell r="D427" t="str">
            <v>RRA6</v>
          </cell>
          <cell r="J427">
            <v>28.939999999999994</v>
          </cell>
        </row>
        <row r="428">
          <cell r="A428" t="str">
            <v>UN</v>
          </cell>
          <cell r="C428">
            <v>5</v>
          </cell>
          <cell r="D428" t="str">
            <v>RRA6</v>
          </cell>
          <cell r="J428">
            <v>16.159999999999997</v>
          </cell>
        </row>
        <row r="429">
          <cell r="A429" t="str">
            <v>UN</v>
          </cell>
          <cell r="C429">
            <v>6</v>
          </cell>
          <cell r="D429" t="str">
            <v>RRA6</v>
          </cell>
          <cell r="J429">
            <v>1.74</v>
          </cell>
        </row>
        <row r="430">
          <cell r="A430" t="str">
            <v>UN</v>
          </cell>
          <cell r="C430">
            <v>11</v>
          </cell>
          <cell r="D430" t="str">
            <v>RRAL</v>
          </cell>
          <cell r="J430">
            <v>0.38</v>
          </cell>
        </row>
        <row r="431">
          <cell r="A431" t="str">
            <v>UN</v>
          </cell>
          <cell r="C431">
            <v>4</v>
          </cell>
          <cell r="D431" t="str">
            <v>RRAN</v>
          </cell>
          <cell r="J431">
            <v>4.1500000000000004</v>
          </cell>
        </row>
        <row r="432">
          <cell r="A432" t="str">
            <v>UN</v>
          </cell>
          <cell r="C432">
            <v>3</v>
          </cell>
          <cell r="D432" t="str">
            <v>RRCB</v>
          </cell>
          <cell r="J432">
            <v>7.68</v>
          </cell>
        </row>
        <row r="433">
          <cell r="A433" t="str">
            <v>UN</v>
          </cell>
          <cell r="C433">
            <v>4</v>
          </cell>
          <cell r="D433" t="str">
            <v>RRCB</v>
          </cell>
          <cell r="J433">
            <v>17.2</v>
          </cell>
        </row>
        <row r="434">
          <cell r="A434" t="str">
            <v>UN</v>
          </cell>
          <cell r="C434">
            <v>5</v>
          </cell>
          <cell r="D434" t="str">
            <v>RRCB</v>
          </cell>
          <cell r="J434">
            <v>21.790000000000003</v>
          </cell>
        </row>
        <row r="435">
          <cell r="A435" t="str">
            <v>UN</v>
          </cell>
          <cell r="C435">
            <v>6</v>
          </cell>
          <cell r="D435" t="str">
            <v>RRCB</v>
          </cell>
          <cell r="J435">
            <v>39.47999999999999</v>
          </cell>
        </row>
        <row r="436">
          <cell r="A436" t="str">
            <v>UN</v>
          </cell>
          <cell r="C436">
            <v>7</v>
          </cell>
          <cell r="D436" t="str">
            <v>RRCB</v>
          </cell>
          <cell r="J436">
            <v>15.040000000000001</v>
          </cell>
        </row>
        <row r="437">
          <cell r="A437" t="str">
            <v>UN</v>
          </cell>
          <cell r="C437">
            <v>8</v>
          </cell>
          <cell r="D437" t="str">
            <v>RRCB</v>
          </cell>
          <cell r="J437">
            <v>1.92</v>
          </cell>
        </row>
        <row r="438">
          <cell r="A438" t="str">
            <v>UN</v>
          </cell>
          <cell r="C438">
            <v>9</v>
          </cell>
          <cell r="D438" t="str">
            <v>RRCB</v>
          </cell>
          <cell r="J438">
            <v>4.78</v>
          </cell>
        </row>
        <row r="439">
          <cell r="A439" t="str">
            <v>UN</v>
          </cell>
          <cell r="C439">
            <v>10</v>
          </cell>
          <cell r="D439" t="str">
            <v>RRCB</v>
          </cell>
          <cell r="J439">
            <v>14.579999999999998</v>
          </cell>
        </row>
        <row r="440">
          <cell r="A440" t="str">
            <v>UN</v>
          </cell>
          <cell r="C440">
            <v>11</v>
          </cell>
          <cell r="D440" t="str">
            <v>RRCB</v>
          </cell>
          <cell r="J440">
            <v>13.2</v>
          </cell>
        </row>
        <row r="441">
          <cell r="A441" t="str">
            <v>UN</v>
          </cell>
          <cell r="C441">
            <v>12</v>
          </cell>
          <cell r="D441" t="str">
            <v>RRCB</v>
          </cell>
          <cell r="J441">
            <v>14.37</v>
          </cell>
        </row>
        <row r="442">
          <cell r="A442" t="str">
            <v>UN</v>
          </cell>
          <cell r="C442">
            <v>1</v>
          </cell>
          <cell r="D442" t="str">
            <v>RRCL</v>
          </cell>
          <cell r="J442">
            <v>0.54</v>
          </cell>
        </row>
        <row r="443">
          <cell r="A443" t="str">
            <v>UN</v>
          </cell>
          <cell r="C443">
            <v>5</v>
          </cell>
          <cell r="D443" t="str">
            <v>RRCL</v>
          </cell>
          <cell r="J443">
            <v>1.02</v>
          </cell>
        </row>
        <row r="444">
          <cell r="A444" t="str">
            <v>UN</v>
          </cell>
          <cell r="C444">
            <v>7</v>
          </cell>
          <cell r="D444" t="str">
            <v>RRCS</v>
          </cell>
          <cell r="J444">
            <v>4.4800000000000004</v>
          </cell>
        </row>
        <row r="445">
          <cell r="A445" t="str">
            <v>UN</v>
          </cell>
          <cell r="C445">
            <v>8</v>
          </cell>
          <cell r="D445" t="str">
            <v>RRCS</v>
          </cell>
          <cell r="J445">
            <v>3.83</v>
          </cell>
        </row>
        <row r="446">
          <cell r="A446" t="str">
            <v>UN</v>
          </cell>
          <cell r="C446">
            <v>11</v>
          </cell>
          <cell r="D446" t="str">
            <v>RRCS</v>
          </cell>
          <cell r="J446">
            <v>11.780000000000001</v>
          </cell>
        </row>
        <row r="447">
          <cell r="A447" t="str">
            <v>UN</v>
          </cell>
          <cell r="C447">
            <v>12</v>
          </cell>
          <cell r="D447" t="str">
            <v>RRCS</v>
          </cell>
          <cell r="J447">
            <v>5.4</v>
          </cell>
        </row>
        <row r="448">
          <cell r="A448" t="str">
            <v>UN</v>
          </cell>
          <cell r="C448">
            <v>1</v>
          </cell>
          <cell r="D448" t="str">
            <v>RRGL</v>
          </cell>
          <cell r="J448">
            <v>14.3</v>
          </cell>
        </row>
        <row r="449">
          <cell r="A449" t="str">
            <v>UN</v>
          </cell>
          <cell r="C449">
            <v>2</v>
          </cell>
          <cell r="D449" t="str">
            <v>RRGL</v>
          </cell>
          <cell r="J449">
            <v>12.45</v>
          </cell>
        </row>
        <row r="450">
          <cell r="A450" t="str">
            <v>UN</v>
          </cell>
          <cell r="C450">
            <v>3</v>
          </cell>
          <cell r="D450" t="str">
            <v>RRGL</v>
          </cell>
          <cell r="J450">
            <v>14.76</v>
          </cell>
        </row>
        <row r="451">
          <cell r="A451" t="str">
            <v>UN</v>
          </cell>
          <cell r="C451">
            <v>4</v>
          </cell>
          <cell r="D451" t="str">
            <v>RRGL</v>
          </cell>
          <cell r="J451">
            <v>14.030000000000001</v>
          </cell>
        </row>
        <row r="452">
          <cell r="A452" t="str">
            <v>UN</v>
          </cell>
          <cell r="C452">
            <v>5</v>
          </cell>
          <cell r="D452" t="str">
            <v>RRGL</v>
          </cell>
          <cell r="J452">
            <v>15.370000000000001</v>
          </cell>
        </row>
        <row r="453">
          <cell r="A453" t="str">
            <v>UN</v>
          </cell>
          <cell r="C453">
            <v>6</v>
          </cell>
          <cell r="D453" t="str">
            <v>RRGL</v>
          </cell>
          <cell r="J453">
            <v>10.100000000000001</v>
          </cell>
        </row>
        <row r="454">
          <cell r="A454" t="str">
            <v>UN</v>
          </cell>
          <cell r="C454">
            <v>7</v>
          </cell>
          <cell r="D454" t="str">
            <v>RRGL</v>
          </cell>
          <cell r="J454">
            <v>9.85</v>
          </cell>
        </row>
        <row r="455">
          <cell r="A455" t="str">
            <v>UN</v>
          </cell>
          <cell r="C455">
            <v>1</v>
          </cell>
          <cell r="D455" t="str">
            <v>RRKC</v>
          </cell>
          <cell r="J455">
            <v>1.42</v>
          </cell>
        </row>
        <row r="456">
          <cell r="A456" t="str">
            <v>UN</v>
          </cell>
          <cell r="C456">
            <v>2</v>
          </cell>
          <cell r="D456" t="str">
            <v>RRKC</v>
          </cell>
          <cell r="J456">
            <v>1.2</v>
          </cell>
        </row>
        <row r="457">
          <cell r="A457" t="str">
            <v>UN</v>
          </cell>
          <cell r="C457">
            <v>3</v>
          </cell>
          <cell r="D457" t="str">
            <v>RRKC</v>
          </cell>
          <cell r="J457">
            <v>9.85</v>
          </cell>
        </row>
        <row r="458">
          <cell r="A458" t="str">
            <v>UN</v>
          </cell>
          <cell r="C458">
            <v>4</v>
          </cell>
          <cell r="D458" t="str">
            <v>RRKC</v>
          </cell>
          <cell r="J458">
            <v>43.01</v>
          </cell>
        </row>
        <row r="459">
          <cell r="A459" t="str">
            <v>UN</v>
          </cell>
          <cell r="C459">
            <v>5</v>
          </cell>
          <cell r="D459" t="str">
            <v>RRKC</v>
          </cell>
          <cell r="J459">
            <v>50.33</v>
          </cell>
        </row>
        <row r="460">
          <cell r="A460" t="str">
            <v>UN</v>
          </cell>
          <cell r="C460">
            <v>6</v>
          </cell>
          <cell r="D460" t="str">
            <v>RRKC</v>
          </cell>
          <cell r="J460">
            <v>37.630000000000017</v>
          </cell>
        </row>
        <row r="461">
          <cell r="A461" t="str">
            <v>UN</v>
          </cell>
          <cell r="C461">
            <v>7</v>
          </cell>
          <cell r="D461" t="str">
            <v>RRKC</v>
          </cell>
          <cell r="J461">
            <v>47.63</v>
          </cell>
        </row>
        <row r="462">
          <cell r="A462" t="str">
            <v>UN</v>
          </cell>
          <cell r="C462">
            <v>8</v>
          </cell>
          <cell r="D462" t="str">
            <v>RRKC</v>
          </cell>
          <cell r="J462">
            <v>55.68</v>
          </cell>
        </row>
        <row r="463">
          <cell r="A463" t="str">
            <v>UN</v>
          </cell>
          <cell r="C463">
            <v>9</v>
          </cell>
          <cell r="D463" t="str">
            <v>RRKC</v>
          </cell>
          <cell r="J463">
            <v>36.489999999999995</v>
          </cell>
        </row>
        <row r="464">
          <cell r="A464" t="str">
            <v>UN</v>
          </cell>
          <cell r="C464">
            <v>10</v>
          </cell>
          <cell r="D464" t="str">
            <v>RRKC</v>
          </cell>
          <cell r="J464">
            <v>57.3</v>
          </cell>
        </row>
        <row r="465">
          <cell r="A465" t="str">
            <v>UN</v>
          </cell>
          <cell r="C465">
            <v>11</v>
          </cell>
          <cell r="D465" t="str">
            <v>RRKC</v>
          </cell>
          <cell r="J465">
            <v>51.900000000000006</v>
          </cell>
        </row>
        <row r="466">
          <cell r="A466" t="str">
            <v>UN</v>
          </cell>
          <cell r="C466">
            <v>12</v>
          </cell>
          <cell r="D466" t="str">
            <v>RRKC</v>
          </cell>
          <cell r="J466">
            <v>58.49</v>
          </cell>
        </row>
        <row r="467">
          <cell r="A467" t="str">
            <v>UN</v>
          </cell>
          <cell r="C467">
            <v>1</v>
          </cell>
          <cell r="D467" t="str">
            <v>RRMX</v>
          </cell>
          <cell r="J467">
            <v>4.62</v>
          </cell>
        </row>
        <row r="468">
          <cell r="A468" t="str">
            <v>UN</v>
          </cell>
          <cell r="C468">
            <v>2</v>
          </cell>
          <cell r="D468" t="str">
            <v>RRMX</v>
          </cell>
          <cell r="J468">
            <v>8.08</v>
          </cell>
        </row>
        <row r="469">
          <cell r="A469" t="str">
            <v>UN</v>
          </cell>
          <cell r="C469">
            <v>3</v>
          </cell>
          <cell r="D469" t="str">
            <v>RRMX</v>
          </cell>
          <cell r="J469">
            <v>12.54</v>
          </cell>
        </row>
        <row r="470">
          <cell r="A470" t="str">
            <v>UN</v>
          </cell>
          <cell r="C470">
            <v>4</v>
          </cell>
          <cell r="D470" t="str">
            <v>RRMX</v>
          </cell>
          <cell r="J470">
            <v>28.51</v>
          </cell>
        </row>
        <row r="471">
          <cell r="A471" t="str">
            <v>UN</v>
          </cell>
          <cell r="C471">
            <v>5</v>
          </cell>
          <cell r="D471" t="str">
            <v>RRMX</v>
          </cell>
          <cell r="J471">
            <v>27.47</v>
          </cell>
        </row>
        <row r="472">
          <cell r="A472" t="str">
            <v>UN</v>
          </cell>
          <cell r="C472">
            <v>6</v>
          </cell>
          <cell r="D472" t="str">
            <v>RRMX</v>
          </cell>
          <cell r="J472">
            <v>36.11</v>
          </cell>
        </row>
        <row r="473">
          <cell r="A473" t="str">
            <v>UN</v>
          </cell>
          <cell r="C473">
            <v>7</v>
          </cell>
          <cell r="D473" t="str">
            <v>RRMX</v>
          </cell>
          <cell r="J473">
            <v>12.73</v>
          </cell>
        </row>
        <row r="474">
          <cell r="A474" t="str">
            <v>UN</v>
          </cell>
          <cell r="C474">
            <v>8</v>
          </cell>
          <cell r="D474" t="str">
            <v>RRMX</v>
          </cell>
          <cell r="J474">
            <v>4.5999999999999996</v>
          </cell>
        </row>
        <row r="475">
          <cell r="A475" t="str">
            <v>UN</v>
          </cell>
          <cell r="C475">
            <v>9</v>
          </cell>
          <cell r="D475" t="str">
            <v>RRMX</v>
          </cell>
          <cell r="J475">
            <v>3.3499999999999996</v>
          </cell>
        </row>
        <row r="476">
          <cell r="A476" t="str">
            <v>UN</v>
          </cell>
          <cell r="C476">
            <v>10</v>
          </cell>
          <cell r="D476" t="str">
            <v>RRMX</v>
          </cell>
          <cell r="J476">
            <v>19.329999999999998</v>
          </cell>
        </row>
        <row r="477">
          <cell r="A477" t="str">
            <v>UN</v>
          </cell>
          <cell r="C477">
            <v>11</v>
          </cell>
          <cell r="D477" t="str">
            <v>RRMX</v>
          </cell>
          <cell r="J477">
            <v>6.9400000000000013</v>
          </cell>
        </row>
        <row r="478">
          <cell r="A478" t="str">
            <v>UN</v>
          </cell>
          <cell r="C478">
            <v>12</v>
          </cell>
          <cell r="D478" t="str">
            <v>RRMX</v>
          </cell>
          <cell r="J478">
            <v>12.749999999999998</v>
          </cell>
        </row>
        <row r="479">
          <cell r="A479" t="str">
            <v>UN</v>
          </cell>
          <cell r="C479">
            <v>11</v>
          </cell>
          <cell r="D479" t="str">
            <v>RRRC</v>
          </cell>
          <cell r="J479">
            <v>2.56</v>
          </cell>
        </row>
        <row r="480">
          <cell r="A480" t="str">
            <v>UN</v>
          </cell>
          <cell r="C480">
            <v>1</v>
          </cell>
          <cell r="D480" t="str">
            <v>RRWD</v>
          </cell>
          <cell r="J480">
            <v>0.68</v>
          </cell>
        </row>
        <row r="481">
          <cell r="A481" t="str">
            <v>UN</v>
          </cell>
          <cell r="C481">
            <v>2</v>
          </cell>
          <cell r="D481" t="str">
            <v>RRWD</v>
          </cell>
          <cell r="J481">
            <v>3.56</v>
          </cell>
        </row>
        <row r="482">
          <cell r="A482" t="str">
            <v>UN</v>
          </cell>
          <cell r="C482">
            <v>3</v>
          </cell>
          <cell r="D482" t="str">
            <v>RRWD</v>
          </cell>
          <cell r="J482">
            <v>3.2800000000000002</v>
          </cell>
        </row>
        <row r="483">
          <cell r="A483" t="str">
            <v>UN</v>
          </cell>
          <cell r="C483">
            <v>4</v>
          </cell>
          <cell r="D483" t="str">
            <v>RRWD</v>
          </cell>
          <cell r="J483">
            <v>0.83</v>
          </cell>
        </row>
        <row r="484">
          <cell r="A484" t="str">
            <v>UN</v>
          </cell>
          <cell r="C484">
            <v>1</v>
          </cell>
          <cell r="D484" t="str">
            <v>RRYW</v>
          </cell>
          <cell r="J484">
            <v>5.93</v>
          </cell>
        </row>
        <row r="485">
          <cell r="A485" t="str">
            <v>UN</v>
          </cell>
          <cell r="C485">
            <v>2</v>
          </cell>
          <cell r="D485" t="str">
            <v>RRYW</v>
          </cell>
          <cell r="J485">
            <v>10.45</v>
          </cell>
        </row>
        <row r="486">
          <cell r="A486" t="str">
            <v>UN</v>
          </cell>
          <cell r="C486">
            <v>5</v>
          </cell>
          <cell r="D486" t="str">
            <v>RRYW</v>
          </cell>
          <cell r="J486">
            <v>19.829999999999998</v>
          </cell>
        </row>
        <row r="487">
          <cell r="A487" t="str">
            <v>UN</v>
          </cell>
          <cell r="C487">
            <v>6</v>
          </cell>
          <cell r="D487" t="str">
            <v>RRYW</v>
          </cell>
          <cell r="J487">
            <v>1.41</v>
          </cell>
        </row>
        <row r="488">
          <cell r="A488" t="str">
            <v>UN</v>
          </cell>
          <cell r="C488">
            <v>8</v>
          </cell>
          <cell r="D488" t="str">
            <v>RRYW</v>
          </cell>
          <cell r="J488">
            <v>4.54</v>
          </cell>
        </row>
        <row r="489">
          <cell r="A489" t="str">
            <v>UN</v>
          </cell>
          <cell r="C489">
            <v>9</v>
          </cell>
          <cell r="D489" t="str">
            <v>RRYW</v>
          </cell>
          <cell r="J489">
            <v>8.4600000000000009</v>
          </cell>
        </row>
        <row r="490">
          <cell r="A490" t="str">
            <v>UN</v>
          </cell>
          <cell r="C490">
            <v>10</v>
          </cell>
          <cell r="D490" t="str">
            <v>RRYW</v>
          </cell>
          <cell r="J490">
            <v>3.0100000000000002</v>
          </cell>
        </row>
        <row r="491">
          <cell r="A491" t="str">
            <v>UN</v>
          </cell>
          <cell r="C491">
            <v>11</v>
          </cell>
          <cell r="D491" t="str">
            <v>RRYW</v>
          </cell>
          <cell r="J491">
            <v>3.87</v>
          </cell>
        </row>
        <row r="492">
          <cell r="A492" t="str">
            <v>UN</v>
          </cell>
          <cell r="C492">
            <v>12</v>
          </cell>
          <cell r="D492" t="str">
            <v>RRYW</v>
          </cell>
          <cell r="J492">
            <v>10.64</v>
          </cell>
        </row>
        <row r="493">
          <cell r="A493" t="str">
            <v>UN</v>
          </cell>
          <cell r="C493">
            <v>6</v>
          </cell>
          <cell r="D493" t="str">
            <v>SWCC</v>
          </cell>
          <cell r="J493">
            <v>2</v>
          </cell>
        </row>
        <row r="494">
          <cell r="A494" t="str">
            <v>UN</v>
          </cell>
          <cell r="C494">
            <v>9</v>
          </cell>
          <cell r="D494" t="str">
            <v>SWCC</v>
          </cell>
          <cell r="J494">
            <v>1</v>
          </cell>
        </row>
        <row r="495">
          <cell r="A495" t="str">
            <v>UN</v>
          </cell>
          <cell r="C495">
            <v>2</v>
          </cell>
          <cell r="D495" t="str">
            <v>SWCR</v>
          </cell>
          <cell r="J495">
            <v>1</v>
          </cell>
        </row>
        <row r="496">
          <cell r="A496" t="str">
            <v>UN</v>
          </cell>
          <cell r="C496">
            <v>3</v>
          </cell>
          <cell r="D496" t="str">
            <v>SWCR</v>
          </cell>
          <cell r="J496">
            <v>1</v>
          </cell>
        </row>
        <row r="497">
          <cell r="A497" t="str">
            <v>UN</v>
          </cell>
          <cell r="C497">
            <v>4</v>
          </cell>
          <cell r="D497" t="str">
            <v>SWCR</v>
          </cell>
          <cell r="J497">
            <v>1</v>
          </cell>
        </row>
        <row r="498">
          <cell r="A498" t="str">
            <v>R</v>
          </cell>
          <cell r="C498" t="str">
            <v>02 Total</v>
          </cell>
          <cell r="D498" t="str">
            <v>BWGA</v>
          </cell>
          <cell r="J498">
            <v>1.56</v>
          </cell>
        </row>
        <row r="499">
          <cell r="A499" t="str">
            <v>R</v>
          </cell>
          <cell r="C499" t="str">
            <v>03 Total</v>
          </cell>
          <cell r="D499" t="str">
            <v>BWGA</v>
          </cell>
          <cell r="J499">
            <v>5.5</v>
          </cell>
        </row>
        <row r="500">
          <cell r="A500" t="str">
            <v>R</v>
          </cell>
          <cell r="C500" t="str">
            <v>05 Total</v>
          </cell>
          <cell r="D500" t="str">
            <v>BWGA</v>
          </cell>
          <cell r="J500">
            <v>7.01</v>
          </cell>
        </row>
        <row r="501">
          <cell r="A501" t="str">
            <v>R</v>
          </cell>
          <cell r="C501" t="str">
            <v>06 Total</v>
          </cell>
          <cell r="D501" t="str">
            <v>BWGA</v>
          </cell>
          <cell r="J501">
            <v>9.620000000000001</v>
          </cell>
        </row>
        <row r="502">
          <cell r="A502" t="str">
            <v>R</v>
          </cell>
          <cell r="C502" t="str">
            <v>07 Total</v>
          </cell>
          <cell r="D502" t="str">
            <v>BWGA</v>
          </cell>
          <cell r="J502">
            <v>11.879999999999999</v>
          </cell>
        </row>
        <row r="503">
          <cell r="A503" t="str">
            <v>R</v>
          </cell>
          <cell r="C503" t="str">
            <v>08 Total</v>
          </cell>
          <cell r="D503" t="str">
            <v>BWGA</v>
          </cell>
          <cell r="J503">
            <v>6.07</v>
          </cell>
        </row>
        <row r="504">
          <cell r="A504" t="str">
            <v>R</v>
          </cell>
          <cell r="C504" t="str">
            <v>12 Total</v>
          </cell>
          <cell r="D504" t="str">
            <v>BWGA</v>
          </cell>
          <cell r="J504">
            <v>2.85</v>
          </cell>
        </row>
        <row r="505">
          <cell r="A505" t="str">
            <v>R</v>
          </cell>
          <cell r="C505" t="str">
            <v>01 Total</v>
          </cell>
          <cell r="D505" t="str">
            <v>CGYW</v>
          </cell>
          <cell r="J505">
            <v>13.399999999999999</v>
          </cell>
        </row>
        <row r="506">
          <cell r="A506" t="str">
            <v>R</v>
          </cell>
          <cell r="C506" t="str">
            <v>02 Total</v>
          </cell>
          <cell r="D506" t="str">
            <v>CGYW</v>
          </cell>
          <cell r="J506">
            <v>7.5299999999999994</v>
          </cell>
        </row>
        <row r="507">
          <cell r="A507" t="str">
            <v>R</v>
          </cell>
          <cell r="C507" t="str">
            <v>03 Total</v>
          </cell>
          <cell r="D507" t="str">
            <v>CGYW</v>
          </cell>
          <cell r="J507">
            <v>49.260000000000005</v>
          </cell>
        </row>
        <row r="508">
          <cell r="A508" t="str">
            <v>R</v>
          </cell>
          <cell r="C508" t="str">
            <v>04 Total</v>
          </cell>
          <cell r="D508" t="str">
            <v>CGYW</v>
          </cell>
          <cell r="J508">
            <v>86.76</v>
          </cell>
        </row>
        <row r="509">
          <cell r="A509" t="str">
            <v>R</v>
          </cell>
          <cell r="C509" t="str">
            <v>05 Total</v>
          </cell>
          <cell r="D509" t="str">
            <v>CGYW</v>
          </cell>
          <cell r="J509">
            <v>90.069999999999979</v>
          </cell>
        </row>
        <row r="510">
          <cell r="A510" t="str">
            <v>R</v>
          </cell>
          <cell r="C510" t="str">
            <v>06 Total</v>
          </cell>
          <cell r="D510" t="str">
            <v>CGYW</v>
          </cell>
          <cell r="J510">
            <v>83.59</v>
          </cell>
        </row>
        <row r="511">
          <cell r="A511" t="str">
            <v>R</v>
          </cell>
          <cell r="C511" t="str">
            <v>07 Total</v>
          </cell>
          <cell r="D511" t="str">
            <v>CGYW</v>
          </cell>
          <cell r="J511">
            <v>101.65</v>
          </cell>
        </row>
        <row r="512">
          <cell r="A512" t="str">
            <v>R</v>
          </cell>
          <cell r="C512" t="str">
            <v>08 Total</v>
          </cell>
          <cell r="D512" t="str">
            <v>CGYW</v>
          </cell>
          <cell r="J512">
            <v>48.739999999999995</v>
          </cell>
        </row>
        <row r="513">
          <cell r="A513" t="str">
            <v>R</v>
          </cell>
          <cell r="C513" t="str">
            <v>09 Total</v>
          </cell>
          <cell r="D513" t="str">
            <v>CGYW</v>
          </cell>
          <cell r="J513">
            <v>64.279999999999987</v>
          </cell>
        </row>
        <row r="514">
          <cell r="A514" t="str">
            <v>R</v>
          </cell>
          <cell r="C514" t="str">
            <v>10 Total</v>
          </cell>
          <cell r="D514" t="str">
            <v>CGYW</v>
          </cell>
          <cell r="J514">
            <v>94.74</v>
          </cell>
        </row>
        <row r="515">
          <cell r="A515" t="str">
            <v>R</v>
          </cell>
          <cell r="C515" t="str">
            <v>11 Total</v>
          </cell>
          <cell r="D515" t="str">
            <v>CGYW</v>
          </cell>
          <cell r="J515">
            <v>88.02</v>
          </cell>
        </row>
        <row r="516">
          <cell r="A516" t="str">
            <v>R</v>
          </cell>
          <cell r="C516" t="str">
            <v>12 Total</v>
          </cell>
          <cell r="D516" t="str">
            <v>CGYW</v>
          </cell>
          <cell r="J516">
            <v>30.75</v>
          </cell>
        </row>
        <row r="517">
          <cell r="A517" t="str">
            <v>R</v>
          </cell>
          <cell r="C517" t="str">
            <v>01 Total</v>
          </cell>
          <cell r="D517" t="str">
            <v>RRRC</v>
          </cell>
          <cell r="J517">
            <v>4.1099999999999994</v>
          </cell>
        </row>
        <row r="518">
          <cell r="A518" t="str">
            <v>R</v>
          </cell>
          <cell r="C518" t="str">
            <v>02 Total</v>
          </cell>
          <cell r="D518" t="str">
            <v>RRRC</v>
          </cell>
          <cell r="J518">
            <v>1.41</v>
          </cell>
        </row>
        <row r="519">
          <cell r="A519" t="str">
            <v>R</v>
          </cell>
          <cell r="C519" t="str">
            <v>03 Total</v>
          </cell>
          <cell r="D519" t="str">
            <v>RRRC</v>
          </cell>
          <cell r="J519">
            <v>2.8</v>
          </cell>
        </row>
        <row r="520">
          <cell r="A520" t="str">
            <v>R</v>
          </cell>
          <cell r="C520" t="str">
            <v>04 Total</v>
          </cell>
          <cell r="D520" t="str">
            <v>RRRC</v>
          </cell>
          <cell r="J520">
            <v>2.73</v>
          </cell>
        </row>
        <row r="521">
          <cell r="A521" t="str">
            <v>R</v>
          </cell>
          <cell r="C521" t="str">
            <v>05 Total</v>
          </cell>
          <cell r="D521" t="str">
            <v>RRRC</v>
          </cell>
          <cell r="J521">
            <v>4.17</v>
          </cell>
        </row>
        <row r="522">
          <cell r="A522" t="str">
            <v>R</v>
          </cell>
          <cell r="C522" t="str">
            <v>07 Total</v>
          </cell>
          <cell r="D522" t="str">
            <v>RRRC</v>
          </cell>
          <cell r="J522">
            <v>8.14</v>
          </cell>
        </row>
        <row r="523">
          <cell r="A523" t="str">
            <v>R</v>
          </cell>
          <cell r="C523" t="str">
            <v>08 Total</v>
          </cell>
          <cell r="D523" t="str">
            <v>RRRC</v>
          </cell>
          <cell r="J523">
            <v>2.66</v>
          </cell>
        </row>
        <row r="524">
          <cell r="A524" t="str">
            <v>R</v>
          </cell>
          <cell r="C524" t="str">
            <v>09 Total</v>
          </cell>
          <cell r="D524" t="str">
            <v>RRRC</v>
          </cell>
          <cell r="J524">
            <v>4.1400000000000006</v>
          </cell>
        </row>
        <row r="525">
          <cell r="A525" t="str">
            <v>R</v>
          </cell>
          <cell r="C525" t="str">
            <v>10 Total</v>
          </cell>
          <cell r="D525" t="str">
            <v>RRRC</v>
          </cell>
          <cell r="J525">
            <v>0.42</v>
          </cell>
        </row>
        <row r="526">
          <cell r="A526" t="str">
            <v>R</v>
          </cell>
          <cell r="C526" t="str">
            <v>11 Total</v>
          </cell>
          <cell r="D526" t="str">
            <v>RRRC</v>
          </cell>
          <cell r="J526">
            <v>1.74</v>
          </cell>
        </row>
        <row r="527">
          <cell r="A527" t="str">
            <v>R</v>
          </cell>
          <cell r="C527" t="str">
            <v>12 Total</v>
          </cell>
          <cell r="D527" t="str">
            <v>RRRC</v>
          </cell>
          <cell r="J527">
            <v>1.23</v>
          </cell>
        </row>
        <row r="528">
          <cell r="A528" t="str">
            <v>R</v>
          </cell>
          <cell r="C528" t="str">
            <v>01 Total</v>
          </cell>
          <cell r="D528" t="str">
            <v>RRYW</v>
          </cell>
          <cell r="J528">
            <v>67.139999999999986</v>
          </cell>
        </row>
        <row r="529">
          <cell r="A529" t="str">
            <v>R</v>
          </cell>
          <cell r="C529" t="str">
            <v>02 Total</v>
          </cell>
          <cell r="D529" t="str">
            <v>RRYW</v>
          </cell>
          <cell r="J529">
            <v>42.999999999999993</v>
          </cell>
        </row>
        <row r="530">
          <cell r="A530" t="str">
            <v>R</v>
          </cell>
          <cell r="C530" t="str">
            <v>03 Total</v>
          </cell>
          <cell r="D530" t="str">
            <v>RRYW</v>
          </cell>
          <cell r="J530">
            <v>80.69</v>
          </cell>
        </row>
        <row r="531">
          <cell r="A531" t="str">
            <v>R</v>
          </cell>
          <cell r="C531" t="str">
            <v>04 Total</v>
          </cell>
          <cell r="D531" t="str">
            <v>RRYW</v>
          </cell>
          <cell r="J531">
            <v>136.95000000000002</v>
          </cell>
        </row>
        <row r="532">
          <cell r="A532" t="str">
            <v>R</v>
          </cell>
          <cell r="C532" t="str">
            <v>05 Total</v>
          </cell>
          <cell r="D532" t="str">
            <v>RRYW</v>
          </cell>
          <cell r="J532">
            <v>184.15</v>
          </cell>
        </row>
        <row r="533">
          <cell r="A533" t="str">
            <v>R</v>
          </cell>
          <cell r="C533" t="str">
            <v>06 Total</v>
          </cell>
          <cell r="D533" t="str">
            <v>RRYW</v>
          </cell>
          <cell r="J533">
            <v>70.91</v>
          </cell>
        </row>
        <row r="534">
          <cell r="A534" t="str">
            <v>R</v>
          </cell>
          <cell r="C534" t="str">
            <v>07 Total</v>
          </cell>
          <cell r="D534" t="str">
            <v>RRYW</v>
          </cell>
          <cell r="J534">
            <v>18.450000000000003</v>
          </cell>
        </row>
        <row r="535">
          <cell r="A535" t="str">
            <v>R</v>
          </cell>
          <cell r="C535" t="str">
            <v>08 Total</v>
          </cell>
          <cell r="D535" t="str">
            <v>RRYW</v>
          </cell>
          <cell r="J535">
            <v>39.440000000000005</v>
          </cell>
        </row>
        <row r="536">
          <cell r="A536" t="str">
            <v>R</v>
          </cell>
          <cell r="C536" t="str">
            <v>09 Total</v>
          </cell>
          <cell r="D536" t="str">
            <v>RRYW</v>
          </cell>
          <cell r="J536">
            <v>54.730000000000004</v>
          </cell>
        </row>
        <row r="537">
          <cell r="A537" t="str">
            <v>R</v>
          </cell>
          <cell r="C537" t="str">
            <v>10 Total</v>
          </cell>
          <cell r="D537" t="str">
            <v>RRYW</v>
          </cell>
          <cell r="J537">
            <v>35.97</v>
          </cell>
        </row>
        <row r="538">
          <cell r="A538" t="str">
            <v>R</v>
          </cell>
          <cell r="C538" t="str">
            <v>11 Total</v>
          </cell>
          <cell r="D538" t="str">
            <v>RRYW</v>
          </cell>
          <cell r="J538">
            <v>51.08</v>
          </cell>
        </row>
        <row r="539">
          <cell r="A539" t="str">
            <v>R</v>
          </cell>
          <cell r="C539" t="str">
            <v>12 Total</v>
          </cell>
          <cell r="D539" t="str">
            <v>RRYW</v>
          </cell>
          <cell r="J539">
            <v>37.29</v>
          </cell>
        </row>
        <row r="540">
          <cell r="A540" t="str">
            <v>UN</v>
          </cell>
          <cell r="C540" t="str">
            <v>02 Total</v>
          </cell>
          <cell r="D540" t="str">
            <v>BWGA</v>
          </cell>
          <cell r="J540">
            <v>1.08</v>
          </cell>
        </row>
        <row r="541">
          <cell r="A541" t="str">
            <v>UN</v>
          </cell>
          <cell r="C541" t="str">
            <v>03 Total</v>
          </cell>
          <cell r="D541" t="str">
            <v>BWGA</v>
          </cell>
          <cell r="J541">
            <v>8.2100000000000009</v>
          </cell>
        </row>
        <row r="542">
          <cell r="A542" t="str">
            <v>UN</v>
          </cell>
          <cell r="C542" t="str">
            <v>07 Total</v>
          </cell>
          <cell r="D542" t="str">
            <v>BWGA</v>
          </cell>
          <cell r="J542">
            <v>3.71</v>
          </cell>
        </row>
        <row r="543">
          <cell r="A543" t="str">
            <v>UN</v>
          </cell>
          <cell r="C543" t="str">
            <v>08 Total</v>
          </cell>
          <cell r="D543" t="str">
            <v>BWGA</v>
          </cell>
          <cell r="J543">
            <v>12.93</v>
          </cell>
        </row>
        <row r="544">
          <cell r="A544" t="str">
            <v>UN</v>
          </cell>
          <cell r="C544" t="str">
            <v>10 Total</v>
          </cell>
          <cell r="D544" t="str">
            <v>BWGA</v>
          </cell>
          <cell r="J544">
            <v>1.4</v>
          </cell>
        </row>
        <row r="545">
          <cell r="A545" t="str">
            <v>UN</v>
          </cell>
          <cell r="C545" t="str">
            <v>11 Total</v>
          </cell>
          <cell r="D545" t="str">
            <v>BWGA</v>
          </cell>
          <cell r="J545">
            <v>5.23</v>
          </cell>
        </row>
        <row r="546">
          <cell r="A546" t="str">
            <v>UN</v>
          </cell>
          <cell r="C546" t="str">
            <v>12 Total</v>
          </cell>
          <cell r="D546" t="str">
            <v>BWGA</v>
          </cell>
          <cell r="J546">
            <v>6.1599999999999993</v>
          </cell>
        </row>
        <row r="547">
          <cell r="A547" t="str">
            <v>UN</v>
          </cell>
          <cell r="C547" t="str">
            <v>01 Total</v>
          </cell>
          <cell r="D547" t="str">
            <v>CGYW</v>
          </cell>
          <cell r="J547">
            <v>16.68</v>
          </cell>
        </row>
        <row r="548">
          <cell r="A548" t="str">
            <v>UN</v>
          </cell>
          <cell r="C548" t="str">
            <v>02 Total</v>
          </cell>
          <cell r="D548" t="str">
            <v>CGYW</v>
          </cell>
          <cell r="J548">
            <v>9.1</v>
          </cell>
        </row>
        <row r="549">
          <cell r="A549" t="str">
            <v>UN</v>
          </cell>
          <cell r="C549" t="str">
            <v>03 Total</v>
          </cell>
          <cell r="D549" t="str">
            <v>CGYW</v>
          </cell>
          <cell r="J549">
            <v>28.63</v>
          </cell>
        </row>
        <row r="550">
          <cell r="A550" t="str">
            <v>UN</v>
          </cell>
          <cell r="C550" t="str">
            <v>04 Total</v>
          </cell>
          <cell r="D550" t="str">
            <v>CGYW</v>
          </cell>
          <cell r="J550">
            <v>46.569999999999993</v>
          </cell>
        </row>
        <row r="551">
          <cell r="A551" t="str">
            <v>UN</v>
          </cell>
          <cell r="C551" t="str">
            <v>05 Total</v>
          </cell>
          <cell r="D551" t="str">
            <v>CGYW</v>
          </cell>
          <cell r="J551">
            <v>72.13</v>
          </cell>
        </row>
        <row r="552">
          <cell r="A552" t="str">
            <v>UN</v>
          </cell>
          <cell r="C552" t="str">
            <v>06 Total</v>
          </cell>
          <cell r="D552" t="str">
            <v>CGYW</v>
          </cell>
          <cell r="J552">
            <v>20.72</v>
          </cell>
        </row>
        <row r="553">
          <cell r="A553" t="str">
            <v>UN</v>
          </cell>
          <cell r="C553" t="str">
            <v>07 Total</v>
          </cell>
          <cell r="D553" t="str">
            <v>CGYW</v>
          </cell>
          <cell r="J553">
            <v>43.36</v>
          </cell>
        </row>
        <row r="554">
          <cell r="A554" t="str">
            <v>UN</v>
          </cell>
          <cell r="C554" t="str">
            <v>08 Total</v>
          </cell>
          <cell r="D554" t="str">
            <v>CGYW</v>
          </cell>
          <cell r="J554">
            <v>2.96</v>
          </cell>
        </row>
        <row r="555">
          <cell r="A555" t="str">
            <v>UN</v>
          </cell>
          <cell r="C555" t="str">
            <v>09 Total</v>
          </cell>
          <cell r="D555" t="str">
            <v>CGYW</v>
          </cell>
          <cell r="J555">
            <v>25.31</v>
          </cell>
        </row>
        <row r="556">
          <cell r="A556" t="str">
            <v>UN</v>
          </cell>
          <cell r="C556" t="str">
            <v>10 Total</v>
          </cell>
          <cell r="D556" t="str">
            <v>CGYW</v>
          </cell>
          <cell r="J556">
            <v>27.73</v>
          </cell>
        </row>
        <row r="557">
          <cell r="A557" t="str">
            <v>UN</v>
          </cell>
          <cell r="C557" t="str">
            <v>11 Total</v>
          </cell>
          <cell r="D557" t="str">
            <v>CGYW</v>
          </cell>
          <cell r="J557">
            <v>7.09</v>
          </cell>
        </row>
        <row r="558">
          <cell r="A558" t="str">
            <v>UN</v>
          </cell>
          <cell r="C558" t="str">
            <v>12 Total</v>
          </cell>
          <cell r="D558" t="str">
            <v>CGYW</v>
          </cell>
          <cell r="J558">
            <v>0</v>
          </cell>
        </row>
        <row r="559">
          <cell r="A559" t="str">
            <v>UN</v>
          </cell>
          <cell r="C559" t="str">
            <v>01 Total</v>
          </cell>
          <cell r="D559" t="str">
            <v>RRRC</v>
          </cell>
          <cell r="J559">
            <v>4.2300000000000004</v>
          </cell>
        </row>
        <row r="560">
          <cell r="A560" t="str">
            <v>UN</v>
          </cell>
          <cell r="C560" t="str">
            <v>02 Total</v>
          </cell>
          <cell r="D560" t="str">
            <v>RRRC</v>
          </cell>
          <cell r="J560">
            <v>1.35</v>
          </cell>
        </row>
        <row r="561">
          <cell r="A561" t="str">
            <v>UN</v>
          </cell>
          <cell r="C561" t="str">
            <v>03 Total</v>
          </cell>
          <cell r="D561" t="str">
            <v>RRRC</v>
          </cell>
          <cell r="J561">
            <v>1.61</v>
          </cell>
        </row>
        <row r="562">
          <cell r="A562" t="str">
            <v>UN</v>
          </cell>
          <cell r="C562" t="str">
            <v>08 Total</v>
          </cell>
          <cell r="D562" t="str">
            <v>RRRC</v>
          </cell>
          <cell r="J562">
            <v>2.1</v>
          </cell>
        </row>
        <row r="563">
          <cell r="A563" t="str">
            <v>UN</v>
          </cell>
          <cell r="C563" t="str">
            <v>09 Total</v>
          </cell>
          <cell r="D563" t="str">
            <v>RRRC</v>
          </cell>
          <cell r="J563">
            <v>2.2799999999999998</v>
          </cell>
        </row>
        <row r="564">
          <cell r="A564" t="str">
            <v>UN</v>
          </cell>
          <cell r="C564" t="str">
            <v>10 Total</v>
          </cell>
          <cell r="D564" t="str">
            <v>RRRC</v>
          </cell>
          <cell r="J564">
            <v>1.23</v>
          </cell>
        </row>
        <row r="565">
          <cell r="A565" t="str">
            <v>UN</v>
          </cell>
          <cell r="C565" t="str">
            <v>01 Total</v>
          </cell>
          <cell r="D565" t="str">
            <v>RRYW</v>
          </cell>
          <cell r="J565">
            <v>40.590000000000003</v>
          </cell>
        </row>
        <row r="566">
          <cell r="A566" t="str">
            <v>UN</v>
          </cell>
          <cell r="C566" t="str">
            <v>02 Total</v>
          </cell>
          <cell r="D566" t="str">
            <v>RRYW</v>
          </cell>
          <cell r="J566">
            <v>15.59</v>
          </cell>
        </row>
        <row r="567">
          <cell r="A567" t="str">
            <v>UN</v>
          </cell>
          <cell r="C567" t="str">
            <v>03 Total</v>
          </cell>
          <cell r="D567" t="str">
            <v>RRYW</v>
          </cell>
          <cell r="J567">
            <v>43.989999999999995</v>
          </cell>
        </row>
        <row r="568">
          <cell r="A568" t="str">
            <v>UN</v>
          </cell>
          <cell r="C568" t="str">
            <v>04 Total</v>
          </cell>
          <cell r="D568" t="str">
            <v>RRYW</v>
          </cell>
          <cell r="J568">
            <v>102.77</v>
          </cell>
        </row>
        <row r="569">
          <cell r="A569" t="str">
            <v>UN</v>
          </cell>
          <cell r="C569" t="str">
            <v>05 Total</v>
          </cell>
          <cell r="D569" t="str">
            <v>RRYW</v>
          </cell>
          <cell r="J569">
            <v>126.19</v>
          </cell>
        </row>
        <row r="570">
          <cell r="A570" t="str">
            <v>UN</v>
          </cell>
          <cell r="C570" t="str">
            <v>06 Total</v>
          </cell>
          <cell r="D570" t="str">
            <v>RRYW</v>
          </cell>
          <cell r="J570">
            <v>79.760000000000005</v>
          </cell>
        </row>
        <row r="571">
          <cell r="A571" t="str">
            <v>UN</v>
          </cell>
          <cell r="C571" t="str">
            <v>07 Total</v>
          </cell>
          <cell r="D571" t="str">
            <v>RRYW</v>
          </cell>
          <cell r="J571">
            <v>25.31</v>
          </cell>
        </row>
        <row r="572">
          <cell r="A572" t="str">
            <v>UN</v>
          </cell>
          <cell r="C572" t="str">
            <v>08 Total</v>
          </cell>
          <cell r="D572" t="str">
            <v>RRYW</v>
          </cell>
          <cell r="J572">
            <v>42.789999999999992</v>
          </cell>
        </row>
        <row r="573">
          <cell r="A573" t="str">
            <v>UN</v>
          </cell>
          <cell r="C573" t="str">
            <v>09 Total</v>
          </cell>
          <cell r="D573" t="str">
            <v>RRYW</v>
          </cell>
          <cell r="J573">
            <v>48.629999999999995</v>
          </cell>
        </row>
        <row r="574">
          <cell r="A574" t="str">
            <v>UN</v>
          </cell>
          <cell r="C574" t="str">
            <v>10 Total</v>
          </cell>
          <cell r="D574" t="str">
            <v>RRYW</v>
          </cell>
          <cell r="J574">
            <v>67.67</v>
          </cell>
        </row>
        <row r="575">
          <cell r="A575" t="str">
            <v>UN</v>
          </cell>
          <cell r="C575" t="str">
            <v>11 Total</v>
          </cell>
          <cell r="D575" t="str">
            <v>RRYW</v>
          </cell>
          <cell r="J575">
            <v>58.339999999999996</v>
          </cell>
        </row>
        <row r="576">
          <cell r="A576" t="str">
            <v>UN</v>
          </cell>
          <cell r="C576" t="str">
            <v>12 Total</v>
          </cell>
          <cell r="D576" t="str">
            <v>RRYW</v>
          </cell>
          <cell r="J576">
            <v>37.25</v>
          </cell>
        </row>
        <row r="577">
          <cell r="A577" t="str">
            <v>UN</v>
          </cell>
          <cell r="C577" t="str">
            <v>01 Total</v>
          </cell>
          <cell r="D577" t="str">
            <v>BWGA</v>
          </cell>
          <cell r="J577">
            <v>1.51</v>
          </cell>
        </row>
        <row r="578">
          <cell r="A578" t="str">
            <v>UN</v>
          </cell>
          <cell r="C578" t="str">
            <v>02 Total</v>
          </cell>
          <cell r="D578" t="str">
            <v>BWGA</v>
          </cell>
          <cell r="J578">
            <v>0.64</v>
          </cell>
        </row>
        <row r="579">
          <cell r="A579" t="str">
            <v>UN</v>
          </cell>
          <cell r="C579" t="str">
            <v>04 Total</v>
          </cell>
          <cell r="D579" t="str">
            <v>BWGA</v>
          </cell>
          <cell r="J579">
            <v>2.85</v>
          </cell>
        </row>
        <row r="580">
          <cell r="A580" t="str">
            <v>UN</v>
          </cell>
          <cell r="C580" t="str">
            <v>06 Total</v>
          </cell>
          <cell r="D580" t="str">
            <v>BWGA</v>
          </cell>
          <cell r="J580">
            <v>12.66</v>
          </cell>
        </row>
        <row r="581">
          <cell r="A581" t="str">
            <v>UN</v>
          </cell>
          <cell r="C581" t="str">
            <v>07 Total</v>
          </cell>
          <cell r="D581" t="str">
            <v>BWGA</v>
          </cell>
          <cell r="J581">
            <v>5.0999999999999996</v>
          </cell>
        </row>
        <row r="582">
          <cell r="A582" t="str">
            <v>UN</v>
          </cell>
          <cell r="C582" t="str">
            <v>08 Total</v>
          </cell>
          <cell r="D582" t="str">
            <v>BWGA</v>
          </cell>
          <cell r="J582">
            <v>3.4899999999999998</v>
          </cell>
        </row>
        <row r="583">
          <cell r="A583" t="str">
            <v>UN</v>
          </cell>
          <cell r="C583" t="str">
            <v>09 Total</v>
          </cell>
          <cell r="D583" t="str">
            <v>BWGA</v>
          </cell>
          <cell r="J583">
            <v>2.99</v>
          </cell>
        </row>
        <row r="584">
          <cell r="A584" t="str">
            <v>UN</v>
          </cell>
          <cell r="C584" t="str">
            <v>02 Total</v>
          </cell>
          <cell r="D584" t="str">
            <v>CGYW</v>
          </cell>
          <cell r="J584">
            <v>3.82</v>
          </cell>
        </row>
        <row r="585">
          <cell r="A585" t="str">
            <v>UN</v>
          </cell>
          <cell r="C585" t="str">
            <v>03 Total</v>
          </cell>
          <cell r="D585" t="str">
            <v>CGYW</v>
          </cell>
          <cell r="J585">
            <v>18.420000000000002</v>
          </cell>
        </row>
        <row r="586">
          <cell r="A586" t="str">
            <v>UN</v>
          </cell>
          <cell r="C586" t="str">
            <v>04 Total</v>
          </cell>
          <cell r="D586" t="str">
            <v>CGYW</v>
          </cell>
          <cell r="J586">
            <v>33.72</v>
          </cell>
        </row>
        <row r="587">
          <cell r="A587" t="str">
            <v>UN</v>
          </cell>
          <cell r="C587" t="str">
            <v>05 Total</v>
          </cell>
          <cell r="D587" t="str">
            <v>CGYW</v>
          </cell>
          <cell r="J587">
            <v>60.160000000000004</v>
          </cell>
        </row>
        <row r="588">
          <cell r="A588" t="str">
            <v>UN</v>
          </cell>
          <cell r="C588" t="str">
            <v>06 Total</v>
          </cell>
          <cell r="D588" t="str">
            <v>CGYW</v>
          </cell>
          <cell r="J588">
            <v>56.080000000000005</v>
          </cell>
        </row>
        <row r="589">
          <cell r="A589" t="str">
            <v>UN</v>
          </cell>
          <cell r="C589" t="str">
            <v>07 Total</v>
          </cell>
          <cell r="D589" t="str">
            <v>CGYW</v>
          </cell>
          <cell r="J589">
            <v>88.970000000000013</v>
          </cell>
        </row>
        <row r="590">
          <cell r="A590" t="str">
            <v>UN</v>
          </cell>
          <cell r="C590" t="str">
            <v>08 Total</v>
          </cell>
          <cell r="D590" t="str">
            <v>CGYW</v>
          </cell>
          <cell r="J590">
            <v>47.989999999999995</v>
          </cell>
        </row>
        <row r="591">
          <cell r="A591" t="str">
            <v>UN</v>
          </cell>
          <cell r="C591" t="str">
            <v>09 Total</v>
          </cell>
          <cell r="D591" t="str">
            <v>CGYW</v>
          </cell>
          <cell r="J591">
            <v>55.690000000000005</v>
          </cell>
        </row>
        <row r="592">
          <cell r="A592" t="str">
            <v>UN</v>
          </cell>
          <cell r="C592" t="str">
            <v>10 Total</v>
          </cell>
          <cell r="D592" t="str">
            <v>CGYW</v>
          </cell>
          <cell r="J592">
            <v>56.11</v>
          </cell>
        </row>
        <row r="593">
          <cell r="A593" t="str">
            <v>UN</v>
          </cell>
          <cell r="C593" t="str">
            <v>11 Total</v>
          </cell>
          <cell r="D593" t="str">
            <v>CGYW</v>
          </cell>
          <cell r="J593">
            <v>46.3</v>
          </cell>
        </row>
        <row r="594">
          <cell r="A594" t="str">
            <v>UN</v>
          </cell>
          <cell r="C594" t="str">
            <v>12 Total</v>
          </cell>
          <cell r="D594" t="str">
            <v>CGYW</v>
          </cell>
          <cell r="J594">
            <v>15.240000000000002</v>
          </cell>
        </row>
        <row r="595">
          <cell r="A595" t="str">
            <v>UN</v>
          </cell>
          <cell r="C595" t="str">
            <v>02 Total</v>
          </cell>
          <cell r="D595" t="str">
            <v>RRRC</v>
          </cell>
          <cell r="J595">
            <v>0.79</v>
          </cell>
        </row>
        <row r="596">
          <cell r="A596" t="str">
            <v>UN</v>
          </cell>
          <cell r="C596" t="str">
            <v>03 Total</v>
          </cell>
          <cell r="D596" t="str">
            <v>RRRC</v>
          </cell>
          <cell r="J596">
            <v>3.61</v>
          </cell>
        </row>
        <row r="597">
          <cell r="A597" t="str">
            <v>UN</v>
          </cell>
          <cell r="C597" t="str">
            <v>04 Total</v>
          </cell>
          <cell r="D597" t="str">
            <v>RRRC</v>
          </cell>
          <cell r="J597">
            <v>1.01</v>
          </cell>
        </row>
        <row r="598">
          <cell r="A598" t="str">
            <v>UN</v>
          </cell>
          <cell r="C598" t="str">
            <v>07 Total</v>
          </cell>
          <cell r="D598" t="str">
            <v>RRRC</v>
          </cell>
          <cell r="J598">
            <v>4.99</v>
          </cell>
        </row>
        <row r="599">
          <cell r="A599" t="str">
            <v>UN</v>
          </cell>
          <cell r="C599" t="str">
            <v>08 Total</v>
          </cell>
          <cell r="D599" t="str">
            <v>RRRC</v>
          </cell>
          <cell r="J599">
            <v>1.75</v>
          </cell>
        </row>
        <row r="600">
          <cell r="A600" t="str">
            <v>UN</v>
          </cell>
          <cell r="C600" t="str">
            <v>09 Total</v>
          </cell>
          <cell r="D600" t="str">
            <v>RRRC</v>
          </cell>
          <cell r="J600">
            <v>11.580000000000002</v>
          </cell>
        </row>
        <row r="601">
          <cell r="A601" t="str">
            <v>UN</v>
          </cell>
          <cell r="C601" t="str">
            <v>10 Total</v>
          </cell>
          <cell r="D601" t="str">
            <v>RRRC</v>
          </cell>
          <cell r="J601">
            <v>4.83</v>
          </cell>
        </row>
        <row r="602">
          <cell r="A602" t="str">
            <v>UN</v>
          </cell>
          <cell r="C602" t="str">
            <v>11 Total</v>
          </cell>
          <cell r="D602" t="str">
            <v>RRRC</v>
          </cell>
          <cell r="J602">
            <v>2.74</v>
          </cell>
        </row>
        <row r="603">
          <cell r="A603" t="str">
            <v>UN</v>
          </cell>
          <cell r="C603" t="str">
            <v>12 Total</v>
          </cell>
          <cell r="D603" t="str">
            <v>RRRC</v>
          </cell>
          <cell r="J603">
            <v>3.54</v>
          </cell>
        </row>
        <row r="604">
          <cell r="A604" t="str">
            <v>UN</v>
          </cell>
          <cell r="C604" t="str">
            <v>01 Total</v>
          </cell>
          <cell r="D604" t="str">
            <v>RRYW</v>
          </cell>
          <cell r="J604">
            <v>72.530000000000015</v>
          </cell>
        </row>
        <row r="605">
          <cell r="A605" t="str">
            <v>UN</v>
          </cell>
          <cell r="C605" t="str">
            <v>02 Total</v>
          </cell>
          <cell r="D605" t="str">
            <v>RRYW</v>
          </cell>
          <cell r="J605">
            <v>37.5</v>
          </cell>
        </row>
        <row r="606">
          <cell r="A606" t="str">
            <v>UN</v>
          </cell>
          <cell r="C606" t="str">
            <v>03 Total</v>
          </cell>
          <cell r="D606" t="str">
            <v>RRYW</v>
          </cell>
          <cell r="J606">
            <v>81.069999999999993</v>
          </cell>
        </row>
        <row r="607">
          <cell r="A607" t="str">
            <v>UN</v>
          </cell>
          <cell r="C607" t="str">
            <v>04 Total</v>
          </cell>
          <cell r="D607" t="str">
            <v>RRYW</v>
          </cell>
          <cell r="J607">
            <v>140.35999999999999</v>
          </cell>
        </row>
        <row r="608">
          <cell r="A608" t="str">
            <v>UN</v>
          </cell>
          <cell r="C608" t="str">
            <v>05 Total</v>
          </cell>
          <cell r="D608" t="str">
            <v>RRYW</v>
          </cell>
          <cell r="J608">
            <v>195.60000000000002</v>
          </cell>
        </row>
        <row r="609">
          <cell r="A609" t="str">
            <v>UN</v>
          </cell>
          <cell r="C609" t="str">
            <v>06 Total</v>
          </cell>
          <cell r="D609" t="str">
            <v>RRYW</v>
          </cell>
          <cell r="J609">
            <v>132.91</v>
          </cell>
        </row>
        <row r="610">
          <cell r="A610" t="str">
            <v>UN</v>
          </cell>
          <cell r="C610" t="str">
            <v>07 Total</v>
          </cell>
          <cell r="D610" t="str">
            <v>RRYW</v>
          </cell>
          <cell r="J610">
            <v>32.020000000000003</v>
          </cell>
        </row>
        <row r="611">
          <cell r="A611" t="str">
            <v>UN</v>
          </cell>
          <cell r="C611" t="str">
            <v>08 Total</v>
          </cell>
          <cell r="D611" t="str">
            <v>RRYW</v>
          </cell>
          <cell r="J611">
            <v>69.86</v>
          </cell>
        </row>
        <row r="612">
          <cell r="A612" t="str">
            <v>UN</v>
          </cell>
          <cell r="C612" t="str">
            <v>09 Total</v>
          </cell>
          <cell r="D612" t="str">
            <v>RRYW</v>
          </cell>
          <cell r="J612">
            <v>74.95</v>
          </cell>
        </row>
        <row r="613">
          <cell r="A613" t="str">
            <v>UN</v>
          </cell>
          <cell r="C613" t="str">
            <v>10 Total</v>
          </cell>
          <cell r="D613" t="str">
            <v>RRYW</v>
          </cell>
          <cell r="J613">
            <v>88.13</v>
          </cell>
        </row>
        <row r="614">
          <cell r="A614" t="str">
            <v>UN</v>
          </cell>
          <cell r="C614" t="str">
            <v>11 Total</v>
          </cell>
          <cell r="D614" t="str">
            <v>RRYW</v>
          </cell>
          <cell r="J614">
            <v>102.35999999999999</v>
          </cell>
        </row>
        <row r="615">
          <cell r="A615" t="str">
            <v>UN</v>
          </cell>
          <cell r="C615" t="str">
            <v>12 Total</v>
          </cell>
          <cell r="D615" t="str">
            <v>RRYW</v>
          </cell>
          <cell r="J615">
            <v>64.06</v>
          </cell>
        </row>
        <row r="616">
          <cell r="A616" t="str">
            <v>UN</v>
          </cell>
          <cell r="C616" t="str">
            <v>01 Total</v>
          </cell>
          <cell r="D616" t="str">
            <v>BWGA</v>
          </cell>
          <cell r="J616">
            <v>1.08</v>
          </cell>
        </row>
        <row r="617">
          <cell r="A617" t="str">
            <v>UN</v>
          </cell>
          <cell r="C617" t="str">
            <v>10 Total</v>
          </cell>
          <cell r="D617" t="str">
            <v>RRRC</v>
          </cell>
          <cell r="J617">
            <v>6.03</v>
          </cell>
        </row>
        <row r="618">
          <cell r="A618" t="str">
            <v>R</v>
          </cell>
          <cell r="C618" t="str">
            <v>07 Total</v>
          </cell>
          <cell r="D618" t="str">
            <v>ALGA</v>
          </cell>
          <cell r="J618">
            <v>8.19</v>
          </cell>
        </row>
        <row r="619">
          <cell r="A619" t="str">
            <v>R</v>
          </cell>
          <cell r="C619" t="str">
            <v>08 Total</v>
          </cell>
          <cell r="D619" t="str">
            <v>ALGA</v>
          </cell>
          <cell r="J619">
            <v>8.49</v>
          </cell>
        </row>
        <row r="620">
          <cell r="A620" t="str">
            <v>R</v>
          </cell>
          <cell r="C620" t="str">
            <v>01 Total</v>
          </cell>
          <cell r="D620" t="str">
            <v>BWGA</v>
          </cell>
          <cell r="J620">
            <v>452.62000000000006</v>
          </cell>
        </row>
        <row r="621">
          <cell r="A621" t="str">
            <v>R</v>
          </cell>
          <cell r="C621" t="str">
            <v>02 Total</v>
          </cell>
          <cell r="D621" t="str">
            <v>BWGA</v>
          </cell>
          <cell r="J621">
            <v>379.2600000000001</v>
          </cell>
        </row>
        <row r="622">
          <cell r="A622" t="str">
            <v>R</v>
          </cell>
          <cell r="C622" t="str">
            <v>03 Total</v>
          </cell>
          <cell r="D622" t="str">
            <v>BWGA</v>
          </cell>
          <cell r="J622">
            <v>399.80000000000007</v>
          </cell>
        </row>
        <row r="623">
          <cell r="A623" t="str">
            <v>R</v>
          </cell>
          <cell r="C623" t="str">
            <v>04 Total</v>
          </cell>
          <cell r="D623" t="str">
            <v>BWGA</v>
          </cell>
          <cell r="J623">
            <v>430.98999999999995</v>
          </cell>
        </row>
        <row r="624">
          <cell r="A624" t="str">
            <v>R</v>
          </cell>
          <cell r="C624" t="str">
            <v>05 Total</v>
          </cell>
          <cell r="D624" t="str">
            <v>BWGA</v>
          </cell>
          <cell r="J624">
            <v>412.69000000000011</v>
          </cell>
        </row>
        <row r="625">
          <cell r="A625" t="str">
            <v>R</v>
          </cell>
          <cell r="C625" t="str">
            <v>06 Total</v>
          </cell>
          <cell r="D625" t="str">
            <v>BWGA</v>
          </cell>
          <cell r="J625">
            <v>305.03000000000003</v>
          </cell>
        </row>
        <row r="626">
          <cell r="A626" t="str">
            <v>R</v>
          </cell>
          <cell r="C626" t="str">
            <v>07 Total</v>
          </cell>
          <cell r="D626" t="str">
            <v>BWGA</v>
          </cell>
          <cell r="J626">
            <v>341.32000000000005</v>
          </cell>
        </row>
        <row r="627">
          <cell r="A627" t="str">
            <v>R</v>
          </cell>
          <cell r="C627" t="str">
            <v>08 Total</v>
          </cell>
          <cell r="D627" t="str">
            <v>BWGA</v>
          </cell>
          <cell r="J627">
            <v>316.19</v>
          </cell>
        </row>
        <row r="628">
          <cell r="A628" t="str">
            <v>R</v>
          </cell>
          <cell r="C628" t="str">
            <v>09 Total</v>
          </cell>
          <cell r="D628" t="str">
            <v>BWGA</v>
          </cell>
          <cell r="J628">
            <v>362.61999999999995</v>
          </cell>
        </row>
        <row r="629">
          <cell r="A629" t="str">
            <v>R</v>
          </cell>
          <cell r="C629" t="str">
            <v>10 Total</v>
          </cell>
          <cell r="D629" t="str">
            <v>BWGA</v>
          </cell>
          <cell r="J629">
            <v>336.20000000000005</v>
          </cell>
        </row>
        <row r="630">
          <cell r="A630" t="str">
            <v>R</v>
          </cell>
          <cell r="C630" t="str">
            <v>11 Total</v>
          </cell>
          <cell r="D630" t="str">
            <v>BWGA</v>
          </cell>
          <cell r="J630">
            <v>309.72000000000003</v>
          </cell>
        </row>
        <row r="631">
          <cell r="A631" t="str">
            <v>R</v>
          </cell>
          <cell r="C631" t="str">
            <v>12 Total</v>
          </cell>
          <cell r="D631" t="str">
            <v>BWGA</v>
          </cell>
          <cell r="J631">
            <v>339.46999999999969</v>
          </cell>
        </row>
        <row r="632">
          <cell r="A632" t="str">
            <v>R</v>
          </cell>
          <cell r="C632" t="str">
            <v>01 Total</v>
          </cell>
          <cell r="D632" t="str">
            <v>RRRC</v>
          </cell>
          <cell r="J632">
            <v>21.41</v>
          </cell>
        </row>
        <row r="633">
          <cell r="A633" t="str">
            <v>R</v>
          </cell>
          <cell r="C633" t="str">
            <v>02 Total</v>
          </cell>
          <cell r="D633" t="str">
            <v>RRRC</v>
          </cell>
          <cell r="J633">
            <v>11.93</v>
          </cell>
        </row>
        <row r="634">
          <cell r="A634" t="str">
            <v>R</v>
          </cell>
          <cell r="C634" t="str">
            <v>03 Total</v>
          </cell>
          <cell r="D634" t="str">
            <v>RRRC</v>
          </cell>
          <cell r="J634">
            <v>5.1899999999999995</v>
          </cell>
        </row>
        <row r="635">
          <cell r="A635" t="str">
            <v>R</v>
          </cell>
          <cell r="C635" t="str">
            <v>04 Total</v>
          </cell>
          <cell r="D635" t="str">
            <v>RRRC</v>
          </cell>
          <cell r="J635">
            <v>4.3899999999999997</v>
          </cell>
        </row>
        <row r="636">
          <cell r="A636" t="str">
            <v>R</v>
          </cell>
          <cell r="C636" t="str">
            <v>07 Total</v>
          </cell>
          <cell r="D636" t="str">
            <v>RRRC</v>
          </cell>
          <cell r="J636">
            <v>2.93</v>
          </cell>
        </row>
        <row r="637">
          <cell r="A637" t="str">
            <v>R</v>
          </cell>
          <cell r="C637" t="str">
            <v>09 Total</v>
          </cell>
          <cell r="D637" t="str">
            <v>RRRC</v>
          </cell>
          <cell r="J637">
            <v>3.77</v>
          </cell>
        </row>
        <row r="638">
          <cell r="A638" t="str">
            <v>R</v>
          </cell>
          <cell r="C638" t="str">
            <v>12 Total</v>
          </cell>
          <cell r="D638" t="str">
            <v>RRRC</v>
          </cell>
          <cell r="J638">
            <v>4.03</v>
          </cell>
        </row>
        <row r="639">
          <cell r="A639" t="str">
            <v>R</v>
          </cell>
          <cell r="C639" t="str">
            <v>04 Total</v>
          </cell>
          <cell r="D639" t="str">
            <v>RRYW</v>
          </cell>
          <cell r="J639">
            <v>8.76</v>
          </cell>
        </row>
        <row r="640">
          <cell r="A640" t="str">
            <v>R</v>
          </cell>
          <cell r="C640" t="str">
            <v>06 Total</v>
          </cell>
          <cell r="D640" t="str">
            <v>RRYW</v>
          </cell>
          <cell r="J640">
            <v>0.35</v>
          </cell>
        </row>
        <row r="641">
          <cell r="A641" t="str">
            <v>UN</v>
          </cell>
          <cell r="C641" t="str">
            <v>01 Total</v>
          </cell>
          <cell r="D641" t="str">
            <v>ALGA</v>
          </cell>
          <cell r="J641">
            <v>2.7</v>
          </cell>
        </row>
        <row r="642">
          <cell r="A642" t="str">
            <v>UN</v>
          </cell>
          <cell r="C642" t="str">
            <v>07 Total</v>
          </cell>
          <cell r="D642" t="str">
            <v>ALGA</v>
          </cell>
          <cell r="J642">
            <v>8.41</v>
          </cell>
        </row>
        <row r="643">
          <cell r="A643" t="str">
            <v>UN</v>
          </cell>
          <cell r="C643" t="str">
            <v>01 Total</v>
          </cell>
          <cell r="D643" t="str">
            <v>BWGA</v>
          </cell>
          <cell r="J643">
            <v>92.55</v>
          </cell>
        </row>
        <row r="644">
          <cell r="A644" t="str">
            <v>UN</v>
          </cell>
          <cell r="C644" t="str">
            <v>02 Total</v>
          </cell>
          <cell r="D644" t="str">
            <v>BWGA</v>
          </cell>
          <cell r="J644">
            <v>70.55</v>
          </cell>
        </row>
        <row r="645">
          <cell r="A645" t="str">
            <v>UN</v>
          </cell>
          <cell r="C645" t="str">
            <v>03 Total</v>
          </cell>
          <cell r="D645" t="str">
            <v>BWGA</v>
          </cell>
          <cell r="J645">
            <v>88</v>
          </cell>
        </row>
        <row r="646">
          <cell r="A646" t="str">
            <v>UN</v>
          </cell>
          <cell r="C646" t="str">
            <v>04 Total</v>
          </cell>
          <cell r="D646" t="str">
            <v>BWGA</v>
          </cell>
          <cell r="J646">
            <v>88.089999999999989</v>
          </cell>
        </row>
        <row r="647">
          <cell r="A647" t="str">
            <v>UN</v>
          </cell>
          <cell r="C647" t="str">
            <v>05 Total</v>
          </cell>
          <cell r="D647" t="str">
            <v>BWGA</v>
          </cell>
          <cell r="J647">
            <v>124.20999999999998</v>
          </cell>
        </row>
        <row r="648">
          <cell r="A648" t="str">
            <v>UN</v>
          </cell>
          <cell r="C648" t="str">
            <v>06 Total</v>
          </cell>
          <cell r="D648" t="str">
            <v>BWGA</v>
          </cell>
          <cell r="J648">
            <v>64.209999999999994</v>
          </cell>
        </row>
        <row r="649">
          <cell r="A649" t="str">
            <v>UN</v>
          </cell>
          <cell r="C649" t="str">
            <v>07 Total</v>
          </cell>
          <cell r="D649" t="str">
            <v>BWGA</v>
          </cell>
          <cell r="J649">
            <v>57.970000000000006</v>
          </cell>
        </row>
        <row r="650">
          <cell r="A650" t="str">
            <v>UN</v>
          </cell>
          <cell r="C650" t="str">
            <v>08 Total</v>
          </cell>
          <cell r="D650" t="str">
            <v>BWGA</v>
          </cell>
          <cell r="J650">
            <v>73.67</v>
          </cell>
        </row>
        <row r="651">
          <cell r="A651" t="str">
            <v>UN</v>
          </cell>
          <cell r="C651" t="str">
            <v>09 Total</v>
          </cell>
          <cell r="D651" t="str">
            <v>BWGA</v>
          </cell>
          <cell r="J651">
            <v>67.349999999999994</v>
          </cell>
        </row>
        <row r="652">
          <cell r="A652" t="str">
            <v>UN</v>
          </cell>
          <cell r="C652" t="str">
            <v>10 Total</v>
          </cell>
          <cell r="D652" t="str">
            <v>BWGA</v>
          </cell>
          <cell r="J652">
            <v>91.45</v>
          </cell>
        </row>
        <row r="653">
          <cell r="A653" t="str">
            <v>UN</v>
          </cell>
          <cell r="C653" t="str">
            <v>11 Total</v>
          </cell>
          <cell r="D653" t="str">
            <v>BWGA</v>
          </cell>
          <cell r="J653">
            <v>59.93</v>
          </cell>
        </row>
        <row r="654">
          <cell r="A654" t="str">
            <v>UN</v>
          </cell>
          <cell r="C654" t="str">
            <v>12 Total</v>
          </cell>
          <cell r="D654" t="str">
            <v>BWGA</v>
          </cell>
          <cell r="J654">
            <v>73.029999999999987</v>
          </cell>
        </row>
        <row r="655">
          <cell r="A655" t="str">
            <v>UN</v>
          </cell>
          <cell r="C655" t="str">
            <v>01 Total</v>
          </cell>
          <cell r="D655" t="str">
            <v>RRRC</v>
          </cell>
          <cell r="J655">
            <v>6.51</v>
          </cell>
        </row>
        <row r="656">
          <cell r="A656" t="str">
            <v>UN</v>
          </cell>
          <cell r="C656" t="str">
            <v>02 Total</v>
          </cell>
          <cell r="D656" t="str">
            <v>RRRC</v>
          </cell>
          <cell r="J656">
            <v>2.09</v>
          </cell>
        </row>
        <row r="657">
          <cell r="A657" t="str">
            <v>UN</v>
          </cell>
          <cell r="C657" t="str">
            <v>03 Total</v>
          </cell>
          <cell r="D657" t="str">
            <v>RRRC</v>
          </cell>
          <cell r="J657">
            <v>1.8</v>
          </cell>
        </row>
        <row r="658">
          <cell r="A658" t="str">
            <v>UN</v>
          </cell>
          <cell r="C658" t="str">
            <v>04 Total</v>
          </cell>
          <cell r="D658" t="str">
            <v>RRRC</v>
          </cell>
          <cell r="J658">
            <v>3.41</v>
          </cell>
        </row>
        <row r="659">
          <cell r="A659" t="str">
            <v>UN</v>
          </cell>
          <cell r="C659" t="str">
            <v>05 Total</v>
          </cell>
          <cell r="D659" t="str">
            <v>RRRC</v>
          </cell>
          <cell r="J659">
            <v>2.0699999999999998</v>
          </cell>
        </row>
        <row r="660">
          <cell r="A660" t="str">
            <v>UN</v>
          </cell>
          <cell r="C660" t="str">
            <v>07 Total</v>
          </cell>
          <cell r="D660" t="str">
            <v>RRRC</v>
          </cell>
          <cell r="J660">
            <v>0.88</v>
          </cell>
        </row>
        <row r="661">
          <cell r="A661" t="str">
            <v>UN</v>
          </cell>
          <cell r="C661" t="str">
            <v>08 Total</v>
          </cell>
          <cell r="D661" t="str">
            <v>RRRC</v>
          </cell>
          <cell r="J661">
            <v>7.2299999999999995</v>
          </cell>
        </row>
        <row r="662">
          <cell r="A662" t="str">
            <v>UN</v>
          </cell>
          <cell r="C662" t="str">
            <v>10 Total</v>
          </cell>
          <cell r="D662" t="str">
            <v>RRRC</v>
          </cell>
          <cell r="J662">
            <v>3.47</v>
          </cell>
        </row>
        <row r="663">
          <cell r="A663" t="str">
            <v>UN</v>
          </cell>
          <cell r="C663" t="str">
            <v>12 Total</v>
          </cell>
          <cell r="D663" t="str">
            <v>RRRC</v>
          </cell>
          <cell r="J663">
            <v>3.76</v>
          </cell>
        </row>
        <row r="664">
          <cell r="A664" t="str">
            <v>UN</v>
          </cell>
          <cell r="C664" t="str">
            <v>01 Total</v>
          </cell>
          <cell r="D664" t="str">
            <v>RRYW</v>
          </cell>
          <cell r="J664">
            <v>1.1499999999999999</v>
          </cell>
        </row>
        <row r="665">
          <cell r="A665" t="str">
            <v>UN</v>
          </cell>
          <cell r="C665" t="str">
            <v>02 Total</v>
          </cell>
          <cell r="D665" t="str">
            <v>RRYW</v>
          </cell>
          <cell r="J665">
            <v>0.83</v>
          </cell>
        </row>
        <row r="666">
          <cell r="A666" t="str">
            <v>UN</v>
          </cell>
          <cell r="C666" t="str">
            <v>03 Total</v>
          </cell>
          <cell r="D666" t="str">
            <v>RRYW</v>
          </cell>
          <cell r="J666">
            <v>0.75</v>
          </cell>
        </row>
        <row r="667">
          <cell r="A667" t="str">
            <v>UN</v>
          </cell>
          <cell r="C667" t="str">
            <v>04 Total</v>
          </cell>
          <cell r="D667" t="str">
            <v>RRYW</v>
          </cell>
          <cell r="J667">
            <v>1.29</v>
          </cell>
        </row>
        <row r="668">
          <cell r="A668" t="str">
            <v>UN</v>
          </cell>
          <cell r="C668" t="str">
            <v>05 Total</v>
          </cell>
          <cell r="D668" t="str">
            <v>RRYW</v>
          </cell>
          <cell r="J668">
            <v>1.81</v>
          </cell>
        </row>
        <row r="669">
          <cell r="A669" t="str">
            <v>UN</v>
          </cell>
          <cell r="C669" t="str">
            <v>06 Total</v>
          </cell>
          <cell r="D669" t="str">
            <v>RRYW</v>
          </cell>
          <cell r="J669">
            <v>19.95</v>
          </cell>
        </row>
        <row r="670">
          <cell r="A670" t="str">
            <v>UN</v>
          </cell>
          <cell r="C670" t="str">
            <v>12 Total</v>
          </cell>
          <cell r="D670" t="str">
            <v>ALGA</v>
          </cell>
          <cell r="J670">
            <v>6.37</v>
          </cell>
        </row>
        <row r="671">
          <cell r="A671" t="str">
            <v>UN</v>
          </cell>
          <cell r="C671" t="str">
            <v>02 Total</v>
          </cell>
          <cell r="D671" t="str">
            <v>BWGA</v>
          </cell>
          <cell r="J671">
            <v>0.98</v>
          </cell>
        </row>
        <row r="672">
          <cell r="A672" t="str">
            <v>UN</v>
          </cell>
          <cell r="C672" t="str">
            <v>05 Total</v>
          </cell>
          <cell r="D672" t="str">
            <v>BWGA</v>
          </cell>
          <cell r="J672">
            <v>3.69</v>
          </cell>
        </row>
        <row r="673">
          <cell r="A673" t="str">
            <v>UN</v>
          </cell>
          <cell r="C673" t="str">
            <v>10 Total</v>
          </cell>
          <cell r="D673" t="str">
            <v>BWGA</v>
          </cell>
          <cell r="J673">
            <v>5.28</v>
          </cell>
        </row>
        <row r="674">
          <cell r="A674" t="str">
            <v>UN</v>
          </cell>
          <cell r="C674" t="str">
            <v>12 Total</v>
          </cell>
          <cell r="D674" t="str">
            <v>BWGA</v>
          </cell>
          <cell r="J674">
            <v>15.25</v>
          </cell>
        </row>
        <row r="675">
          <cell r="A675" t="str">
            <v>UN</v>
          </cell>
          <cell r="C675" t="str">
            <v>01 Total</v>
          </cell>
          <cell r="D675" t="str">
            <v>RRRC</v>
          </cell>
          <cell r="J675">
            <v>3.28</v>
          </cell>
        </row>
        <row r="676">
          <cell r="A676" t="str">
            <v>UN</v>
          </cell>
          <cell r="C676" t="str">
            <v>02 Total</v>
          </cell>
          <cell r="D676" t="str">
            <v>RRRC</v>
          </cell>
          <cell r="J676">
            <v>3.14</v>
          </cell>
        </row>
        <row r="677">
          <cell r="A677" t="str">
            <v>UN</v>
          </cell>
          <cell r="C677" t="str">
            <v>08 Total</v>
          </cell>
          <cell r="D677" t="str">
            <v>RRRC</v>
          </cell>
          <cell r="J677">
            <v>3.99</v>
          </cell>
        </row>
        <row r="678">
          <cell r="A678" t="str">
            <v>UN</v>
          </cell>
          <cell r="C678" t="str">
            <v>01 Total</v>
          </cell>
          <cell r="D678" t="str">
            <v>BWGA</v>
          </cell>
          <cell r="J678">
            <v>74.360000000000014</v>
          </cell>
        </row>
        <row r="679">
          <cell r="A679" t="str">
            <v>UN</v>
          </cell>
          <cell r="C679" t="str">
            <v>02 Total</v>
          </cell>
          <cell r="D679" t="str">
            <v>BWGA</v>
          </cell>
          <cell r="J679">
            <v>62.3</v>
          </cell>
        </row>
        <row r="680">
          <cell r="A680" t="str">
            <v>UN</v>
          </cell>
          <cell r="C680" t="str">
            <v>03 Total</v>
          </cell>
          <cell r="D680" t="str">
            <v>BWGA</v>
          </cell>
          <cell r="J680">
            <v>68.039999999999992</v>
          </cell>
        </row>
        <row r="681">
          <cell r="A681" t="str">
            <v>UN</v>
          </cell>
          <cell r="C681" t="str">
            <v>04 Total</v>
          </cell>
          <cell r="D681" t="str">
            <v>BWGA</v>
          </cell>
          <cell r="J681">
            <v>84.56</v>
          </cell>
        </row>
        <row r="682">
          <cell r="A682" t="str">
            <v>UN</v>
          </cell>
          <cell r="C682" t="str">
            <v>05 Total</v>
          </cell>
          <cell r="D682" t="str">
            <v>BWGA</v>
          </cell>
          <cell r="J682">
            <v>73.249999999999986</v>
          </cell>
        </row>
        <row r="683">
          <cell r="A683" t="str">
            <v>UN</v>
          </cell>
          <cell r="C683" t="str">
            <v>06 Total</v>
          </cell>
          <cell r="D683" t="str">
            <v>BWGA</v>
          </cell>
          <cell r="J683">
            <v>87.800000000000011</v>
          </cell>
        </row>
        <row r="684">
          <cell r="A684" t="str">
            <v>UN</v>
          </cell>
          <cell r="C684" t="str">
            <v>07 Total</v>
          </cell>
          <cell r="D684" t="str">
            <v>BWGA</v>
          </cell>
          <cell r="J684">
            <v>104.62000000000002</v>
          </cell>
        </row>
        <row r="685">
          <cell r="A685" t="str">
            <v>UN</v>
          </cell>
          <cell r="C685" t="str">
            <v>08 Total</v>
          </cell>
          <cell r="D685" t="str">
            <v>BWGA</v>
          </cell>
          <cell r="J685">
            <v>82.699999999999989</v>
          </cell>
        </row>
        <row r="686">
          <cell r="A686" t="str">
            <v>UN</v>
          </cell>
          <cell r="C686" t="str">
            <v>09 Total</v>
          </cell>
          <cell r="D686" t="str">
            <v>BWGA</v>
          </cell>
          <cell r="J686">
            <v>81.56</v>
          </cell>
        </row>
        <row r="687">
          <cell r="A687" t="str">
            <v>UN</v>
          </cell>
          <cell r="C687" t="str">
            <v>10 Total</v>
          </cell>
          <cell r="D687" t="str">
            <v>BWGA</v>
          </cell>
          <cell r="J687">
            <v>77.099999999999994</v>
          </cell>
        </row>
        <row r="688">
          <cell r="A688" t="str">
            <v>UN</v>
          </cell>
          <cell r="C688" t="str">
            <v>11 Total</v>
          </cell>
          <cell r="D688" t="str">
            <v>BWGA</v>
          </cell>
          <cell r="J688">
            <v>73.179999999999993</v>
          </cell>
        </row>
        <row r="689">
          <cell r="A689" t="str">
            <v>UN</v>
          </cell>
          <cell r="C689" t="str">
            <v>12 Total</v>
          </cell>
          <cell r="D689" t="str">
            <v>BWGA</v>
          </cell>
          <cell r="J689">
            <v>92.359999999999985</v>
          </cell>
        </row>
        <row r="690">
          <cell r="A690" t="str">
            <v>UN</v>
          </cell>
          <cell r="C690" t="str">
            <v>05 Total</v>
          </cell>
          <cell r="D690" t="str">
            <v>RRRC</v>
          </cell>
          <cell r="J690">
            <v>1.45</v>
          </cell>
        </row>
        <row r="691">
          <cell r="A691" t="str">
            <v>UN</v>
          </cell>
          <cell r="C691" t="str">
            <v>01 Total</v>
          </cell>
          <cell r="D691" t="str">
            <v>BWGA</v>
          </cell>
          <cell r="J691">
            <v>204.49</v>
          </cell>
        </row>
        <row r="692">
          <cell r="A692" t="str">
            <v>UN</v>
          </cell>
          <cell r="C692" t="str">
            <v>02 Total</v>
          </cell>
          <cell r="D692" t="str">
            <v>BWGA</v>
          </cell>
          <cell r="J692">
            <v>166.55</v>
          </cell>
        </row>
        <row r="693">
          <cell r="A693" t="str">
            <v>UN</v>
          </cell>
          <cell r="C693" t="str">
            <v>03 Total</v>
          </cell>
          <cell r="D693" t="str">
            <v>BWGA</v>
          </cell>
          <cell r="J693">
            <v>175</v>
          </cell>
        </row>
        <row r="694">
          <cell r="A694" t="str">
            <v>UN</v>
          </cell>
          <cell r="C694" t="str">
            <v>04 Total</v>
          </cell>
          <cell r="D694" t="str">
            <v>BWGA</v>
          </cell>
          <cell r="J694">
            <v>207.49</v>
          </cell>
        </row>
        <row r="695">
          <cell r="A695" t="str">
            <v>UN</v>
          </cell>
          <cell r="C695" t="str">
            <v>05 Total</v>
          </cell>
          <cell r="D695" t="str">
            <v>BWGA</v>
          </cell>
          <cell r="J695">
            <v>214.01000000000002</v>
          </cell>
        </row>
        <row r="696">
          <cell r="A696" t="str">
            <v>UN</v>
          </cell>
          <cell r="C696" t="str">
            <v>06 Total</v>
          </cell>
          <cell r="D696" t="str">
            <v>BWGA</v>
          </cell>
          <cell r="J696">
            <v>50.709999999999994</v>
          </cell>
        </row>
        <row r="697">
          <cell r="A697" t="str">
            <v>UN</v>
          </cell>
          <cell r="C697" t="str">
            <v>07 Total</v>
          </cell>
          <cell r="D697" t="str">
            <v>BWGA</v>
          </cell>
          <cell r="J697">
            <v>49.24</v>
          </cell>
        </row>
        <row r="698">
          <cell r="A698" t="str">
            <v>UN</v>
          </cell>
          <cell r="C698" t="str">
            <v>08 Total</v>
          </cell>
          <cell r="D698" t="str">
            <v>BWGA</v>
          </cell>
          <cell r="J698">
            <v>44.96</v>
          </cell>
        </row>
        <row r="699">
          <cell r="A699" t="str">
            <v>UN</v>
          </cell>
          <cell r="C699" t="str">
            <v>09 Total</v>
          </cell>
          <cell r="D699" t="str">
            <v>BWGA</v>
          </cell>
          <cell r="J699">
            <v>45.920000000000009</v>
          </cell>
        </row>
        <row r="700">
          <cell r="A700" t="str">
            <v>UN</v>
          </cell>
          <cell r="C700" t="str">
            <v>10 Total</v>
          </cell>
          <cell r="D700" t="str">
            <v>BWGA</v>
          </cell>
          <cell r="J700">
            <v>58.42</v>
          </cell>
        </row>
        <row r="701">
          <cell r="A701" t="str">
            <v>UN</v>
          </cell>
          <cell r="C701" t="str">
            <v>11 Total</v>
          </cell>
          <cell r="D701" t="str">
            <v>BWGA</v>
          </cell>
          <cell r="J701">
            <v>43.75</v>
          </cell>
        </row>
        <row r="702">
          <cell r="A702" t="str">
            <v>UN</v>
          </cell>
          <cell r="C702" t="str">
            <v>12 Total</v>
          </cell>
          <cell r="D702" t="str">
            <v>BWGA</v>
          </cell>
          <cell r="J702">
            <v>41.97</v>
          </cell>
        </row>
        <row r="703">
          <cell r="A703" t="str">
            <v>UN</v>
          </cell>
          <cell r="C703" t="str">
            <v>03 Total</v>
          </cell>
          <cell r="D703" t="str">
            <v>RRRC</v>
          </cell>
          <cell r="J703">
            <v>3.53</v>
          </cell>
        </row>
        <row r="704">
          <cell r="A704" t="str">
            <v>UN</v>
          </cell>
          <cell r="C704" t="str">
            <v>04 Total</v>
          </cell>
          <cell r="D704" t="str">
            <v>RRRC</v>
          </cell>
          <cell r="J704">
            <v>2.84</v>
          </cell>
        </row>
        <row r="705">
          <cell r="A705" t="str">
            <v>UN</v>
          </cell>
          <cell r="C705" t="str">
            <v>05 Total</v>
          </cell>
          <cell r="D705" t="str">
            <v>RRRC</v>
          </cell>
          <cell r="J705">
            <v>3.47</v>
          </cell>
        </row>
        <row r="706">
          <cell r="A706" t="str">
            <v>UN</v>
          </cell>
          <cell r="C706" t="str">
            <v>04 Total</v>
          </cell>
          <cell r="D706" t="str">
            <v>RRYW</v>
          </cell>
          <cell r="J706">
            <v>3.88</v>
          </cell>
        </row>
        <row r="707">
          <cell r="A707" t="str">
            <v>UN</v>
          </cell>
          <cell r="C707" t="str">
            <v>05 Total</v>
          </cell>
          <cell r="D707" t="str">
            <v>RRYW</v>
          </cell>
          <cell r="J707">
            <v>4.09</v>
          </cell>
        </row>
        <row r="708">
          <cell r="A708" t="str">
            <v>R</v>
          </cell>
          <cell r="C708" t="str">
            <v>03 Total</v>
          </cell>
          <cell r="D708" t="str">
            <v>BWGA</v>
          </cell>
          <cell r="J708">
            <v>6.37</v>
          </cell>
        </row>
        <row r="709">
          <cell r="A709" t="str">
            <v>R</v>
          </cell>
          <cell r="C709" t="str">
            <v>04 Total</v>
          </cell>
          <cell r="D709" t="str">
            <v>BWGA</v>
          </cell>
          <cell r="J709">
            <v>5.16</v>
          </cell>
        </row>
        <row r="710">
          <cell r="A710" t="str">
            <v>R</v>
          </cell>
          <cell r="C710" t="str">
            <v>05 Total</v>
          </cell>
          <cell r="D710" t="str">
            <v>BWGA</v>
          </cell>
          <cell r="J710">
            <v>12.78</v>
          </cell>
        </row>
        <row r="711">
          <cell r="A711" t="str">
            <v>R</v>
          </cell>
          <cell r="C711" t="str">
            <v>06 Total</v>
          </cell>
          <cell r="D711" t="str">
            <v>BWGA</v>
          </cell>
          <cell r="J711">
            <v>10.65</v>
          </cell>
        </row>
        <row r="712">
          <cell r="A712" t="str">
            <v>R</v>
          </cell>
          <cell r="C712" t="str">
            <v>07 Total</v>
          </cell>
          <cell r="D712" t="str">
            <v>BWGA</v>
          </cell>
          <cell r="J712">
            <v>16.34</v>
          </cell>
        </row>
        <row r="713">
          <cell r="A713" t="str">
            <v>R</v>
          </cell>
          <cell r="C713" t="str">
            <v>08 Total</v>
          </cell>
          <cell r="D713" t="str">
            <v>BWGA</v>
          </cell>
          <cell r="J713">
            <v>2.2400000000000002</v>
          </cell>
        </row>
        <row r="714">
          <cell r="A714" t="str">
            <v>R</v>
          </cell>
          <cell r="C714" t="str">
            <v>10 Total</v>
          </cell>
          <cell r="D714" t="str">
            <v>BWGA</v>
          </cell>
          <cell r="J714">
            <v>9.48</v>
          </cell>
        </row>
        <row r="715">
          <cell r="A715" t="str">
            <v>R</v>
          </cell>
          <cell r="C715" t="str">
            <v>11 Total</v>
          </cell>
          <cell r="D715" t="str">
            <v>BWGA</v>
          </cell>
          <cell r="J715">
            <v>3.4</v>
          </cell>
        </row>
        <row r="716">
          <cell r="A716" t="str">
            <v>R</v>
          </cell>
          <cell r="C716" t="str">
            <v>12 Total</v>
          </cell>
          <cell r="D716" t="str">
            <v>BWGA</v>
          </cell>
          <cell r="J716">
            <v>6.8900000000000006</v>
          </cell>
        </row>
        <row r="717">
          <cell r="A717" t="str">
            <v>R</v>
          </cell>
          <cell r="C717" t="str">
            <v>01 Total</v>
          </cell>
          <cell r="D717" t="str">
            <v>RRRC</v>
          </cell>
          <cell r="J717">
            <v>230.17</v>
          </cell>
        </row>
        <row r="718">
          <cell r="A718" t="str">
            <v>R</v>
          </cell>
          <cell r="C718" t="str">
            <v>02 Total</v>
          </cell>
          <cell r="D718" t="str">
            <v>RRRC</v>
          </cell>
          <cell r="J718">
            <v>187.85</v>
          </cell>
        </row>
        <row r="719">
          <cell r="A719" t="str">
            <v>R</v>
          </cell>
          <cell r="C719" t="str">
            <v>03 Total</v>
          </cell>
          <cell r="D719" t="str">
            <v>RRRC</v>
          </cell>
          <cell r="J719">
            <v>216.48000000000008</v>
          </cell>
        </row>
        <row r="720">
          <cell r="A720" t="str">
            <v>R</v>
          </cell>
          <cell r="C720" t="str">
            <v>04 Total</v>
          </cell>
          <cell r="D720" t="str">
            <v>RRRC</v>
          </cell>
          <cell r="J720">
            <v>203.76999999999992</v>
          </cell>
        </row>
        <row r="721">
          <cell r="A721" t="str">
            <v>R</v>
          </cell>
          <cell r="C721" t="str">
            <v>05 Total</v>
          </cell>
          <cell r="D721" t="str">
            <v>RRRC</v>
          </cell>
          <cell r="J721">
            <v>214.39999999999998</v>
          </cell>
        </row>
        <row r="722">
          <cell r="A722" t="str">
            <v>R</v>
          </cell>
          <cell r="C722" t="str">
            <v>06 Total</v>
          </cell>
          <cell r="D722" t="str">
            <v>RRRC</v>
          </cell>
          <cell r="J722">
            <v>187.62000000000003</v>
          </cell>
        </row>
        <row r="723">
          <cell r="A723" t="str">
            <v>R</v>
          </cell>
          <cell r="C723" t="str">
            <v>07 Total</v>
          </cell>
          <cell r="D723" t="str">
            <v>RRRC</v>
          </cell>
          <cell r="J723">
            <v>190.74999999999997</v>
          </cell>
        </row>
        <row r="724">
          <cell r="A724" t="str">
            <v>R</v>
          </cell>
          <cell r="C724" t="str">
            <v>08 Total</v>
          </cell>
          <cell r="D724" t="str">
            <v>RRRC</v>
          </cell>
          <cell r="J724">
            <v>167.85000000000002</v>
          </cell>
        </row>
        <row r="725">
          <cell r="A725" t="str">
            <v>R</v>
          </cell>
          <cell r="C725" t="str">
            <v>09 Total</v>
          </cell>
          <cell r="D725" t="str">
            <v>RRRC</v>
          </cell>
          <cell r="J725">
            <v>143.01999999999998</v>
          </cell>
        </row>
        <row r="726">
          <cell r="A726" t="str">
            <v>R</v>
          </cell>
          <cell r="C726" t="str">
            <v>10 Total</v>
          </cell>
          <cell r="D726" t="str">
            <v>RRRC</v>
          </cell>
          <cell r="J726">
            <v>154.21999999999994</v>
          </cell>
        </row>
        <row r="727">
          <cell r="A727" t="str">
            <v>R</v>
          </cell>
          <cell r="C727" t="str">
            <v>11 Total</v>
          </cell>
          <cell r="D727" t="str">
            <v>RRRC</v>
          </cell>
          <cell r="J727">
            <v>142.66999999999999</v>
          </cell>
        </row>
        <row r="728">
          <cell r="A728" t="str">
            <v>R</v>
          </cell>
          <cell r="C728" t="str">
            <v>12 Total</v>
          </cell>
          <cell r="D728" t="str">
            <v>RRRC</v>
          </cell>
          <cell r="J728">
            <v>236.35999999999996</v>
          </cell>
        </row>
        <row r="729">
          <cell r="A729" t="str">
            <v>R</v>
          </cell>
          <cell r="C729" t="str">
            <v>05 Total</v>
          </cell>
          <cell r="D729" t="str">
            <v>RRYW</v>
          </cell>
          <cell r="J729">
            <v>6.26</v>
          </cell>
        </row>
        <row r="730">
          <cell r="A730" t="str">
            <v>R</v>
          </cell>
          <cell r="C730" t="str">
            <v>06 Total</v>
          </cell>
          <cell r="D730" t="str">
            <v>RRYW</v>
          </cell>
          <cell r="J730">
            <v>1.21</v>
          </cell>
        </row>
        <row r="731">
          <cell r="A731" t="str">
            <v>R</v>
          </cell>
          <cell r="C731" t="str">
            <v>10 Total</v>
          </cell>
          <cell r="D731" t="str">
            <v>RRYW</v>
          </cell>
          <cell r="J731">
            <v>5.67</v>
          </cell>
        </row>
        <row r="732">
          <cell r="A732" t="str">
            <v>R</v>
          </cell>
          <cell r="C732" t="str">
            <v>11 Total</v>
          </cell>
          <cell r="D732" t="str">
            <v>RRYW</v>
          </cell>
          <cell r="J732">
            <v>19.100000000000001</v>
          </cell>
        </row>
        <row r="733">
          <cell r="A733" t="str">
            <v>R</v>
          </cell>
          <cell r="C733" t="str">
            <v>12 Total</v>
          </cell>
          <cell r="D733" t="str">
            <v>WMTA</v>
          </cell>
          <cell r="J733">
            <v>15.98</v>
          </cell>
        </row>
        <row r="734">
          <cell r="A734" t="str">
            <v>UN</v>
          </cell>
          <cell r="C734" t="str">
            <v>03 Total</v>
          </cell>
          <cell r="D734" t="str">
            <v>BWGA</v>
          </cell>
          <cell r="J734">
            <v>5.46</v>
          </cell>
        </row>
        <row r="735">
          <cell r="A735" t="str">
            <v>UN</v>
          </cell>
          <cell r="C735" t="str">
            <v>04 Total</v>
          </cell>
          <cell r="D735" t="str">
            <v>BWGA</v>
          </cell>
          <cell r="J735">
            <v>0.57999999999999996</v>
          </cell>
        </row>
        <row r="736">
          <cell r="A736" t="str">
            <v>UN</v>
          </cell>
          <cell r="C736" t="str">
            <v>05 Total</v>
          </cell>
          <cell r="D736" t="str">
            <v>BWGA</v>
          </cell>
          <cell r="J736">
            <v>2.17</v>
          </cell>
        </row>
        <row r="737">
          <cell r="A737" t="str">
            <v>UN</v>
          </cell>
          <cell r="C737" t="str">
            <v>06 Total</v>
          </cell>
          <cell r="D737" t="str">
            <v>BWGA</v>
          </cell>
          <cell r="J737">
            <v>5.37</v>
          </cell>
        </row>
        <row r="738">
          <cell r="A738" t="str">
            <v>UN</v>
          </cell>
          <cell r="C738" t="str">
            <v>07 Total</v>
          </cell>
          <cell r="D738" t="str">
            <v>BWGA</v>
          </cell>
          <cell r="J738">
            <v>6.15</v>
          </cell>
        </row>
        <row r="739">
          <cell r="A739" t="str">
            <v>UN</v>
          </cell>
          <cell r="C739" t="str">
            <v>08 Total</v>
          </cell>
          <cell r="D739" t="str">
            <v>BWGA</v>
          </cell>
          <cell r="J739">
            <v>11.940000000000001</v>
          </cell>
        </row>
        <row r="740">
          <cell r="A740" t="str">
            <v>UN</v>
          </cell>
          <cell r="C740" t="str">
            <v>01 Total</v>
          </cell>
          <cell r="D740" t="str">
            <v>RRRC</v>
          </cell>
          <cell r="J740">
            <v>110.37999999999997</v>
          </cell>
        </row>
        <row r="741">
          <cell r="A741" t="str">
            <v>UN</v>
          </cell>
          <cell r="C741" t="str">
            <v>02 Total</v>
          </cell>
          <cell r="D741" t="str">
            <v>RRRC</v>
          </cell>
          <cell r="J741">
            <v>82.66</v>
          </cell>
        </row>
        <row r="742">
          <cell r="A742" t="str">
            <v>UN</v>
          </cell>
          <cell r="C742" t="str">
            <v>03 Total</v>
          </cell>
          <cell r="D742" t="str">
            <v>RRRC</v>
          </cell>
          <cell r="J742">
            <v>76.940000000000026</v>
          </cell>
        </row>
        <row r="743">
          <cell r="A743" t="str">
            <v>UN</v>
          </cell>
          <cell r="C743" t="str">
            <v>04 Total</v>
          </cell>
          <cell r="D743" t="str">
            <v>RRRC</v>
          </cell>
          <cell r="J743">
            <v>79.790000000000006</v>
          </cell>
        </row>
        <row r="744">
          <cell r="A744" t="str">
            <v>UN</v>
          </cell>
          <cell r="C744" t="str">
            <v>05 Total</v>
          </cell>
          <cell r="D744" t="str">
            <v>RRRC</v>
          </cell>
          <cell r="J744">
            <v>100.84000000000002</v>
          </cell>
        </row>
        <row r="745">
          <cell r="A745" t="str">
            <v>UN</v>
          </cell>
          <cell r="C745" t="str">
            <v>06 Total</v>
          </cell>
          <cell r="D745" t="str">
            <v>RRRC</v>
          </cell>
          <cell r="J745">
            <v>52.4</v>
          </cell>
        </row>
        <row r="746">
          <cell r="A746" t="str">
            <v>UN</v>
          </cell>
          <cell r="C746" t="str">
            <v>07 Total</v>
          </cell>
          <cell r="D746" t="str">
            <v>RRRC</v>
          </cell>
          <cell r="J746">
            <v>59.010000000000005</v>
          </cell>
        </row>
        <row r="747">
          <cell r="A747" t="str">
            <v>UN</v>
          </cell>
          <cell r="C747" t="str">
            <v>08 Total</v>
          </cell>
          <cell r="D747" t="str">
            <v>RRRC</v>
          </cell>
          <cell r="J747">
            <v>43.639999999999993</v>
          </cell>
        </row>
        <row r="748">
          <cell r="A748" t="str">
            <v>UN</v>
          </cell>
          <cell r="C748" t="str">
            <v>09 Total</v>
          </cell>
          <cell r="D748" t="str">
            <v>RRRC</v>
          </cell>
          <cell r="J748">
            <v>51.56</v>
          </cell>
        </row>
        <row r="749">
          <cell r="A749" t="str">
            <v>UN</v>
          </cell>
          <cell r="C749" t="str">
            <v>10 Total</v>
          </cell>
          <cell r="D749" t="str">
            <v>RRRC</v>
          </cell>
          <cell r="J749">
            <v>44.89</v>
          </cell>
        </row>
        <row r="750">
          <cell r="A750" t="str">
            <v>UN</v>
          </cell>
          <cell r="C750" t="str">
            <v>11 Total</v>
          </cell>
          <cell r="D750" t="str">
            <v>RRRC</v>
          </cell>
          <cell r="J750">
            <v>44.76</v>
          </cell>
        </row>
        <row r="751">
          <cell r="A751" t="str">
            <v>UN</v>
          </cell>
          <cell r="C751" t="str">
            <v>12 Total</v>
          </cell>
          <cell r="D751" t="str">
            <v>RRRC</v>
          </cell>
          <cell r="J751">
            <v>52.870000000000005</v>
          </cell>
        </row>
        <row r="752">
          <cell r="A752" t="str">
            <v>UN</v>
          </cell>
          <cell r="C752" t="str">
            <v>01 Total</v>
          </cell>
          <cell r="D752" t="str">
            <v>BWGA</v>
          </cell>
          <cell r="J752">
            <v>0.71</v>
          </cell>
        </row>
        <row r="753">
          <cell r="A753" t="str">
            <v>UN</v>
          </cell>
          <cell r="C753" t="str">
            <v>03 Total</v>
          </cell>
          <cell r="D753" t="str">
            <v>BWGA</v>
          </cell>
          <cell r="J753">
            <v>3.02</v>
          </cell>
        </row>
        <row r="754">
          <cell r="A754" t="str">
            <v>UN</v>
          </cell>
          <cell r="C754" t="str">
            <v>06 Total</v>
          </cell>
          <cell r="D754" t="str">
            <v>BWGA</v>
          </cell>
          <cell r="J754">
            <v>3.48</v>
          </cell>
        </row>
        <row r="755">
          <cell r="A755" t="str">
            <v>UN</v>
          </cell>
          <cell r="C755" t="str">
            <v>07 Total</v>
          </cell>
          <cell r="D755" t="str">
            <v>BWGA</v>
          </cell>
          <cell r="J755">
            <v>1.6</v>
          </cell>
        </row>
        <row r="756">
          <cell r="A756" t="str">
            <v>UN</v>
          </cell>
          <cell r="C756" t="str">
            <v>01 Total</v>
          </cell>
          <cell r="D756" t="str">
            <v>RRRC</v>
          </cell>
          <cell r="J756">
            <v>44.14</v>
          </cell>
        </row>
        <row r="757">
          <cell r="A757" t="str">
            <v>UN</v>
          </cell>
          <cell r="C757" t="str">
            <v>02 Total</v>
          </cell>
          <cell r="D757" t="str">
            <v>RRRC</v>
          </cell>
          <cell r="J757">
            <v>37.97</v>
          </cell>
        </row>
        <row r="758">
          <cell r="A758" t="str">
            <v>UN</v>
          </cell>
          <cell r="C758" t="str">
            <v>03 Total</v>
          </cell>
          <cell r="D758" t="str">
            <v>RRRC</v>
          </cell>
          <cell r="J758">
            <v>40.820000000000007</v>
          </cell>
        </row>
        <row r="759">
          <cell r="A759" t="str">
            <v>UN</v>
          </cell>
          <cell r="C759" t="str">
            <v>04 Total</v>
          </cell>
          <cell r="D759" t="str">
            <v>RRRC</v>
          </cell>
          <cell r="J759">
            <v>72.459999999999994</v>
          </cell>
        </row>
        <row r="760">
          <cell r="A760" t="str">
            <v>UN</v>
          </cell>
          <cell r="C760" t="str">
            <v>05 Total</v>
          </cell>
          <cell r="D760" t="str">
            <v>RRRC</v>
          </cell>
          <cell r="J760">
            <v>36.519999999999996</v>
          </cell>
        </row>
        <row r="761">
          <cell r="A761" t="str">
            <v>UN</v>
          </cell>
          <cell r="C761" t="str">
            <v>06 Total</v>
          </cell>
          <cell r="D761" t="str">
            <v>RRRC</v>
          </cell>
          <cell r="J761">
            <v>14.409999999999998</v>
          </cell>
        </row>
        <row r="762">
          <cell r="A762" t="str">
            <v>UN</v>
          </cell>
          <cell r="C762" t="str">
            <v>07 Total</v>
          </cell>
          <cell r="D762" t="str">
            <v>RRRC</v>
          </cell>
          <cell r="J762">
            <v>23.72</v>
          </cell>
        </row>
        <row r="763">
          <cell r="A763" t="str">
            <v>UN</v>
          </cell>
          <cell r="C763" t="str">
            <v>08 Total</v>
          </cell>
          <cell r="D763" t="str">
            <v>RRRC</v>
          </cell>
          <cell r="J763">
            <v>15.23</v>
          </cell>
        </row>
        <row r="764">
          <cell r="A764" t="str">
            <v>UN</v>
          </cell>
          <cell r="C764" t="str">
            <v>09 Total</v>
          </cell>
          <cell r="D764" t="str">
            <v>RRRC</v>
          </cell>
          <cell r="J764">
            <v>25.869999999999997</v>
          </cell>
        </row>
        <row r="765">
          <cell r="A765" t="str">
            <v>UN</v>
          </cell>
          <cell r="C765" t="str">
            <v>10 Total</v>
          </cell>
          <cell r="D765" t="str">
            <v>RRRC</v>
          </cell>
          <cell r="J765">
            <v>15.260000000000002</v>
          </cell>
        </row>
        <row r="766">
          <cell r="A766" t="str">
            <v>UN</v>
          </cell>
          <cell r="C766" t="str">
            <v>11 Total</v>
          </cell>
          <cell r="D766" t="str">
            <v>RRRC</v>
          </cell>
          <cell r="J766">
            <v>15.86</v>
          </cell>
        </row>
        <row r="767">
          <cell r="A767" t="str">
            <v>UN</v>
          </cell>
          <cell r="C767" t="str">
            <v>12 Total</v>
          </cell>
          <cell r="D767" t="str">
            <v>RRRC</v>
          </cell>
          <cell r="J767">
            <v>27.52</v>
          </cell>
        </row>
      </sheetData>
      <sheetData sheetId="60"/>
      <sheetData sheetId="61"/>
      <sheetData sheetId="62">
        <row r="13">
          <cell r="G13">
            <v>80.569999999999993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466">
          <cell r="C466">
            <v>122505.99</v>
          </cell>
          <cell r="D466">
            <v>119325.59</v>
          </cell>
          <cell r="E466">
            <v>137859.56</v>
          </cell>
          <cell r="F466">
            <v>128157.43</v>
          </cell>
          <cell r="G466">
            <v>115993.48</v>
          </cell>
          <cell r="H466">
            <v>124527.85</v>
          </cell>
          <cell r="I466">
            <v>131248.94</v>
          </cell>
          <cell r="J466">
            <v>411437.37</v>
          </cell>
          <cell r="K466">
            <v>377644.19</v>
          </cell>
          <cell r="L466">
            <v>349773.4</v>
          </cell>
          <cell r="M466">
            <v>301900.37</v>
          </cell>
          <cell r="N466">
            <v>353745.38</v>
          </cell>
        </row>
        <row r="496">
          <cell r="C496">
            <v>68956.19</v>
          </cell>
          <cell r="D496">
            <v>58685.46</v>
          </cell>
          <cell r="E496">
            <v>66268.47</v>
          </cell>
          <cell r="F496">
            <v>64236.31</v>
          </cell>
          <cell r="G496">
            <v>67252.83</v>
          </cell>
          <cell r="H496">
            <v>62925.75</v>
          </cell>
          <cell r="I496">
            <v>61343.64</v>
          </cell>
          <cell r="J496">
            <v>76402.720000000001</v>
          </cell>
          <cell r="K496">
            <v>77004.09</v>
          </cell>
          <cell r="L496">
            <v>75611.350000000006</v>
          </cell>
          <cell r="M496">
            <v>59075.71</v>
          </cell>
          <cell r="N496">
            <v>72042.929999999993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showGridLines="0" tabSelected="1" workbookViewId="0">
      <selection sqref="A1:XFD1048576"/>
    </sheetView>
  </sheetViews>
  <sheetFormatPr defaultRowHeight="15"/>
  <cols>
    <col min="1" max="1" width="25.28515625" bestFit="1" customWidth="1"/>
    <col min="2" max="4" width="10.7109375" customWidth="1"/>
    <col min="5" max="5" width="11.5703125" bestFit="1" customWidth="1"/>
    <col min="6" max="8" width="13" customWidth="1"/>
  </cols>
  <sheetData>
    <row r="3" spans="1:8">
      <c r="A3" t="s">
        <v>318</v>
      </c>
      <c r="B3" s="78" t="s">
        <v>313</v>
      </c>
      <c r="C3" s="78" t="s">
        <v>314</v>
      </c>
      <c r="D3" s="78" t="s">
        <v>315</v>
      </c>
    </row>
    <row r="4" spans="1:8">
      <c r="A4" s="81" t="s">
        <v>312</v>
      </c>
      <c r="B4" s="79">
        <v>9.75</v>
      </c>
      <c r="C4" s="79">
        <v>11</v>
      </c>
      <c r="D4" s="79">
        <v>13</v>
      </c>
    </row>
    <row r="5" spans="1:8">
      <c r="A5" s="81" t="s">
        <v>316</v>
      </c>
      <c r="B5" s="79">
        <f>18140.27/1263.25</f>
        <v>14.360000000000001</v>
      </c>
      <c r="C5" s="79">
        <f>21168.89/1299.5</f>
        <v>16.290026933435936</v>
      </c>
      <c r="D5" s="80">
        <f>D4*(1+B17)</f>
        <v>19.253</v>
      </c>
    </row>
    <row r="6" spans="1:8">
      <c r="A6" s="81" t="s">
        <v>317</v>
      </c>
      <c r="B6" s="82">
        <f>+B5/B4-1</f>
        <v>0.47282051282051296</v>
      </c>
      <c r="C6" s="82">
        <f>+C5/C4-1</f>
        <v>0.48091153940326681</v>
      </c>
      <c r="D6" s="83">
        <f>+D5/D4-1</f>
        <v>0.48100000000000009</v>
      </c>
    </row>
    <row r="8" spans="1:8">
      <c r="A8" t="s">
        <v>319</v>
      </c>
      <c r="B8" s="78" t="s">
        <v>313</v>
      </c>
      <c r="C8" s="78" t="s">
        <v>314</v>
      </c>
      <c r="D8" s="78" t="s">
        <v>315</v>
      </c>
    </row>
    <row r="9" spans="1:8">
      <c r="A9" s="81" t="s">
        <v>312</v>
      </c>
      <c r="B9" s="79">
        <f>B4*1.5</f>
        <v>14.625</v>
      </c>
      <c r="C9" s="79">
        <f>C4*1.5</f>
        <v>16.5</v>
      </c>
      <c r="D9" s="79">
        <f>D4*1.5</f>
        <v>19.5</v>
      </c>
    </row>
    <row r="10" spans="1:8">
      <c r="A10" s="81" t="s">
        <v>316</v>
      </c>
      <c r="B10" s="79">
        <f>4674.38/226.25</f>
        <v>20.660243093922652</v>
      </c>
      <c r="C10" s="79">
        <f>1395.37/59.25</f>
        <v>23.55054852320675</v>
      </c>
      <c r="D10" s="80">
        <f>D9*(1+B18)</f>
        <v>27.826499999999999</v>
      </c>
    </row>
    <row r="11" spans="1:8">
      <c r="A11" s="81" t="s">
        <v>317</v>
      </c>
      <c r="B11" s="82">
        <f>+B10/B9-1</f>
        <v>0.41266619445624975</v>
      </c>
      <c r="C11" s="82">
        <f>+C10/C9-1</f>
        <v>0.42730597110343949</v>
      </c>
      <c r="D11" s="83">
        <f>+D10/D9-1</f>
        <v>0.42700000000000005</v>
      </c>
    </row>
    <row r="12" spans="1:8">
      <c r="G12" s="74"/>
    </row>
    <row r="13" spans="1:8">
      <c r="F13" s="78" t="s">
        <v>310</v>
      </c>
      <c r="G13" s="78" t="s">
        <v>308</v>
      </c>
      <c r="H13" s="78" t="s">
        <v>309</v>
      </c>
    </row>
    <row r="14" spans="1:8">
      <c r="D14" s="85" t="s">
        <v>306</v>
      </c>
      <c r="E14" s="53">
        <f>'Wage Summary'!C21</f>
        <v>149033.80555555556</v>
      </c>
      <c r="F14" s="77">
        <f>B5</f>
        <v>14.360000000000001</v>
      </c>
      <c r="G14" s="84">
        <f>D5</f>
        <v>19.253</v>
      </c>
      <c r="H14" s="75">
        <f>(G14-F14)*E14</f>
        <v>729222.41058333323</v>
      </c>
    </row>
    <row r="15" spans="1:8">
      <c r="D15" s="85" t="s">
        <v>307</v>
      </c>
      <c r="E15" s="53">
        <f>'Wage Summary'!C22</f>
        <v>18661.138888888891</v>
      </c>
      <c r="F15" s="77">
        <f>B10</f>
        <v>20.660243093922652</v>
      </c>
      <c r="G15" s="77">
        <f>D10</f>
        <v>27.826499999999999</v>
      </c>
      <c r="H15" s="75">
        <f>(G15-F15)*E15</f>
        <v>133730.51543776857</v>
      </c>
    </row>
    <row r="16" spans="1:8">
      <c r="A16" t="s">
        <v>333</v>
      </c>
      <c r="H16" s="76">
        <f>SUM(H14:H15)</f>
        <v>862952.92602110177</v>
      </c>
    </row>
    <row r="17" spans="1:11">
      <c r="A17" s="117" t="s">
        <v>334</v>
      </c>
      <c r="B17" s="118">
        <v>0.48099999999999998</v>
      </c>
    </row>
    <row r="18" spans="1:11">
      <c r="A18" t="s">
        <v>335</v>
      </c>
      <c r="B18" s="118">
        <v>0.42699999999999999</v>
      </c>
      <c r="G18" s="85" t="s">
        <v>320</v>
      </c>
      <c r="H18" s="72">
        <f>SUM('MRF Tonnage'!$D$259:$O$259)</f>
        <v>209710</v>
      </c>
    </row>
    <row r="20" spans="1:11">
      <c r="G20" s="85" t="s">
        <v>321</v>
      </c>
      <c r="H20" s="73">
        <f>+H16/H18</f>
        <v>4.1149822422445368</v>
      </c>
    </row>
    <row r="22" spans="1:11">
      <c r="A22" s="120" t="s">
        <v>339</v>
      </c>
      <c r="B22" s="121">
        <v>1.4999999999999999E-2</v>
      </c>
      <c r="G22" s="85" t="s">
        <v>336</v>
      </c>
      <c r="H22" s="72">
        <f>SUM('4183 Tonnage'!F50:Q50)</f>
        <v>2032.5009606610058</v>
      </c>
    </row>
    <row r="23" spans="1:11">
      <c r="A23" s="122" t="s">
        <v>340</v>
      </c>
      <c r="B23" s="121">
        <v>4.2750000000000002E-3</v>
      </c>
    </row>
    <row r="24" spans="1:11">
      <c r="A24" s="120" t="s">
        <v>341</v>
      </c>
      <c r="B24" s="123">
        <f>SUM(B22:B23)</f>
        <v>1.9275E-2</v>
      </c>
      <c r="G24" s="85" t="s">
        <v>337</v>
      </c>
      <c r="H24" s="125">
        <f>+H22*H20</f>
        <v>8363.7053604650009</v>
      </c>
    </row>
    <row r="25" spans="1:11">
      <c r="A25" s="124"/>
      <c r="B25" s="124"/>
    </row>
    <row r="26" spans="1:11">
      <c r="G26" s="85" t="s">
        <v>342</v>
      </c>
      <c r="H26" s="75">
        <f>+H24*B24</f>
        <v>161.2104208229629</v>
      </c>
      <c r="K26" s="72"/>
    </row>
    <row r="28" spans="1:11">
      <c r="G28" s="85" t="s">
        <v>343</v>
      </c>
      <c r="H28" s="76">
        <f>SUM(H24:H27)</f>
        <v>8524.9157812879639</v>
      </c>
    </row>
    <row r="30" spans="1:11">
      <c r="G30" s="85" t="s">
        <v>338</v>
      </c>
      <c r="H30" s="72">
        <v>3650</v>
      </c>
    </row>
    <row r="32" spans="1:11" ht="15.75" thickBot="1">
      <c r="G32" s="85" t="s">
        <v>322</v>
      </c>
      <c r="H32" s="119">
        <f>+H28/12/H30</f>
        <v>0.19463278039470236</v>
      </c>
    </row>
    <row r="33" spans="6:8" ht="15.75" thickTop="1"/>
    <row r="35" spans="6:8">
      <c r="G35" s="128" t="s">
        <v>308</v>
      </c>
      <c r="H35" s="128" t="s">
        <v>344</v>
      </c>
    </row>
    <row r="36" spans="6:8">
      <c r="F36" t="s">
        <v>345</v>
      </c>
      <c r="G36" s="129">
        <v>6.96</v>
      </c>
      <c r="H36" s="129">
        <f>+G36+$H$32</f>
        <v>7.1546327803947021</v>
      </c>
    </row>
  </sheetData>
  <pageMargins left="0.7" right="0.7" top="0.75" bottom="0.75" header="0.3" footer="0.3"/>
  <pageSetup paperSize="9" fitToHeight="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17"/>
  <sheetViews>
    <sheetView tabSelected="1" topLeftCell="F41" workbookViewId="0">
      <selection sqref="A1:XFD1048576"/>
    </sheetView>
  </sheetViews>
  <sheetFormatPr defaultColWidth="11.42578125" defaultRowHeight="15" outlineLevelRow="1" outlineLevelCol="1"/>
  <cols>
    <col min="1" max="1" width="9.42578125" style="9" customWidth="1" outlineLevel="1"/>
    <col min="2" max="2" width="7.28515625" style="9" customWidth="1" outlineLevel="1"/>
    <col min="3" max="4" width="7.140625" style="1" customWidth="1" outlineLevel="1"/>
    <col min="5" max="5" width="39.42578125" style="1" bestFit="1" customWidth="1"/>
    <col min="6" max="17" width="14.140625" style="1" customWidth="1"/>
    <col min="18" max="18" width="1.28515625" style="1" customWidth="1"/>
    <col min="19" max="19" width="13.7109375" style="2" bestFit="1" customWidth="1"/>
    <col min="20" max="20" width="2.42578125" style="1" customWidth="1"/>
    <col min="21" max="22" width="17.28515625" style="1" customWidth="1"/>
    <col min="23" max="16384" width="11.42578125" style="1"/>
  </cols>
  <sheetData>
    <row r="1" spans="1:19">
      <c r="A1" s="126" t="s">
        <v>0</v>
      </c>
      <c r="B1" s="126"/>
      <c r="C1" s="126"/>
      <c r="D1" s="126"/>
      <c r="E1" s="126"/>
    </row>
    <row r="3" spans="1:19" s="2" customFormat="1">
      <c r="A3" s="3" t="s">
        <v>1</v>
      </c>
      <c r="B3" s="3" t="s">
        <v>2</v>
      </c>
      <c r="C3" s="127" t="s">
        <v>3</v>
      </c>
      <c r="D3" s="127"/>
      <c r="F3" s="4">
        <v>41640</v>
      </c>
      <c r="G3" s="5">
        <f>EOMONTH(F3,1)</f>
        <v>41698</v>
      </c>
      <c r="H3" s="5">
        <f t="shared" ref="H3:Q3" si="0">EOMONTH(G3,1)</f>
        <v>41729</v>
      </c>
      <c r="I3" s="5">
        <f t="shared" si="0"/>
        <v>41759</v>
      </c>
      <c r="J3" s="5">
        <f t="shared" si="0"/>
        <v>41790</v>
      </c>
      <c r="K3" s="5">
        <f t="shared" si="0"/>
        <v>41820</v>
      </c>
      <c r="L3" s="5">
        <f t="shared" si="0"/>
        <v>41851</v>
      </c>
      <c r="M3" s="5">
        <f t="shared" si="0"/>
        <v>41882</v>
      </c>
      <c r="N3" s="5">
        <f t="shared" si="0"/>
        <v>41912</v>
      </c>
      <c r="O3" s="5">
        <f t="shared" si="0"/>
        <v>41943</v>
      </c>
      <c r="P3" s="5">
        <f t="shared" si="0"/>
        <v>41973</v>
      </c>
      <c r="Q3" s="5">
        <f t="shared" si="0"/>
        <v>42004</v>
      </c>
      <c r="S3" s="2" t="s">
        <v>4</v>
      </c>
    </row>
    <row r="4" spans="1:19" s="7" customFormat="1">
      <c r="A4" s="6"/>
      <c r="B4" s="6"/>
      <c r="C4" s="6"/>
      <c r="D4" s="6"/>
      <c r="F4" s="7">
        <f>MONTH(F3)</f>
        <v>1</v>
      </c>
      <c r="G4" s="7">
        <f t="shared" ref="G4:Q4" si="1">MONTH(G3)</f>
        <v>2</v>
      </c>
      <c r="H4" s="7">
        <f t="shared" si="1"/>
        <v>3</v>
      </c>
      <c r="I4" s="7">
        <f t="shared" si="1"/>
        <v>4</v>
      </c>
      <c r="J4" s="7">
        <f t="shared" si="1"/>
        <v>5</v>
      </c>
      <c r="K4" s="7">
        <f t="shared" si="1"/>
        <v>6</v>
      </c>
      <c r="L4" s="7">
        <f t="shared" si="1"/>
        <v>7</v>
      </c>
      <c r="M4" s="7">
        <f t="shared" si="1"/>
        <v>8</v>
      </c>
      <c r="N4" s="7">
        <f t="shared" si="1"/>
        <v>9</v>
      </c>
      <c r="O4" s="7">
        <f t="shared" si="1"/>
        <v>10</v>
      </c>
      <c r="P4" s="7">
        <f t="shared" si="1"/>
        <v>11</v>
      </c>
      <c r="Q4" s="7">
        <f t="shared" si="1"/>
        <v>12</v>
      </c>
      <c r="S4" s="8"/>
    </row>
    <row r="5" spans="1:19" ht="15.75" thickBot="1">
      <c r="C5" s="9"/>
      <c r="D5" s="9"/>
      <c r="E5" s="10" t="s">
        <v>5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</row>
    <row r="6" spans="1:19">
      <c r="C6" s="9"/>
      <c r="D6" s="9"/>
    </row>
    <row r="7" spans="1:19" s="14" customFormat="1">
      <c r="A7" s="12"/>
      <c r="B7" s="12"/>
      <c r="C7" s="12"/>
      <c r="D7" s="12"/>
      <c r="E7" s="13" t="s">
        <v>6</v>
      </c>
      <c r="S7" s="13"/>
    </row>
    <row r="8" spans="1:19">
      <c r="C8" s="9"/>
      <c r="D8" s="9"/>
      <c r="E8" s="1" t="s">
        <v>7</v>
      </c>
      <c r="F8" s="15">
        <v>1249.76</v>
      </c>
      <c r="G8" s="15">
        <v>1124.32</v>
      </c>
      <c r="H8" s="15">
        <v>1268.9100000000001</v>
      </c>
      <c r="I8" s="15">
        <v>1296.71</v>
      </c>
      <c r="J8" s="15">
        <v>1400.91</v>
      </c>
      <c r="K8" s="15">
        <v>113.32</v>
      </c>
      <c r="L8" s="15">
        <v>97.26</v>
      </c>
      <c r="M8" s="15">
        <v>97.74</v>
      </c>
      <c r="N8" s="15">
        <v>108.28</v>
      </c>
      <c r="O8" s="15">
        <v>118.37</v>
      </c>
      <c r="P8" s="15">
        <v>108.57</v>
      </c>
      <c r="Q8" s="15">
        <v>109.5</v>
      </c>
      <c r="S8" s="16">
        <f>SUM(F8:R8)</f>
        <v>7093.6499999999987</v>
      </c>
    </row>
    <row r="9" spans="1:19">
      <c r="C9" s="9"/>
      <c r="D9" s="9"/>
      <c r="E9" s="1" t="s">
        <v>8</v>
      </c>
      <c r="F9" s="15">
        <v>554</v>
      </c>
      <c r="G9" s="15">
        <v>466</v>
      </c>
      <c r="H9" s="15">
        <v>583</v>
      </c>
      <c r="I9" s="15">
        <v>665</v>
      </c>
      <c r="J9" s="15">
        <v>735</v>
      </c>
      <c r="K9" s="15">
        <v>573</v>
      </c>
      <c r="L9" s="15">
        <v>564</v>
      </c>
      <c r="M9" s="15">
        <v>600</v>
      </c>
      <c r="N9" s="15">
        <v>539</v>
      </c>
      <c r="O9" s="15">
        <v>558</v>
      </c>
      <c r="P9" s="15">
        <v>492</v>
      </c>
      <c r="Q9" s="15">
        <v>486</v>
      </c>
      <c r="S9" s="16">
        <f t="shared" ref="S9:S15" si="2">SUM(F9:R9)</f>
        <v>6815</v>
      </c>
    </row>
    <row r="10" spans="1:19">
      <c r="C10" s="9"/>
      <c r="D10" s="9"/>
      <c r="E10" s="1" t="s">
        <v>9</v>
      </c>
      <c r="F10" s="15">
        <v>712.58</v>
      </c>
      <c r="G10" s="15">
        <v>642.22</v>
      </c>
      <c r="H10" s="15">
        <v>745.15</v>
      </c>
      <c r="I10" s="15">
        <v>746.3</v>
      </c>
      <c r="J10" s="15">
        <v>773.94</v>
      </c>
      <c r="K10" s="15">
        <v>195.3</v>
      </c>
      <c r="L10" s="15">
        <v>197.9</v>
      </c>
      <c r="M10" s="15">
        <v>185.74</v>
      </c>
      <c r="N10" s="15">
        <v>243.82</v>
      </c>
      <c r="O10" s="15">
        <v>247.84</v>
      </c>
      <c r="P10" s="15">
        <v>221.84</v>
      </c>
      <c r="Q10" s="15">
        <v>227.1</v>
      </c>
      <c r="S10" s="16">
        <f t="shared" si="2"/>
        <v>5139.7300000000005</v>
      </c>
    </row>
    <row r="11" spans="1:19">
      <c r="C11" s="9"/>
      <c r="D11" s="9"/>
      <c r="E11" s="1" t="s">
        <v>10</v>
      </c>
      <c r="F11" s="15">
        <v>112.71</v>
      </c>
      <c r="G11" s="15">
        <v>130.01</v>
      </c>
      <c r="H11" s="15">
        <v>144.91999999999999</v>
      </c>
      <c r="I11" s="15">
        <v>144.33000000000001</v>
      </c>
      <c r="J11" s="15">
        <v>137.79</v>
      </c>
      <c r="K11" s="15">
        <v>106.27</v>
      </c>
      <c r="L11" s="15">
        <v>72.099999999999994</v>
      </c>
      <c r="M11" s="15">
        <v>67.7</v>
      </c>
      <c r="N11" s="15">
        <v>78.94</v>
      </c>
      <c r="O11" s="15">
        <v>69.95</v>
      </c>
      <c r="P11" s="15">
        <v>61.19</v>
      </c>
      <c r="Q11" s="15">
        <v>73.19</v>
      </c>
      <c r="S11" s="16">
        <f t="shared" si="2"/>
        <v>1199.1000000000001</v>
      </c>
    </row>
    <row r="12" spans="1:19">
      <c r="C12" s="9"/>
      <c r="D12" s="9"/>
      <c r="E12" s="1" t="s">
        <v>11</v>
      </c>
      <c r="F12" s="15">
        <v>830</v>
      </c>
      <c r="G12" s="15">
        <v>683</v>
      </c>
      <c r="H12" s="15">
        <v>759</v>
      </c>
      <c r="I12" s="15">
        <v>820</v>
      </c>
      <c r="J12" s="15">
        <v>850</v>
      </c>
      <c r="K12" s="15">
        <v>550</v>
      </c>
      <c r="L12" s="15">
        <v>615</v>
      </c>
      <c r="M12" s="15">
        <v>563</v>
      </c>
      <c r="N12" s="15">
        <v>560</v>
      </c>
      <c r="O12" s="15">
        <v>579</v>
      </c>
      <c r="P12" s="15">
        <v>495</v>
      </c>
      <c r="Q12" s="15">
        <v>578</v>
      </c>
      <c r="S12" s="16">
        <f>SUM(F12:R12)</f>
        <v>7882</v>
      </c>
    </row>
    <row r="13" spans="1:19">
      <c r="C13" s="9"/>
      <c r="D13" s="9"/>
      <c r="E13" s="1" t="s">
        <v>12</v>
      </c>
      <c r="F13" s="15">
        <v>424</v>
      </c>
      <c r="G13" s="15">
        <v>333</v>
      </c>
      <c r="H13" s="15">
        <v>356</v>
      </c>
      <c r="I13" s="15">
        <v>368</v>
      </c>
      <c r="J13" s="15">
        <v>372</v>
      </c>
      <c r="K13" s="15">
        <v>250</v>
      </c>
      <c r="L13" s="15">
        <v>285</v>
      </c>
      <c r="M13" s="15">
        <v>248</v>
      </c>
      <c r="N13" s="15">
        <v>237</v>
      </c>
      <c r="O13" s="15">
        <v>235</v>
      </c>
      <c r="P13" s="15">
        <v>236</v>
      </c>
      <c r="Q13" s="15">
        <v>331</v>
      </c>
      <c r="S13" s="16">
        <f>SUM(F13:R13)</f>
        <v>3675</v>
      </c>
    </row>
    <row r="14" spans="1:19">
      <c r="C14" s="9"/>
      <c r="D14" s="9"/>
      <c r="E14" s="17" t="s">
        <v>323</v>
      </c>
      <c r="F14" s="18">
        <v>210</v>
      </c>
      <c r="G14" s="18">
        <v>114</v>
      </c>
      <c r="H14" s="18">
        <v>303</v>
      </c>
      <c r="I14" s="18">
        <v>564</v>
      </c>
      <c r="J14" s="18">
        <v>749</v>
      </c>
      <c r="K14" s="18">
        <v>457</v>
      </c>
      <c r="L14" s="18">
        <v>312</v>
      </c>
      <c r="M14" s="18">
        <v>253</v>
      </c>
      <c r="N14" s="18">
        <v>322</v>
      </c>
      <c r="O14" s="18">
        <v>447</v>
      </c>
      <c r="P14" s="18">
        <v>363</v>
      </c>
      <c r="Q14" s="18">
        <v>184</v>
      </c>
      <c r="R14" s="17"/>
      <c r="S14" s="19">
        <f t="shared" si="2"/>
        <v>4278</v>
      </c>
    </row>
    <row r="15" spans="1:19">
      <c r="C15" s="9"/>
      <c r="D15" s="9"/>
      <c r="E15" s="20" t="s">
        <v>4</v>
      </c>
      <c r="F15" s="21">
        <f t="shared" ref="F15:P15" si="3">SUM(F8:F14)</f>
        <v>4093.05</v>
      </c>
      <c r="G15" s="21">
        <f t="shared" si="3"/>
        <v>3492.55</v>
      </c>
      <c r="H15" s="21">
        <f t="shared" si="3"/>
        <v>4159.9799999999996</v>
      </c>
      <c r="I15" s="21">
        <f t="shared" si="3"/>
        <v>4604.34</v>
      </c>
      <c r="J15" s="21">
        <f t="shared" si="3"/>
        <v>5018.6399999999994</v>
      </c>
      <c r="K15" s="21">
        <f t="shared" si="3"/>
        <v>2244.89</v>
      </c>
      <c r="L15" s="21">
        <f t="shared" si="3"/>
        <v>2143.2600000000002</v>
      </c>
      <c r="M15" s="21">
        <f t="shared" si="3"/>
        <v>2015.18</v>
      </c>
      <c r="N15" s="21">
        <f t="shared" si="3"/>
        <v>2089.04</v>
      </c>
      <c r="O15" s="21">
        <f t="shared" si="3"/>
        <v>2255.16</v>
      </c>
      <c r="P15" s="21">
        <f t="shared" si="3"/>
        <v>1977.6</v>
      </c>
      <c r="Q15" s="21">
        <f>SUM(Q8:Q14)</f>
        <v>1988.79</v>
      </c>
      <c r="S15" s="16">
        <f t="shared" si="2"/>
        <v>36082.480000000003</v>
      </c>
    </row>
    <row r="16" spans="1:19">
      <c r="C16" s="9"/>
      <c r="D16" s="9"/>
    </row>
    <row r="17" spans="1:25" s="14" customFormat="1">
      <c r="A17" s="12"/>
      <c r="B17" s="12"/>
      <c r="C17" s="12"/>
      <c r="D17" s="12"/>
      <c r="E17" s="13" t="s">
        <v>13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2"/>
      <c r="T17" s="22"/>
      <c r="U17" s="22"/>
      <c r="V17" s="22"/>
      <c r="W17" s="22"/>
      <c r="X17" s="22"/>
      <c r="Y17" s="22"/>
    </row>
    <row r="18" spans="1:25">
      <c r="A18" s="23" t="s">
        <v>14</v>
      </c>
      <c r="B18" s="23" t="s">
        <v>15</v>
      </c>
      <c r="C18" s="23">
        <v>20</v>
      </c>
      <c r="D18" s="23">
        <v>25</v>
      </c>
      <c r="E18" s="20" t="s">
        <v>16</v>
      </c>
      <c r="F18" s="15">
        <v>79.37</v>
      </c>
      <c r="G18" s="15">
        <v>64.649999999999991</v>
      </c>
      <c r="H18" s="15">
        <v>79.98</v>
      </c>
      <c r="I18" s="15">
        <v>85.47</v>
      </c>
      <c r="J18" s="15">
        <v>89.18</v>
      </c>
      <c r="K18" s="15">
        <v>89.980000000000018</v>
      </c>
      <c r="L18" s="15">
        <v>63.56</v>
      </c>
      <c r="M18" s="15">
        <v>66.8</v>
      </c>
      <c r="N18" s="15">
        <v>68.280000000000015</v>
      </c>
      <c r="O18" s="15">
        <v>72.589999999999989</v>
      </c>
      <c r="P18" s="15">
        <v>64.94</v>
      </c>
      <c r="Q18" s="15">
        <v>67.31</v>
      </c>
      <c r="R18" s="15"/>
      <c r="S18" s="16">
        <f>SUM(F18:R18)</f>
        <v>892.1099999999999</v>
      </c>
      <c r="T18" s="15"/>
      <c r="U18" s="15"/>
      <c r="V18" s="15"/>
      <c r="W18" s="15"/>
      <c r="X18" s="15"/>
      <c r="Y18" s="15"/>
    </row>
    <row r="19" spans="1:25">
      <c r="C19" s="20"/>
      <c r="D19" s="20"/>
      <c r="E19" s="20" t="s">
        <v>17</v>
      </c>
      <c r="F19" s="15">
        <v>1170.3899999999999</v>
      </c>
      <c r="G19" s="15">
        <v>1059.6699999999998</v>
      </c>
      <c r="H19" s="15">
        <v>1188.9300000000003</v>
      </c>
      <c r="I19" s="15">
        <v>1219.7399999999996</v>
      </c>
      <c r="J19" s="15">
        <v>1298.22</v>
      </c>
      <c r="K19" s="15">
        <v>23.340000000000003</v>
      </c>
      <c r="L19" s="15">
        <v>33.699999999999989</v>
      </c>
      <c r="M19" s="15">
        <v>30.940000000000012</v>
      </c>
      <c r="N19" s="15">
        <v>45.319999999999979</v>
      </c>
      <c r="O19" s="15">
        <v>45.78000000000003</v>
      </c>
      <c r="P19" s="15">
        <v>43.629999999999995</v>
      </c>
      <c r="Q19" s="15">
        <v>42.22999999999999</v>
      </c>
      <c r="R19" s="15"/>
      <c r="S19" s="16">
        <f>SUM(F19:R19)</f>
        <v>6201.8899999999985</v>
      </c>
      <c r="T19" s="15"/>
      <c r="U19" s="15"/>
      <c r="V19" s="15"/>
      <c r="W19" s="15"/>
      <c r="X19" s="15"/>
      <c r="Y19" s="15"/>
    </row>
    <row r="20" spans="1:25" s="29" customFormat="1" outlineLevel="1">
      <c r="A20" s="24" t="str">
        <f>+A18</f>
        <v>I</v>
      </c>
      <c r="B20" s="24" t="str">
        <f>+B18</f>
        <v>MSW</v>
      </c>
      <c r="C20" s="25"/>
      <c r="D20" s="25"/>
      <c r="E20" s="25" t="str">
        <f>"Total "&amp;E17&amp;" "&amp;B20</f>
        <v>Total Roll-off / Industrial MSW</v>
      </c>
      <c r="F20" s="26">
        <v>1249.76</v>
      </c>
      <c r="G20" s="26">
        <v>1124.32</v>
      </c>
      <c r="H20" s="26">
        <v>1268.9100000000003</v>
      </c>
      <c r="I20" s="26">
        <v>1305.2099999999996</v>
      </c>
      <c r="J20" s="26">
        <v>1387.4</v>
      </c>
      <c r="K20" s="26">
        <v>113.32000000000002</v>
      </c>
      <c r="L20" s="26">
        <v>97.259999999999991</v>
      </c>
      <c r="M20" s="26">
        <v>97.740000000000009</v>
      </c>
      <c r="N20" s="26">
        <v>113.6</v>
      </c>
      <c r="O20" s="26">
        <v>118.37000000000002</v>
      </c>
      <c r="P20" s="26">
        <v>108.57</v>
      </c>
      <c r="Q20" s="26">
        <v>109.53999999999999</v>
      </c>
      <c r="R20" s="26"/>
      <c r="S20" s="27">
        <f>SUM(F20:R20)</f>
        <v>7094</v>
      </c>
      <c r="T20" s="28"/>
      <c r="U20" s="28"/>
      <c r="V20" s="28"/>
      <c r="W20" s="28"/>
      <c r="X20" s="28"/>
      <c r="Y20" s="28"/>
    </row>
    <row r="21" spans="1:25">
      <c r="A21" s="9" t="str">
        <f>+A20</f>
        <v>I</v>
      </c>
      <c r="B21" s="23" t="s">
        <v>18</v>
      </c>
      <c r="C21" s="9">
        <f>+C18</f>
        <v>20</v>
      </c>
      <c r="D21" s="9">
        <f>+D18</f>
        <v>25</v>
      </c>
      <c r="E21" s="20" t="s">
        <v>19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/>
      <c r="S21" s="16">
        <f>SUM(F21:R21)</f>
        <v>0</v>
      </c>
      <c r="T21" s="15"/>
      <c r="U21" s="86"/>
      <c r="V21" s="15"/>
      <c r="W21" s="15"/>
      <c r="X21" s="15"/>
      <c r="Y21" s="15"/>
    </row>
    <row r="22" spans="1:25">
      <c r="C22" s="20"/>
      <c r="D22" s="20"/>
      <c r="E22" s="20" t="s">
        <v>20</v>
      </c>
      <c r="F22" s="15">
        <v>684.47</v>
      </c>
      <c r="G22" s="15">
        <v>552.84000000000015</v>
      </c>
      <c r="H22" s="15">
        <v>728.98999999999978</v>
      </c>
      <c r="I22" s="15">
        <v>784.53999999999985</v>
      </c>
      <c r="J22" s="15">
        <v>878.68999999999971</v>
      </c>
      <c r="K22" s="15">
        <v>705.81000000000006</v>
      </c>
      <c r="L22" s="15">
        <v>744.13</v>
      </c>
      <c r="M22" s="15">
        <v>723.38999999999987</v>
      </c>
      <c r="N22" s="15">
        <v>665.82</v>
      </c>
      <c r="O22" s="15">
        <v>753.20000000000016</v>
      </c>
      <c r="P22" s="15">
        <v>621.38000000000011</v>
      </c>
      <c r="Q22" s="15">
        <v>643.2399999999999</v>
      </c>
      <c r="R22" s="15"/>
      <c r="S22" s="16">
        <f>SUM(F22:R22)</f>
        <v>8486.4999999999982</v>
      </c>
      <c r="T22" s="15"/>
      <c r="U22" s="15"/>
      <c r="V22" s="15"/>
      <c r="W22" s="15"/>
      <c r="X22" s="15"/>
      <c r="Y22" s="15"/>
    </row>
    <row r="23" spans="1:25" s="29" customFormat="1" outlineLevel="1">
      <c r="A23" s="24" t="str">
        <f>+A21</f>
        <v>I</v>
      </c>
      <c r="B23" s="30" t="str">
        <f>+B21</f>
        <v>RCY</v>
      </c>
      <c r="C23" s="31" t="s">
        <v>21</v>
      </c>
      <c r="D23" s="25"/>
      <c r="E23" s="25" t="str">
        <f>"Total "&amp;E17&amp;" "&amp;B23</f>
        <v>Total Roll-off / Industrial RCY</v>
      </c>
      <c r="F23" s="26">
        <v>684.47</v>
      </c>
      <c r="G23" s="26">
        <v>552.84000000000015</v>
      </c>
      <c r="H23" s="26">
        <v>728.98999999999978</v>
      </c>
      <c r="I23" s="26">
        <v>784.53999999999985</v>
      </c>
      <c r="J23" s="26">
        <v>878.68999999999971</v>
      </c>
      <c r="K23" s="26">
        <v>705.81000000000006</v>
      </c>
      <c r="L23" s="26">
        <v>744.13</v>
      </c>
      <c r="M23" s="26">
        <v>723.38999999999987</v>
      </c>
      <c r="N23" s="26">
        <v>665.82</v>
      </c>
      <c r="O23" s="26">
        <v>753.20000000000016</v>
      </c>
      <c r="P23" s="26">
        <v>621.38000000000011</v>
      </c>
      <c r="Q23" s="26">
        <v>643.2399999999999</v>
      </c>
      <c r="R23" s="26"/>
      <c r="S23" s="27"/>
      <c r="T23" s="28"/>
      <c r="U23" s="28"/>
      <c r="V23" s="28"/>
      <c r="W23" s="28"/>
      <c r="X23" s="28"/>
      <c r="Y23" s="28"/>
    </row>
    <row r="24" spans="1:25" s="92" customFormat="1">
      <c r="A24" s="87">
        <v>6666666</v>
      </c>
      <c r="B24" s="88" t="s">
        <v>324</v>
      </c>
      <c r="C24" s="89"/>
      <c r="D24" s="89"/>
      <c r="E24" s="89" t="s">
        <v>325</v>
      </c>
      <c r="F24" s="90">
        <v>97.635157499999991</v>
      </c>
      <c r="G24" s="90">
        <v>97.635157499999991</v>
      </c>
      <c r="H24" s="90">
        <v>97.635157499999991</v>
      </c>
      <c r="I24" s="90">
        <v>97.635157499999991</v>
      </c>
      <c r="J24" s="90">
        <v>97.635157499999991</v>
      </c>
      <c r="K24" s="90">
        <v>97.635157499999991</v>
      </c>
      <c r="L24" s="90">
        <v>97.635157499999991</v>
      </c>
      <c r="M24" s="90">
        <v>97.635157499999991</v>
      </c>
      <c r="N24" s="90">
        <v>97.635157499999991</v>
      </c>
      <c r="O24" s="90">
        <v>97.635157499999991</v>
      </c>
      <c r="P24" s="90">
        <v>97.635157499999991</v>
      </c>
      <c r="Q24" s="90">
        <v>97.635157499999991</v>
      </c>
      <c r="R24" s="90"/>
      <c r="S24" s="91" t="e">
        <f>SUMIFS('[1]IND Data'!$W:$W,'[1]IND Data'!$B:$B,$A24)</f>
        <v>#VALUE!</v>
      </c>
      <c r="T24" s="90"/>
      <c r="U24" s="90"/>
      <c r="V24" s="90"/>
      <c r="W24" s="90"/>
      <c r="X24" s="90"/>
      <c r="Y24" s="90"/>
    </row>
    <row r="25" spans="1:25">
      <c r="A25" s="32"/>
      <c r="B25" s="32"/>
      <c r="C25" s="32"/>
      <c r="D25" s="32"/>
      <c r="E25" s="33" t="str">
        <f>"Total "&amp;E17</f>
        <v>Total Roll-off / Industrial</v>
      </c>
      <c r="F25" s="34">
        <v>1836.5948424999997</v>
      </c>
      <c r="G25" s="34">
        <v>1604.5248424999995</v>
      </c>
      <c r="H25" s="34">
        <v>1925.2648424999998</v>
      </c>
      <c r="I25" s="34">
        <v>1992.1148425000006</v>
      </c>
      <c r="J25" s="34">
        <v>2168.4548424999994</v>
      </c>
      <c r="K25" s="34">
        <v>723.56484250000005</v>
      </c>
      <c r="L25" s="34">
        <v>744.6348425000001</v>
      </c>
      <c r="M25" s="34">
        <v>767.48484249999979</v>
      </c>
      <c r="N25" s="34">
        <v>685.66484250000008</v>
      </c>
      <c r="O25" s="34">
        <v>778.6148424999999</v>
      </c>
      <c r="P25" s="34">
        <v>646.42484250000007</v>
      </c>
      <c r="Q25" s="34">
        <v>655.75484249999988</v>
      </c>
      <c r="R25" s="34"/>
      <c r="S25" s="35">
        <f>SUM(F25:R25)</f>
        <v>14529.098109999999</v>
      </c>
      <c r="T25" s="15"/>
      <c r="U25" s="15"/>
      <c r="V25" s="15"/>
      <c r="W25" s="15"/>
      <c r="X25" s="15"/>
      <c r="Y25" s="15"/>
    </row>
    <row r="26" spans="1:25">
      <c r="C26" s="9"/>
      <c r="D26" s="9"/>
      <c r="E26" s="36" t="s">
        <v>22</v>
      </c>
      <c r="F26" s="37">
        <f t="shared" ref="F26:Q26" si="4">+F25/SUM(F8:F9)-1</f>
        <v>1.8203553965050689E-2</v>
      </c>
      <c r="G26" s="37">
        <f t="shared" si="4"/>
        <v>8.9320655591325071E-3</v>
      </c>
      <c r="H26" s="37">
        <f t="shared" si="4"/>
        <v>3.9610371184344739E-2</v>
      </c>
      <c r="I26" s="37">
        <f t="shared" si="4"/>
        <v>1.5499152525093152E-2</v>
      </c>
      <c r="J26" s="37">
        <f t="shared" si="4"/>
        <v>1.5236991493086993E-2</v>
      </c>
      <c r="K26" s="37">
        <f t="shared" si="4"/>
        <v>5.4267459056999812E-2</v>
      </c>
      <c r="L26" s="37">
        <f t="shared" si="4"/>
        <v>0.12608481157184781</v>
      </c>
      <c r="M26" s="37">
        <f t="shared" si="4"/>
        <v>9.9958211511451012E-2</v>
      </c>
      <c r="N26" s="37">
        <f t="shared" si="4"/>
        <v>5.9301758898776535E-2</v>
      </c>
      <c r="O26" s="37">
        <f t="shared" si="4"/>
        <v>0.151167027662374</v>
      </c>
      <c r="P26" s="37">
        <f t="shared" si="4"/>
        <v>7.635220290723832E-2</v>
      </c>
      <c r="Q26" s="37">
        <f t="shared" si="4"/>
        <v>0.10118361460957148</v>
      </c>
      <c r="R26" s="37"/>
      <c r="S26" s="93">
        <f>+S25/SUM(S8:S9)-1</f>
        <v>4.4608794527146944E-2</v>
      </c>
      <c r="T26" s="15"/>
      <c r="U26" s="15"/>
      <c r="V26" s="15"/>
      <c r="W26" s="15"/>
      <c r="X26" s="15"/>
      <c r="Y26" s="15"/>
    </row>
    <row r="27" spans="1:25">
      <c r="C27" s="9"/>
      <c r="D27" s="9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15"/>
      <c r="U27" s="15"/>
      <c r="V27" s="15"/>
      <c r="W27" s="15"/>
      <c r="X27" s="15"/>
      <c r="Y27" s="15"/>
    </row>
    <row r="28" spans="1:25">
      <c r="C28" s="9"/>
      <c r="D28" s="9"/>
      <c r="E28" s="1" t="s">
        <v>23</v>
      </c>
      <c r="F28" s="15">
        <f t="shared" ref="F28:Q28" si="5">+F18</f>
        <v>79.37</v>
      </c>
      <c r="G28" s="15">
        <f t="shared" si="5"/>
        <v>64.649999999999991</v>
      </c>
      <c r="H28" s="15">
        <f t="shared" si="5"/>
        <v>79.98</v>
      </c>
      <c r="I28" s="15">
        <f t="shared" si="5"/>
        <v>85.47</v>
      </c>
      <c r="J28" s="15">
        <f t="shared" si="5"/>
        <v>89.18</v>
      </c>
      <c r="K28" s="15">
        <f t="shared" si="5"/>
        <v>89.980000000000018</v>
      </c>
      <c r="L28" s="15">
        <f t="shared" si="5"/>
        <v>63.56</v>
      </c>
      <c r="M28" s="15">
        <f t="shared" si="5"/>
        <v>66.8</v>
      </c>
      <c r="N28" s="15">
        <f t="shared" si="5"/>
        <v>68.280000000000015</v>
      </c>
      <c r="O28" s="15">
        <f t="shared" si="5"/>
        <v>72.589999999999989</v>
      </c>
      <c r="P28" s="15">
        <f t="shared" si="5"/>
        <v>64.94</v>
      </c>
      <c r="Q28" s="15">
        <f t="shared" si="5"/>
        <v>67.31</v>
      </c>
      <c r="R28" s="15"/>
      <c r="S28" s="16">
        <f>SUM(F28:R28)</f>
        <v>892.1099999999999</v>
      </c>
      <c r="T28" s="15"/>
      <c r="U28" s="15"/>
      <c r="V28" s="15"/>
      <c r="W28" s="15"/>
      <c r="X28" s="15"/>
      <c r="Y28" s="15"/>
    </row>
    <row r="29" spans="1:25">
      <c r="C29" s="9"/>
      <c r="D29" s="9"/>
      <c r="E29" s="1" t="s">
        <v>24</v>
      </c>
      <c r="F29" s="15">
        <v>1567.3900000000003</v>
      </c>
      <c r="G29" s="15">
        <v>1403.6199999999997</v>
      </c>
      <c r="H29" s="15">
        <v>1676.8600000000001</v>
      </c>
      <c r="I29" s="15">
        <v>1704.7299999999998</v>
      </c>
      <c r="J29" s="15">
        <v>1884.3800000000003</v>
      </c>
      <c r="K29" s="15">
        <v>447.09999999999991</v>
      </c>
      <c r="L29" s="15">
        <v>492.3</v>
      </c>
      <c r="M29" s="15">
        <v>589.93999999999994</v>
      </c>
      <c r="N29" s="15">
        <v>551.6</v>
      </c>
      <c r="O29" s="15">
        <v>625.4</v>
      </c>
      <c r="P29" s="15">
        <v>509.52000000000004</v>
      </c>
      <c r="Q29" s="15">
        <v>491.80999999999989</v>
      </c>
      <c r="R29" s="15"/>
      <c r="S29" s="16">
        <f>SUM(F29:R29)</f>
        <v>11944.650000000001</v>
      </c>
      <c r="T29" s="15"/>
      <c r="U29" s="15"/>
      <c r="V29" s="15"/>
      <c r="W29" s="15"/>
      <c r="X29" s="15"/>
      <c r="Y29" s="15"/>
    </row>
    <row r="30" spans="1:25">
      <c r="A30" s="94" t="str">
        <f>+A18</f>
        <v>I</v>
      </c>
      <c r="C30" s="9"/>
      <c r="D30" s="9"/>
      <c r="E30" s="25" t="str">
        <f>"Total "&amp;E17&amp;" Pass Thru Disp."</f>
        <v>Total Roll-off / Industrial Pass Thru Disp.</v>
      </c>
      <c r="F30" s="26">
        <f>SUM(F28:F29)</f>
        <v>1646.7600000000002</v>
      </c>
      <c r="G30" s="26">
        <f t="shared" ref="G30:Q30" si="6">SUM(G28:G29)</f>
        <v>1468.2699999999998</v>
      </c>
      <c r="H30" s="26">
        <f t="shared" si="6"/>
        <v>1756.8400000000001</v>
      </c>
      <c r="I30" s="26">
        <f t="shared" si="6"/>
        <v>1790.1999999999998</v>
      </c>
      <c r="J30" s="26">
        <f t="shared" si="6"/>
        <v>1973.5600000000004</v>
      </c>
      <c r="K30" s="26">
        <f t="shared" si="6"/>
        <v>537.07999999999993</v>
      </c>
      <c r="L30" s="26">
        <f t="shared" si="6"/>
        <v>555.86</v>
      </c>
      <c r="M30" s="26">
        <f t="shared" si="6"/>
        <v>656.7399999999999</v>
      </c>
      <c r="N30" s="26">
        <f t="shared" si="6"/>
        <v>619.88</v>
      </c>
      <c r="O30" s="26">
        <f t="shared" si="6"/>
        <v>697.99</v>
      </c>
      <c r="P30" s="26">
        <f t="shared" si="6"/>
        <v>574.46</v>
      </c>
      <c r="Q30" s="26">
        <f t="shared" si="6"/>
        <v>559.11999999999989</v>
      </c>
      <c r="R30" s="26"/>
      <c r="S30" s="27">
        <f>SUM(F30:R30)</f>
        <v>12836.759999999998</v>
      </c>
      <c r="T30" s="15"/>
      <c r="U30" s="15"/>
      <c r="V30" s="15"/>
      <c r="W30" s="15"/>
      <c r="X30" s="15"/>
      <c r="Y30" s="15"/>
    </row>
    <row r="31" spans="1:25">
      <c r="C31" s="9"/>
      <c r="D31" s="9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  <c r="T31" s="15"/>
      <c r="U31" s="15"/>
      <c r="V31" s="15"/>
      <c r="W31" s="15"/>
      <c r="X31" s="15"/>
      <c r="Y31" s="15"/>
    </row>
    <row r="32" spans="1:25">
      <c r="C32" s="9"/>
      <c r="D32" s="9"/>
      <c r="E32" s="13" t="s">
        <v>25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15"/>
      <c r="U32" s="95" t="s">
        <v>326</v>
      </c>
      <c r="V32" s="15"/>
      <c r="W32" s="15"/>
      <c r="X32" s="15"/>
      <c r="Y32" s="15"/>
    </row>
    <row r="33" spans="1:25">
      <c r="C33" s="9"/>
      <c r="D33" s="96" t="s">
        <v>27</v>
      </c>
      <c r="E33" s="20" t="s">
        <v>16</v>
      </c>
      <c r="F33" s="15">
        <v>132.19465187953074</v>
      </c>
      <c r="G33" s="15">
        <v>119.47667908872896</v>
      </c>
      <c r="H33" s="15">
        <v>138.29398725125222</v>
      </c>
      <c r="I33" s="15">
        <v>127.31762006191934</v>
      </c>
      <c r="J33" s="15">
        <v>143.67845657281924</v>
      </c>
      <c r="K33" s="15">
        <v>137.78923535526215</v>
      </c>
      <c r="L33" s="15">
        <v>135.6016632642212</v>
      </c>
      <c r="M33" s="15">
        <v>131.63676918919609</v>
      </c>
      <c r="N33" s="15">
        <v>161.13282239148236</v>
      </c>
      <c r="O33" s="15">
        <v>179.88150178360826</v>
      </c>
      <c r="P33" s="15">
        <v>159.25746200552288</v>
      </c>
      <c r="Q33" s="15">
        <v>156.22959846676108</v>
      </c>
      <c r="R33" s="15"/>
      <c r="S33" s="16">
        <f>SUM(F33:R33)</f>
        <v>1722.4904473103045</v>
      </c>
      <c r="T33" s="15"/>
      <c r="U33" s="97">
        <f>S33*2000/'[1]Comm WUTC Hrs'!C13</f>
        <v>115.86485148164586</v>
      </c>
      <c r="V33" s="15"/>
      <c r="W33" s="15"/>
      <c r="X33" s="15"/>
      <c r="Y33" s="15"/>
    </row>
    <row r="34" spans="1:25">
      <c r="C34" s="20"/>
      <c r="D34" s="98" t="s">
        <v>28</v>
      </c>
      <c r="E34" s="20" t="s">
        <v>17</v>
      </c>
      <c r="F34" s="15">
        <v>610.66995139944015</v>
      </c>
      <c r="G34" s="15">
        <v>544.09935437725426</v>
      </c>
      <c r="H34" s="15">
        <v>635.37090130428533</v>
      </c>
      <c r="I34" s="15">
        <v>627.89526750008736</v>
      </c>
      <c r="J34" s="15">
        <v>667.3153278449297</v>
      </c>
      <c r="K34" s="15">
        <v>75.16285604210978</v>
      </c>
      <c r="L34" s="15">
        <v>80.143273967371627</v>
      </c>
      <c r="M34" s="15">
        <v>70.478534997143754</v>
      </c>
      <c r="N34" s="15">
        <v>92.897431325788233</v>
      </c>
      <c r="O34" s="15">
        <v>88.170416450311336</v>
      </c>
      <c r="P34" s="15">
        <v>78.57796816532084</v>
      </c>
      <c r="Q34" s="15">
        <v>86.309885106597122</v>
      </c>
      <c r="R34" s="15"/>
      <c r="S34" s="16">
        <f>SUM(F34:R34)</f>
        <v>3657.0911684806397</v>
      </c>
      <c r="T34" s="15"/>
      <c r="U34" s="99">
        <f>S34*2000/'[1]Comm WUTC Hrs'!C14</f>
        <v>112.18478900241429</v>
      </c>
      <c r="V34" s="15"/>
      <c r="W34" s="15"/>
      <c r="X34" s="15"/>
      <c r="Y34" s="15"/>
    </row>
    <row r="35" spans="1:25" s="29" customFormat="1" outlineLevel="1">
      <c r="A35" s="100" t="s">
        <v>26</v>
      </c>
      <c r="B35" s="100" t="s">
        <v>15</v>
      </c>
      <c r="C35" s="25"/>
      <c r="D35" s="25"/>
      <c r="E35" s="101" t="str">
        <f>"Total "&amp;E32&amp;" "&amp;B35</f>
        <v>Total Commercial MSW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/>
      <c r="S35" s="103">
        <f>SUM(F35:Q35)-SUM(S33:S34)</f>
        <v>-5379.5816157909439</v>
      </c>
      <c r="T35" s="28"/>
      <c r="U35" s="104"/>
      <c r="V35" s="15"/>
      <c r="W35" s="28"/>
      <c r="X35" s="28"/>
      <c r="Y35" s="28"/>
    </row>
    <row r="36" spans="1:25">
      <c r="C36" s="9"/>
      <c r="D36" s="96" t="s">
        <v>27</v>
      </c>
      <c r="E36" s="20" t="s">
        <v>19</v>
      </c>
      <c r="F36" s="15">
        <v>4.0234371096297012</v>
      </c>
      <c r="G36" s="15">
        <v>4.7294819272879254</v>
      </c>
      <c r="H36" s="15">
        <v>4.9498131633366036</v>
      </c>
      <c r="I36" s="15">
        <v>4.3211195429426699</v>
      </c>
      <c r="J36" s="15">
        <v>5.9549898412693842</v>
      </c>
      <c r="K36" s="15">
        <v>6.3267079901145777</v>
      </c>
      <c r="L36" s="15">
        <v>2.8912007837123519</v>
      </c>
      <c r="M36" s="15">
        <v>2.9604254968706747</v>
      </c>
      <c r="N36" s="15">
        <v>2.9475843783250633</v>
      </c>
      <c r="O36" s="15">
        <v>2.6520048799762233</v>
      </c>
      <c r="P36" s="15">
        <v>2.3456164509255246</v>
      </c>
      <c r="Q36" s="15">
        <v>2.7651185033766739</v>
      </c>
      <c r="R36" s="15"/>
      <c r="S36" s="16">
        <f>SUM(F36:R36)</f>
        <v>46.867500067767381</v>
      </c>
      <c r="T36" s="15"/>
      <c r="U36" s="97">
        <f>S36*2000/'[1]Comm WUTC Hrs'!I15</f>
        <v>20.92384113272788</v>
      </c>
      <c r="V36" s="15"/>
      <c r="W36" s="15"/>
      <c r="X36" s="15"/>
      <c r="Y36" s="15"/>
    </row>
    <row r="37" spans="1:25">
      <c r="C37" s="20"/>
      <c r="D37" s="98" t="s">
        <v>28</v>
      </c>
      <c r="E37" s="20" t="s">
        <v>20</v>
      </c>
      <c r="F37" s="15">
        <v>121.25146102281012</v>
      </c>
      <c r="G37" s="15">
        <v>128.82533079153148</v>
      </c>
      <c r="H37" s="15">
        <v>162.76063078627038</v>
      </c>
      <c r="I37" s="15">
        <v>176.39773160706122</v>
      </c>
      <c r="J37" s="15">
        <v>139.21801326230471</v>
      </c>
      <c r="K37" s="15">
        <v>104.08347834937109</v>
      </c>
      <c r="L37" s="15">
        <v>70.732606312227063</v>
      </c>
      <c r="M37" s="15">
        <v>69.197371804768338</v>
      </c>
      <c r="N37" s="15">
        <v>85.493854115493335</v>
      </c>
      <c r="O37" s="15">
        <v>70.529441863235249</v>
      </c>
      <c r="P37" s="15">
        <v>57.313528809350757</v>
      </c>
      <c r="Q37" s="15">
        <v>71.590858721551626</v>
      </c>
      <c r="R37" s="15"/>
      <c r="S37" s="16">
        <f>SUM(F37:R37)</f>
        <v>1257.3943074459753</v>
      </c>
      <c r="T37" s="15"/>
      <c r="U37" s="99">
        <f>S37*2000/('[1]Comm WUTC Hrs'!I14+'[1]Comm WUTC Hrs'!I16)</f>
        <v>43.180138701712714</v>
      </c>
      <c r="V37" s="15"/>
      <c r="W37" s="15"/>
      <c r="X37" s="15"/>
      <c r="Y37" s="15"/>
    </row>
    <row r="38" spans="1:25" s="29" customFormat="1" outlineLevel="1">
      <c r="A38" s="24" t="str">
        <f>+A35</f>
        <v>C</v>
      </c>
      <c r="B38" s="30" t="s">
        <v>18</v>
      </c>
      <c r="C38" s="31" t="s">
        <v>21</v>
      </c>
      <c r="D38" s="105"/>
      <c r="E38" s="101" t="str">
        <f>"Total "&amp;E32&amp;" Recycling"</f>
        <v>Total Commercial Recycling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/>
      <c r="S38" s="103">
        <f>SUM(F38:Q38)-SUM(S36:S37)</f>
        <v>-1304.2618075137427</v>
      </c>
      <c r="T38" s="28"/>
      <c r="U38" s="106"/>
      <c r="V38" s="15"/>
      <c r="W38" s="28"/>
      <c r="X38" s="28"/>
      <c r="Y38" s="28"/>
    </row>
    <row r="39" spans="1:25" outlineLevel="1">
      <c r="A39" s="32"/>
      <c r="B39" s="32"/>
      <c r="C39" s="32"/>
      <c r="D39" s="32"/>
      <c r="E39" s="107" t="str">
        <f>"Total "&amp;E32&amp;" per Disposal Report"</f>
        <v>Total Commercial per Disposal Report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0</v>
      </c>
      <c r="P39" s="108">
        <v>0</v>
      </c>
      <c r="Q39" s="108">
        <v>0</v>
      </c>
      <c r="R39" s="108"/>
      <c r="S39" s="109">
        <f>SUM(F39:R39)</f>
        <v>0</v>
      </c>
      <c r="T39" s="15"/>
      <c r="U39" s="110"/>
      <c r="V39" s="15"/>
      <c r="W39" s="15"/>
      <c r="X39" s="15"/>
      <c r="Y39" s="15"/>
    </row>
    <row r="40" spans="1:25">
      <c r="A40" s="12"/>
      <c r="B40" s="12"/>
      <c r="C40" s="12"/>
      <c r="D40" s="12"/>
      <c r="E40" s="14" t="str">
        <f>"Total "&amp;E32</f>
        <v>Total Commercial</v>
      </c>
      <c r="F40" s="22">
        <f>SUM(F33:F34,F36:F37)</f>
        <v>868.13950141141072</v>
      </c>
      <c r="G40" s="22">
        <f t="shared" ref="G40:Q40" si="7">SUM(G33:G34,G36:G37)</f>
        <v>797.13084618480252</v>
      </c>
      <c r="H40" s="22">
        <f t="shared" si="7"/>
        <v>941.37533250514457</v>
      </c>
      <c r="I40" s="22">
        <f t="shared" si="7"/>
        <v>935.93173871201066</v>
      </c>
      <c r="J40" s="22">
        <f t="shared" si="7"/>
        <v>956.16678752132293</v>
      </c>
      <c r="K40" s="22">
        <f t="shared" si="7"/>
        <v>323.36227773685761</v>
      </c>
      <c r="L40" s="22">
        <f t="shared" si="7"/>
        <v>289.36874432753223</v>
      </c>
      <c r="M40" s="22">
        <f t="shared" si="7"/>
        <v>274.27310148797886</v>
      </c>
      <c r="N40" s="22">
        <f t="shared" si="7"/>
        <v>342.47169221108896</v>
      </c>
      <c r="O40" s="22">
        <f t="shared" si="7"/>
        <v>341.23336497713109</v>
      </c>
      <c r="P40" s="22">
        <f t="shared" si="7"/>
        <v>297.49457543111998</v>
      </c>
      <c r="Q40" s="22">
        <f t="shared" si="7"/>
        <v>316.89546079828654</v>
      </c>
      <c r="R40" s="22"/>
      <c r="S40" s="111">
        <f t="shared" ref="S40" si="8">SUM(S33:S34,S36:S37)</f>
        <v>6683.8434233046864</v>
      </c>
      <c r="T40" s="15"/>
      <c r="U40" s="112">
        <f>S40*2000/'[1]Comm WUTC Hrs'!E9</f>
        <v>86.480264251071475</v>
      </c>
      <c r="V40" s="15"/>
      <c r="W40" s="15"/>
      <c r="X40" s="15"/>
      <c r="Y40" s="15"/>
    </row>
    <row r="41" spans="1:25">
      <c r="C41" s="9"/>
      <c r="D41" s="9"/>
      <c r="E41" s="36" t="s">
        <v>22</v>
      </c>
      <c r="F41" s="37">
        <f t="shared" ref="F41:Q41" si="9">+F40/SUM(F10:F11)-1</f>
        <v>5.1920538733549071E-2</v>
      </c>
      <c r="G41" s="37">
        <f t="shared" si="9"/>
        <v>3.2245375321863223E-2</v>
      </c>
      <c r="H41" s="37">
        <f t="shared" si="9"/>
        <v>5.7641907383851443E-2</v>
      </c>
      <c r="I41" s="37">
        <f t="shared" si="9"/>
        <v>5.0864824575874046E-2</v>
      </c>
      <c r="J41" s="37">
        <f t="shared" si="9"/>
        <v>4.8738977023156993E-2</v>
      </c>
      <c r="K41" s="37">
        <f t="shared" si="9"/>
        <v>7.2262750727385416E-2</v>
      </c>
      <c r="L41" s="37">
        <f t="shared" si="9"/>
        <v>7.1736090101971239E-2</v>
      </c>
      <c r="M41" s="37">
        <f t="shared" si="9"/>
        <v>8.220131584587631E-2</v>
      </c>
      <c r="N41" s="37">
        <f t="shared" si="9"/>
        <v>6.1072289661324053E-2</v>
      </c>
      <c r="O41" s="37">
        <f t="shared" si="9"/>
        <v>7.3769989543821524E-2</v>
      </c>
      <c r="P41" s="37">
        <f t="shared" si="9"/>
        <v>5.1106156347807685E-2</v>
      </c>
      <c r="Q41" s="37">
        <f t="shared" si="9"/>
        <v>5.5298081182478809E-2</v>
      </c>
      <c r="R41" s="15"/>
      <c r="S41" s="113">
        <f>+S40/SUM(S10:S11)-1</f>
        <v>5.4428565414230246E-2</v>
      </c>
      <c r="T41" s="15"/>
      <c r="U41" s="15"/>
      <c r="V41" s="15"/>
      <c r="W41" s="15"/>
      <c r="X41" s="15"/>
      <c r="Y41" s="15"/>
    </row>
    <row r="42" spans="1:25">
      <c r="C42" s="9"/>
      <c r="D42" s="9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38"/>
      <c r="T42" s="15"/>
      <c r="U42" s="15"/>
      <c r="V42" s="15"/>
      <c r="W42" s="15"/>
      <c r="X42" s="15"/>
      <c r="Y42" s="15"/>
    </row>
    <row r="43" spans="1:25">
      <c r="C43" s="9"/>
      <c r="D43" s="9"/>
      <c r="E43" s="13" t="s">
        <v>29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15"/>
      <c r="U43" s="95" t="s">
        <v>327</v>
      </c>
      <c r="V43" s="15"/>
      <c r="W43" s="15"/>
      <c r="X43" s="15"/>
      <c r="Y43" s="15"/>
    </row>
    <row r="44" spans="1:25">
      <c r="C44" s="9"/>
      <c r="D44" s="96" t="s">
        <v>27</v>
      </c>
      <c r="E44" s="20" t="s">
        <v>16</v>
      </c>
      <c r="F44" s="15">
        <v>377.58403911775332</v>
      </c>
      <c r="G44" s="15">
        <v>313.18801515336099</v>
      </c>
      <c r="H44" s="15">
        <v>344.94910442670641</v>
      </c>
      <c r="I44" s="15">
        <v>389.39480800710135</v>
      </c>
      <c r="J44" s="15">
        <v>418.16340897068676</v>
      </c>
      <c r="K44" s="15">
        <v>368.4855729514652</v>
      </c>
      <c r="L44" s="15">
        <v>380.280010615219</v>
      </c>
      <c r="M44" s="15">
        <v>368.24240323399226</v>
      </c>
      <c r="N44" s="15">
        <v>375.34923394188036</v>
      </c>
      <c r="O44" s="15">
        <v>422.91511499856682</v>
      </c>
      <c r="P44" s="15">
        <v>349.10367713238645</v>
      </c>
      <c r="Q44" s="15">
        <v>390.14723227071482</v>
      </c>
      <c r="R44" s="15"/>
      <c r="S44" s="16">
        <f>SUM(F44:R44)</f>
        <v>4497.8026208198335</v>
      </c>
      <c r="T44" s="15"/>
      <c r="U44" s="114">
        <f>S44*2000/'[1]Resi WUTC Hrs'!D8</f>
        <v>26.547580692839823</v>
      </c>
      <c r="V44" s="15"/>
      <c r="W44" s="15"/>
      <c r="X44" s="15"/>
      <c r="Y44" s="15"/>
    </row>
    <row r="45" spans="1:25">
      <c r="C45" s="20"/>
      <c r="D45" s="98" t="s">
        <v>28</v>
      </c>
      <c r="E45" s="20" t="s">
        <v>17</v>
      </c>
      <c r="F45" s="15">
        <v>409.34009846906156</v>
      </c>
      <c r="G45" s="15">
        <v>330.10260068516629</v>
      </c>
      <c r="H45" s="15">
        <v>347.39217815919892</v>
      </c>
      <c r="I45" s="15">
        <v>386.4439518826656</v>
      </c>
      <c r="J45" s="15">
        <v>371.50802774806857</v>
      </c>
      <c r="K45" s="15">
        <v>121.62275150831172</v>
      </c>
      <c r="L45" s="15">
        <v>174.06227814012601</v>
      </c>
      <c r="M45" s="15">
        <v>141.00898104232661</v>
      </c>
      <c r="N45" s="15">
        <v>169.06535758693198</v>
      </c>
      <c r="O45" s="15">
        <v>148.52362553945292</v>
      </c>
      <c r="P45" s="15">
        <v>140.73563625632286</v>
      </c>
      <c r="Q45" s="15">
        <v>167.17797510829641</v>
      </c>
      <c r="R45" s="15"/>
      <c r="S45" s="16">
        <f>SUM(F45:R45)</f>
        <v>2906.9834621259292</v>
      </c>
      <c r="T45" s="15"/>
      <c r="U45" s="99">
        <f>S45*2000/'[1]Resi WUTC Hrs'!C8</f>
        <v>25.086283343941453</v>
      </c>
      <c r="V45" s="15"/>
      <c r="W45" s="15"/>
      <c r="X45" s="15"/>
      <c r="Y45" s="15"/>
    </row>
    <row r="46" spans="1:25" s="29" customFormat="1" outlineLevel="1">
      <c r="A46" s="23" t="s">
        <v>27</v>
      </c>
      <c r="B46" s="23" t="s">
        <v>15</v>
      </c>
      <c r="C46" s="25"/>
      <c r="D46" s="105"/>
      <c r="E46" s="101" t="str">
        <f>"Total "&amp;E43&amp;" "&amp;B46</f>
        <v>Total Residential MSW</v>
      </c>
      <c r="F46" s="102">
        <f>SUM(F44:F45)</f>
        <v>786.92413758681482</v>
      </c>
      <c r="G46" s="102">
        <f t="shared" ref="G46" si="10">SUM(G44:G45)</f>
        <v>643.29061583852729</v>
      </c>
      <c r="H46" s="102">
        <f t="shared" ref="H46" si="11">SUM(H44:H45)</f>
        <v>692.34128258590533</v>
      </c>
      <c r="I46" s="102">
        <f t="shared" ref="I46" si="12">SUM(I44:I45)</f>
        <v>775.83875988976695</v>
      </c>
      <c r="J46" s="102">
        <f t="shared" ref="J46" si="13">SUM(J44:J45)</f>
        <v>789.67143671875533</v>
      </c>
      <c r="K46" s="102">
        <f t="shared" ref="K46" si="14">SUM(K44:K45)</f>
        <v>490.1083244597769</v>
      </c>
      <c r="L46" s="102">
        <f t="shared" ref="L46" si="15">SUM(L44:L45)</f>
        <v>554.34228875534495</v>
      </c>
      <c r="M46" s="102">
        <f t="shared" ref="M46" si="16">SUM(M44:M45)</f>
        <v>509.25138427631884</v>
      </c>
      <c r="N46" s="102">
        <f t="shared" ref="N46" si="17">SUM(N44:N45)</f>
        <v>544.41459152881237</v>
      </c>
      <c r="O46" s="102">
        <f t="shared" ref="O46" si="18">SUM(O44:O45)</f>
        <v>571.43874053801972</v>
      </c>
      <c r="P46" s="102">
        <f t="shared" ref="P46" si="19">SUM(P44:P45)</f>
        <v>489.83931338870934</v>
      </c>
      <c r="Q46" s="102">
        <f t="shared" ref="Q46" si="20">SUM(Q44:Q45)</f>
        <v>557.3252073790112</v>
      </c>
      <c r="R46" s="102">
        <f t="shared" ref="R46" si="21">SUM(R44:R45)</f>
        <v>0</v>
      </c>
      <c r="S46" s="102">
        <f t="shared" ref="S46" si="22">SUM(S44:S45)</f>
        <v>7404.7860829457622</v>
      </c>
      <c r="T46" s="28"/>
      <c r="U46" s="104"/>
      <c r="V46" s="28"/>
      <c r="W46" s="28"/>
      <c r="X46" s="28"/>
      <c r="Y46" s="28"/>
    </row>
    <row r="47" spans="1:25">
      <c r="C47" s="9"/>
      <c r="D47" s="96" t="s">
        <v>27</v>
      </c>
      <c r="E47" s="20" t="s">
        <v>30</v>
      </c>
      <c r="F47" s="15">
        <v>112.06046245762346</v>
      </c>
      <c r="G47" s="15">
        <v>60.071504260695036</v>
      </c>
      <c r="H47" s="15">
        <v>185.33818650573738</v>
      </c>
      <c r="I47" s="15">
        <v>346.79341988824223</v>
      </c>
      <c r="J47" s="15">
        <v>425.16451948005908</v>
      </c>
      <c r="K47" s="15">
        <v>310.78766082371669</v>
      </c>
      <c r="L47" s="15">
        <v>229.98393674792638</v>
      </c>
      <c r="M47" s="15">
        <v>185.8767223295701</v>
      </c>
      <c r="N47" s="15">
        <v>208.74654041498442</v>
      </c>
      <c r="O47" s="15">
        <v>245.16455224607571</v>
      </c>
      <c r="P47" s="15">
        <v>222.35382841373183</v>
      </c>
      <c r="Q47" s="15">
        <v>111.97984975217079</v>
      </c>
      <c r="R47" s="15"/>
      <c r="S47" s="16">
        <f>SUM(F47:R47)</f>
        <v>2644.3211833205328</v>
      </c>
      <c r="T47" s="15"/>
      <c r="U47" s="97">
        <f>S47*2000/'[1]Resi WUTC Hrs'!D10</f>
        <v>45.763970932341195</v>
      </c>
      <c r="V47" s="15"/>
      <c r="W47" s="15"/>
      <c r="X47" s="15"/>
      <c r="Y47" s="15"/>
    </row>
    <row r="48" spans="1:25">
      <c r="C48" s="20"/>
      <c r="D48" s="98" t="s">
        <v>28</v>
      </c>
      <c r="E48" s="20" t="s">
        <v>31</v>
      </c>
      <c r="F48" s="15">
        <v>108.90310763877608</v>
      </c>
      <c r="G48" s="15">
        <v>64.074996428143663</v>
      </c>
      <c r="H48" s="15">
        <v>139.03766513399842</v>
      </c>
      <c r="I48" s="15">
        <v>214.70567364986067</v>
      </c>
      <c r="J48" s="15">
        <v>314.21330607501289</v>
      </c>
      <c r="K48" s="15">
        <v>139.14124674760194</v>
      </c>
      <c r="L48" s="15">
        <v>113.49508673151583</v>
      </c>
      <c r="M48" s="15">
        <v>94.853746144795565</v>
      </c>
      <c r="N48" s="15">
        <v>135.6330373842749</v>
      </c>
      <c r="O48" s="15">
        <v>130.1216121143917</v>
      </c>
      <c r="P48" s="15">
        <v>135.82823004542942</v>
      </c>
      <c r="Q48" s="15">
        <v>86.488237614425174</v>
      </c>
      <c r="R48" s="15"/>
      <c r="S48" s="16">
        <f>SUM(F48:R48)</f>
        <v>1676.4959457082264</v>
      </c>
      <c r="T48" s="15"/>
      <c r="U48" s="99">
        <f>S48*2000/'[1]Resi WUTC Hrs'!C10</f>
        <v>55.822073020316964</v>
      </c>
      <c r="V48" s="15"/>
      <c r="W48" s="15"/>
      <c r="X48" s="15"/>
      <c r="Y48" s="15"/>
    </row>
    <row r="49" spans="1:25" s="29" customFormat="1" outlineLevel="1">
      <c r="A49" s="24" t="str">
        <f>+A46</f>
        <v>R</v>
      </c>
      <c r="B49" s="24" t="s">
        <v>21</v>
      </c>
      <c r="C49" s="25"/>
      <c r="D49" s="105"/>
      <c r="E49" s="101" t="str">
        <f>"Total "&amp;E43&amp;" "&amp;B49</f>
        <v>Total Residential YW</v>
      </c>
      <c r="F49" s="102">
        <f>SUM(F47:F48)</f>
        <v>220.96357009639954</v>
      </c>
      <c r="G49" s="102">
        <f t="shared" ref="G49:S49" si="23">SUM(G47:G48)</f>
        <v>124.1465006888387</v>
      </c>
      <c r="H49" s="102">
        <f t="shared" si="23"/>
        <v>324.3758516397358</v>
      </c>
      <c r="I49" s="102">
        <f t="shared" si="23"/>
        <v>561.4990935381029</v>
      </c>
      <c r="J49" s="102">
        <f t="shared" si="23"/>
        <v>739.37782555507192</v>
      </c>
      <c r="K49" s="102">
        <f t="shared" si="23"/>
        <v>449.92890757131863</v>
      </c>
      <c r="L49" s="102">
        <f t="shared" si="23"/>
        <v>343.47902347944222</v>
      </c>
      <c r="M49" s="102">
        <f t="shared" si="23"/>
        <v>280.73046847436569</v>
      </c>
      <c r="N49" s="102">
        <f t="shared" si="23"/>
        <v>344.37957779925932</v>
      </c>
      <c r="O49" s="102">
        <f t="shared" si="23"/>
        <v>375.28616436046741</v>
      </c>
      <c r="P49" s="102">
        <f t="shared" si="23"/>
        <v>358.18205845916123</v>
      </c>
      <c r="Q49" s="102">
        <f t="shared" si="23"/>
        <v>198.46808736659597</v>
      </c>
      <c r="R49" s="102">
        <f t="shared" si="23"/>
        <v>0</v>
      </c>
      <c r="S49" s="102">
        <f t="shared" si="23"/>
        <v>4320.8171290287592</v>
      </c>
      <c r="T49" s="28"/>
      <c r="U49" s="104"/>
      <c r="V49" s="28"/>
      <c r="W49" s="28"/>
      <c r="X49" s="28"/>
      <c r="Y49" s="28"/>
    </row>
    <row r="50" spans="1:25">
      <c r="C50" s="9"/>
      <c r="D50" s="96" t="s">
        <v>27</v>
      </c>
      <c r="E50" s="20" t="s">
        <v>32</v>
      </c>
      <c r="F50" s="15">
        <v>212.36214305305015</v>
      </c>
      <c r="G50" s="15">
        <v>149.56174762792975</v>
      </c>
      <c r="H50" s="15">
        <v>158.49881776914773</v>
      </c>
      <c r="I50" s="15">
        <v>144.58943110515565</v>
      </c>
      <c r="J50" s="15">
        <v>172.39369608179743</v>
      </c>
      <c r="K50" s="15">
        <v>217.34171785521397</v>
      </c>
      <c r="L50" s="15">
        <v>178.1671839938009</v>
      </c>
      <c r="M50" s="15">
        <v>172.64959745786919</v>
      </c>
      <c r="N50" s="15">
        <v>138.03076624430861</v>
      </c>
      <c r="O50" s="15">
        <v>142.0632880269018</v>
      </c>
      <c r="P50" s="15">
        <v>128.36171614285314</v>
      </c>
      <c r="Q50" s="15">
        <v>218.48085530297777</v>
      </c>
      <c r="R50" s="15"/>
      <c r="S50" s="16">
        <f>SUM(F50:R50)</f>
        <v>2032.5009606610058</v>
      </c>
      <c r="T50" s="15"/>
      <c r="U50" s="97">
        <f>S50*2000/'[1]Resi WUTC Hrs'!D9</f>
        <v>24.099482625093518</v>
      </c>
      <c r="V50" s="15"/>
      <c r="W50" s="15"/>
      <c r="X50" s="15"/>
      <c r="Y50" s="15"/>
    </row>
    <row r="51" spans="1:25">
      <c r="C51" s="20"/>
      <c r="D51" s="98" t="s">
        <v>28</v>
      </c>
      <c r="E51" s="20" t="s">
        <v>33</v>
      </c>
      <c r="F51" s="15">
        <v>190.30064785232452</v>
      </c>
      <c r="G51" s="15">
        <v>166.66028965990171</v>
      </c>
      <c r="H51" s="15">
        <v>191.51371550006652</v>
      </c>
      <c r="I51" s="15">
        <v>218.43097675496387</v>
      </c>
      <c r="J51" s="15">
        <v>199.75025412305234</v>
      </c>
      <c r="K51" s="15">
        <v>90.60877237683286</v>
      </c>
      <c r="L51" s="15">
        <v>115.40275944387975</v>
      </c>
      <c r="M51" s="15">
        <v>75.695448303467529</v>
      </c>
      <c r="N51" s="15">
        <v>79.713372216530701</v>
      </c>
      <c r="O51" s="15">
        <v>73.468442097480022</v>
      </c>
      <c r="P51" s="15">
        <v>75.68233657815631</v>
      </c>
      <c r="Q51" s="15">
        <v>117.60038915312857</v>
      </c>
      <c r="R51" s="15"/>
      <c r="S51" s="16">
        <f>SUM(F51:R51)</f>
        <v>1594.8274040597846</v>
      </c>
      <c r="T51" s="15"/>
      <c r="U51" s="99">
        <f>S51*2000/'[1]Resi WUTC Hrs'!C9</f>
        <v>27.744669299241412</v>
      </c>
      <c r="V51" s="15"/>
      <c r="W51" s="15"/>
      <c r="X51" s="15"/>
      <c r="Y51" s="15"/>
    </row>
    <row r="52" spans="1:25" s="29" customFormat="1" outlineLevel="1">
      <c r="A52" s="24" t="str">
        <f>+A49</f>
        <v>R</v>
      </c>
      <c r="B52" s="24" t="s">
        <v>18</v>
      </c>
      <c r="C52" s="25"/>
      <c r="D52" s="105"/>
      <c r="E52" s="101" t="str">
        <f>"Total "&amp;E43&amp;" "&amp;B50</f>
        <v xml:space="preserve">Total Residential </v>
      </c>
      <c r="F52" s="102">
        <f>SUM(F50:F51)</f>
        <v>402.66279090537466</v>
      </c>
      <c r="G52" s="102">
        <f t="shared" ref="G52" si="24">SUM(G50:G51)</f>
        <v>316.22203728783143</v>
      </c>
      <c r="H52" s="102">
        <f t="shared" ref="H52" si="25">SUM(H50:H51)</f>
        <v>350.01253326921426</v>
      </c>
      <c r="I52" s="102">
        <f t="shared" ref="I52" si="26">SUM(I50:I51)</f>
        <v>363.02040786011952</v>
      </c>
      <c r="J52" s="102">
        <f t="shared" ref="J52" si="27">SUM(J50:J51)</f>
        <v>372.14395020484977</v>
      </c>
      <c r="K52" s="102">
        <f t="shared" ref="K52" si="28">SUM(K50:K51)</f>
        <v>307.95049023204683</v>
      </c>
      <c r="L52" s="102">
        <f t="shared" ref="L52" si="29">SUM(L50:L51)</f>
        <v>293.56994343768065</v>
      </c>
      <c r="M52" s="102">
        <f t="shared" ref="M52" si="30">SUM(M50:M51)</f>
        <v>248.34504576133673</v>
      </c>
      <c r="N52" s="102">
        <f t="shared" ref="N52" si="31">SUM(N50:N51)</f>
        <v>217.74413846083931</v>
      </c>
      <c r="O52" s="102">
        <f t="shared" ref="O52" si="32">SUM(O50:O51)</f>
        <v>215.53173012438182</v>
      </c>
      <c r="P52" s="102">
        <f t="shared" ref="P52" si="33">SUM(P50:P51)</f>
        <v>204.04405272100945</v>
      </c>
      <c r="Q52" s="102">
        <f t="shared" ref="Q52" si="34">SUM(Q50:Q51)</f>
        <v>336.08124445610633</v>
      </c>
      <c r="R52" s="102">
        <f t="shared" ref="R52" si="35">SUM(R50:R51)</f>
        <v>0</v>
      </c>
      <c r="S52" s="102">
        <f t="shared" ref="S52" si="36">SUM(S50:S51)</f>
        <v>3627.3283647207904</v>
      </c>
      <c r="T52" s="28"/>
      <c r="U52" s="106"/>
      <c r="V52" s="28"/>
      <c r="W52" s="28"/>
      <c r="X52" s="28"/>
      <c r="Y52" s="28"/>
    </row>
    <row r="53" spans="1:25" outlineLevel="1">
      <c r="A53" s="32"/>
      <c r="B53" s="32"/>
      <c r="C53" s="32"/>
      <c r="D53" s="32"/>
      <c r="E53" s="107" t="str">
        <f>"Total "&amp;E43&amp;" per Disposal Report"</f>
        <v>Total Residential per Disposal Report</v>
      </c>
      <c r="F53" s="108">
        <f>+F46+F49+F52</f>
        <v>1410.5504985885891</v>
      </c>
      <c r="G53" s="108">
        <f t="shared" ref="G53:Q53" si="37">+G46+G49+G52</f>
        <v>1083.6591538151974</v>
      </c>
      <c r="H53" s="108">
        <f t="shared" si="37"/>
        <v>1366.7296674948552</v>
      </c>
      <c r="I53" s="108">
        <f t="shared" si="37"/>
        <v>1700.3582612879895</v>
      </c>
      <c r="J53" s="108">
        <f t="shared" si="37"/>
        <v>1901.193212478677</v>
      </c>
      <c r="K53" s="108">
        <f t="shared" si="37"/>
        <v>1247.9877222631424</v>
      </c>
      <c r="L53" s="108">
        <f t="shared" si="37"/>
        <v>1191.3912556724679</v>
      </c>
      <c r="M53" s="108">
        <f t="shared" si="37"/>
        <v>1038.3268985120212</v>
      </c>
      <c r="N53" s="108">
        <f t="shared" si="37"/>
        <v>1106.538307788911</v>
      </c>
      <c r="O53" s="108">
        <f t="shared" si="37"/>
        <v>1162.256635022869</v>
      </c>
      <c r="P53" s="108">
        <f t="shared" si="37"/>
        <v>1052.06542456888</v>
      </c>
      <c r="Q53" s="108">
        <f t="shared" si="37"/>
        <v>1091.8745392017136</v>
      </c>
      <c r="R53" s="108"/>
      <c r="S53" s="109">
        <f>SUM(F53:R53)</f>
        <v>15352.931576695315</v>
      </c>
      <c r="T53" s="15"/>
      <c r="U53" s="110"/>
      <c r="V53" s="15"/>
      <c r="W53" s="15"/>
      <c r="X53" s="15"/>
      <c r="Y53" s="15"/>
    </row>
    <row r="54" spans="1:25">
      <c r="A54" s="12"/>
      <c r="B54" s="12"/>
      <c r="C54" s="12"/>
      <c r="D54" s="12"/>
      <c r="E54" s="14" t="str">
        <f>"Total "&amp;E43</f>
        <v>Total Residential</v>
      </c>
      <c r="F54" s="22">
        <f>SUM(F44:F45,F47:F48,F50:F51)</f>
        <v>1410.5504985885891</v>
      </c>
      <c r="G54" s="22">
        <f t="shared" ref="G54:Q54" si="38">SUM(G44:G45,G47:G48,G50:G51)</f>
        <v>1083.6591538151974</v>
      </c>
      <c r="H54" s="22">
        <f t="shared" si="38"/>
        <v>1366.7296674948554</v>
      </c>
      <c r="I54" s="22">
        <f t="shared" si="38"/>
        <v>1700.3582612879895</v>
      </c>
      <c r="J54" s="22">
        <f t="shared" si="38"/>
        <v>1901.1932124786772</v>
      </c>
      <c r="K54" s="22">
        <f t="shared" si="38"/>
        <v>1247.9877222631424</v>
      </c>
      <c r="L54" s="22">
        <f t="shared" si="38"/>
        <v>1191.3912556724677</v>
      </c>
      <c r="M54" s="22">
        <f t="shared" si="38"/>
        <v>1038.3268985120212</v>
      </c>
      <c r="N54" s="22">
        <f t="shared" si="38"/>
        <v>1106.538307788911</v>
      </c>
      <c r="O54" s="22">
        <f t="shared" si="38"/>
        <v>1162.256635022869</v>
      </c>
      <c r="P54" s="22">
        <f t="shared" si="38"/>
        <v>1052.0654245688802</v>
      </c>
      <c r="Q54" s="22">
        <f t="shared" si="38"/>
        <v>1091.8745392017136</v>
      </c>
      <c r="R54" s="22"/>
      <c r="S54" s="111">
        <f t="shared" ref="S54" si="39">SUM(S44:S45,S47:S48,S50:S51)</f>
        <v>15352.931576695311</v>
      </c>
      <c r="T54" s="15"/>
      <c r="U54" s="112">
        <f>S54*2000/'[1]Resi WUTC Hrs'!B11</f>
        <v>29.81508240853324</v>
      </c>
      <c r="V54" s="15"/>
      <c r="W54" s="15"/>
      <c r="X54" s="15"/>
      <c r="Y54" s="15"/>
    </row>
    <row r="55" spans="1:25">
      <c r="C55" s="9"/>
      <c r="D55" s="9"/>
      <c r="E55" s="36" t="s">
        <v>22</v>
      </c>
      <c r="F55" s="37">
        <f>+F54/SUM(F12:F14)-1</f>
        <v>-3.6509222275553865E-2</v>
      </c>
      <c r="G55" s="37">
        <f t="shared" ref="G55:S55" si="40">+G54/SUM(G12:G14)-1</f>
        <v>-4.1009598393630609E-2</v>
      </c>
      <c r="H55" s="37">
        <f t="shared" si="40"/>
        <v>-3.6156793021963729E-2</v>
      </c>
      <c r="I55" s="37">
        <f t="shared" si="40"/>
        <v>-2.9475878260279975E-2</v>
      </c>
      <c r="J55" s="37">
        <f t="shared" si="40"/>
        <v>-3.5416939381695989E-2</v>
      </c>
      <c r="K55" s="37">
        <f t="shared" si="40"/>
        <v>-7.1696720261397173E-3</v>
      </c>
      <c r="L55" s="37">
        <f t="shared" si="40"/>
        <v>-1.7003914461660385E-2</v>
      </c>
      <c r="M55" s="37">
        <f t="shared" si="40"/>
        <v>-2.4128854781934939E-2</v>
      </c>
      <c r="N55" s="37">
        <f t="shared" si="40"/>
        <v>-1.1136454165405762E-2</v>
      </c>
      <c r="O55" s="37">
        <f t="shared" si="40"/>
        <v>-7.8305602678137243E-2</v>
      </c>
      <c r="P55" s="37">
        <f t="shared" si="40"/>
        <v>-3.8331421783473374E-2</v>
      </c>
      <c r="Q55" s="37">
        <f t="shared" si="40"/>
        <v>-1.029698809045243E-3</v>
      </c>
      <c r="R55" s="15"/>
      <c r="S55" s="37">
        <f t="shared" si="40"/>
        <v>-3.0443222185329244E-2</v>
      </c>
      <c r="T55" s="15"/>
      <c r="U55" s="15"/>
      <c r="V55" s="15"/>
      <c r="W55" s="15"/>
      <c r="X55" s="15"/>
      <c r="Y55" s="15"/>
    </row>
    <row r="56" spans="1:25">
      <c r="C56" s="9"/>
      <c r="D56" s="9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  <c r="T56" s="15"/>
      <c r="U56" s="15"/>
      <c r="V56" s="15"/>
      <c r="W56" s="15"/>
      <c r="X56" s="15"/>
      <c r="Y56" s="15"/>
    </row>
    <row r="57" spans="1:25">
      <c r="C57" s="9"/>
      <c r="D57" s="9"/>
      <c r="E57" s="39" t="s">
        <v>34</v>
      </c>
      <c r="F57" s="15">
        <f t="shared" ref="F57:Q57" si="41">SUM(F18:F19,F33:F34,F44:F45)</f>
        <v>2779.5487408657855</v>
      </c>
      <c r="G57" s="15">
        <f t="shared" si="41"/>
        <v>2431.1866493045104</v>
      </c>
      <c r="H57" s="15">
        <f t="shared" si="41"/>
        <v>2734.9161711414431</v>
      </c>
      <c r="I57" s="15">
        <f t="shared" si="41"/>
        <v>2836.2616474517736</v>
      </c>
      <c r="J57" s="15">
        <f t="shared" si="41"/>
        <v>2988.0652211365041</v>
      </c>
      <c r="K57" s="15">
        <f t="shared" si="41"/>
        <v>816.38041585714882</v>
      </c>
      <c r="L57" s="15">
        <f t="shared" si="41"/>
        <v>867.3472259869377</v>
      </c>
      <c r="M57" s="15">
        <f t="shared" si="41"/>
        <v>809.10668846265867</v>
      </c>
      <c r="N57" s="15">
        <f t="shared" si="41"/>
        <v>912.04484524608301</v>
      </c>
      <c r="O57" s="15">
        <f t="shared" si="41"/>
        <v>957.86065877193937</v>
      </c>
      <c r="P57" s="15">
        <f t="shared" si="41"/>
        <v>836.24474355955306</v>
      </c>
      <c r="Q57" s="15">
        <f t="shared" si="41"/>
        <v>909.40469095236938</v>
      </c>
      <c r="R57" s="15"/>
      <c r="S57" s="16">
        <f>SUM(F57:R57)</f>
        <v>19878.367698736707</v>
      </c>
      <c r="T57" s="15"/>
      <c r="U57" s="15"/>
      <c r="V57" s="15"/>
      <c r="W57" s="15"/>
      <c r="X57" s="15"/>
      <c r="Y57" s="15"/>
    </row>
    <row r="58" spans="1:25" outlineLevel="1">
      <c r="C58" s="9"/>
      <c r="D58" s="9"/>
      <c r="E58" s="40" t="s">
        <v>22</v>
      </c>
      <c r="F58" s="37">
        <f t="shared" ref="F58:Q58" si="42">+F57/SUM(F8,F10,F12)-1</f>
        <v>-4.5808386995189743E-3</v>
      </c>
      <c r="G58" s="37">
        <f t="shared" si="42"/>
        <v>-7.4925703174839597E-3</v>
      </c>
      <c r="H58" s="37">
        <f t="shared" si="42"/>
        <v>-1.3755140119058651E-2</v>
      </c>
      <c r="I58" s="37">
        <f t="shared" si="42"/>
        <v>-9.3427380792335812E-3</v>
      </c>
      <c r="J58" s="37">
        <f t="shared" si="42"/>
        <v>-1.2160860493411696E-2</v>
      </c>
      <c r="K58" s="37">
        <f t="shared" si="42"/>
        <v>-4.9194735905116582E-2</v>
      </c>
      <c r="L58" s="37">
        <f t="shared" si="42"/>
        <v>-4.7038733863345339E-2</v>
      </c>
      <c r="M58" s="37">
        <f t="shared" si="42"/>
        <v>-4.4151440716072909E-2</v>
      </c>
      <c r="N58" s="37">
        <f t="shared" si="42"/>
        <v>-6.0470073365848087E-5</v>
      </c>
      <c r="O58" s="37">
        <f t="shared" si="42"/>
        <v>1.3383966284676863E-2</v>
      </c>
      <c r="P58" s="37">
        <f t="shared" si="42"/>
        <v>1.3126499024185723E-2</v>
      </c>
      <c r="Q58" s="37">
        <f t="shared" si="42"/>
        <v>-5.6804166276303025E-3</v>
      </c>
      <c r="R58" s="37"/>
      <c r="S58" s="37">
        <f>+S57/SUM(S8,S10,S12)-1</f>
        <v>-1.1782641007194061E-2</v>
      </c>
      <c r="T58" s="15"/>
      <c r="U58" s="15"/>
      <c r="V58" s="15"/>
      <c r="W58" s="15"/>
      <c r="X58" s="15"/>
      <c r="Y58" s="15"/>
    </row>
    <row r="59" spans="1:25">
      <c r="C59" s="9"/>
      <c r="D59" s="9"/>
      <c r="E59" s="39" t="s">
        <v>35</v>
      </c>
      <c r="F59" s="15">
        <f t="shared" ref="F59:Q59" si="43">SUM(F21:F22,F36:F37,F50:F51)</f>
        <v>1212.4076890378146</v>
      </c>
      <c r="G59" s="15">
        <f t="shared" si="43"/>
        <v>1002.616850006651</v>
      </c>
      <c r="H59" s="15">
        <f t="shared" si="43"/>
        <v>1246.7129772188212</v>
      </c>
      <c r="I59" s="15">
        <f t="shared" si="43"/>
        <v>1328.2792590101235</v>
      </c>
      <c r="J59" s="15">
        <f t="shared" si="43"/>
        <v>1396.0069533084236</v>
      </c>
      <c r="K59" s="15">
        <f t="shared" si="43"/>
        <v>1124.1706765715326</v>
      </c>
      <c r="L59" s="15">
        <f t="shared" si="43"/>
        <v>1111.3237505336201</v>
      </c>
      <c r="M59" s="15">
        <f t="shared" si="43"/>
        <v>1043.8928430629755</v>
      </c>
      <c r="N59" s="15">
        <f t="shared" si="43"/>
        <v>972.00557695465784</v>
      </c>
      <c r="O59" s="15">
        <f t="shared" si="43"/>
        <v>1041.9131768675934</v>
      </c>
      <c r="P59" s="15">
        <f t="shared" si="43"/>
        <v>885.08319798128582</v>
      </c>
      <c r="Q59" s="15">
        <f t="shared" si="43"/>
        <v>1053.6772216810346</v>
      </c>
      <c r="R59" s="15"/>
      <c r="S59" s="16">
        <f>SUM(F59:R59)</f>
        <v>13418.090172234533</v>
      </c>
      <c r="T59" s="15"/>
      <c r="U59" s="15"/>
      <c r="V59" s="15"/>
      <c r="W59" s="15"/>
      <c r="X59" s="15"/>
      <c r="Y59" s="15"/>
    </row>
    <row r="60" spans="1:25">
      <c r="C60" s="9"/>
      <c r="D60" s="9"/>
      <c r="E60" s="39" t="s">
        <v>36</v>
      </c>
      <c r="F60" s="15">
        <f>SUM(F47:F48)</f>
        <v>220.96357009639954</v>
      </c>
      <c r="G60" s="15">
        <f t="shared" ref="G60:Q60" si="44">SUM(G47:G48)</f>
        <v>124.1465006888387</v>
      </c>
      <c r="H60" s="15">
        <f t="shared" si="44"/>
        <v>324.3758516397358</v>
      </c>
      <c r="I60" s="15">
        <f t="shared" si="44"/>
        <v>561.4990935381029</v>
      </c>
      <c r="J60" s="15">
        <f t="shared" si="44"/>
        <v>739.37782555507192</v>
      </c>
      <c r="K60" s="15">
        <f t="shared" si="44"/>
        <v>449.92890757131863</v>
      </c>
      <c r="L60" s="15">
        <f t="shared" si="44"/>
        <v>343.47902347944222</v>
      </c>
      <c r="M60" s="15">
        <f t="shared" si="44"/>
        <v>280.73046847436569</v>
      </c>
      <c r="N60" s="15">
        <f t="shared" si="44"/>
        <v>344.37957779925932</v>
      </c>
      <c r="O60" s="15">
        <f t="shared" si="44"/>
        <v>375.28616436046741</v>
      </c>
      <c r="P60" s="15">
        <f t="shared" si="44"/>
        <v>358.18205845916123</v>
      </c>
      <c r="Q60" s="15">
        <f t="shared" si="44"/>
        <v>198.46808736659597</v>
      </c>
      <c r="R60" s="15"/>
      <c r="S60" s="16">
        <f>SUM(F60:R60)</f>
        <v>4320.8171290287592</v>
      </c>
      <c r="T60" s="15"/>
      <c r="U60" s="115"/>
      <c r="V60" s="15"/>
      <c r="W60" s="15"/>
      <c r="X60" s="15"/>
      <c r="Y60" s="15"/>
    </row>
    <row r="61" spans="1:25" outlineLevel="1">
      <c r="C61" s="9"/>
      <c r="D61" s="9"/>
      <c r="E61" s="40" t="s">
        <v>22</v>
      </c>
      <c r="F61" s="37">
        <f>SUM(F59:F60)/SUM(F9,F11,F13:F14)-1</f>
        <v>0.10199141940495116</v>
      </c>
      <c r="G61" s="37">
        <f t="shared" ref="G61:Q61" si="45">SUM(G59:G60)/SUM(G9,G11,G13:G14)-1</f>
        <v>8.029966222326701E-2</v>
      </c>
      <c r="H61" s="37">
        <f t="shared" si="45"/>
        <v>0.13278979959807113</v>
      </c>
      <c r="I61" s="37">
        <f t="shared" si="45"/>
        <v>8.5249982799484592E-2</v>
      </c>
      <c r="J61" s="37">
        <f t="shared" si="45"/>
        <v>7.1017900011282942E-2</v>
      </c>
      <c r="K61" s="37">
        <f t="shared" si="45"/>
        <v>0.13549278577971902</v>
      </c>
      <c r="L61" s="37">
        <f t="shared" si="45"/>
        <v>0.17979302085237414</v>
      </c>
      <c r="M61" s="37">
        <f t="shared" si="45"/>
        <v>0.13341602766949689</v>
      </c>
      <c r="N61" s="37">
        <f t="shared" si="45"/>
        <v>0.1184811075789054</v>
      </c>
      <c r="O61" s="37">
        <f t="shared" si="45"/>
        <v>8.1872851046269624E-2</v>
      </c>
      <c r="P61" s="37">
        <f t="shared" si="45"/>
        <v>7.9045345334056938E-2</v>
      </c>
      <c r="Q61" s="37">
        <f t="shared" si="45"/>
        <v>0.16566464875639353</v>
      </c>
      <c r="R61" s="37"/>
      <c r="S61" s="37">
        <f>SUM(S59:S60)/SUM(S9,S11,S13:S14)-1</f>
        <v>0.11096613043466208</v>
      </c>
      <c r="T61" s="15"/>
      <c r="U61" s="15"/>
      <c r="V61" s="15"/>
      <c r="W61" s="15"/>
      <c r="X61" s="15"/>
      <c r="Y61" s="15"/>
    </row>
    <row r="62" spans="1:25">
      <c r="C62" s="9"/>
      <c r="D62" s="9"/>
      <c r="E62" s="41" t="s">
        <v>37</v>
      </c>
      <c r="F62" s="34">
        <f>+F57+F59+F60</f>
        <v>4212.92</v>
      </c>
      <c r="G62" s="34">
        <f t="shared" ref="G62:Q62" si="46">+G57+G59+G60</f>
        <v>3557.9500000000003</v>
      </c>
      <c r="H62" s="34">
        <f t="shared" si="46"/>
        <v>4306.0050000000001</v>
      </c>
      <c r="I62" s="34">
        <f t="shared" si="46"/>
        <v>4726.04</v>
      </c>
      <c r="J62" s="34">
        <f t="shared" si="46"/>
        <v>5123.4499999999989</v>
      </c>
      <c r="K62" s="34">
        <f t="shared" si="46"/>
        <v>2390.48</v>
      </c>
      <c r="L62" s="34">
        <f t="shared" si="46"/>
        <v>2322.15</v>
      </c>
      <c r="M62" s="34">
        <f t="shared" si="46"/>
        <v>2133.73</v>
      </c>
      <c r="N62" s="34">
        <f t="shared" si="46"/>
        <v>2228.4300000000003</v>
      </c>
      <c r="O62" s="34">
        <f t="shared" si="46"/>
        <v>2375.0600000000004</v>
      </c>
      <c r="P62" s="34">
        <f t="shared" si="46"/>
        <v>2079.5100000000002</v>
      </c>
      <c r="Q62" s="34">
        <f t="shared" si="46"/>
        <v>2161.5500000000002</v>
      </c>
      <c r="R62" s="34"/>
      <c r="S62" s="35">
        <f>SUM(F62:R62)</f>
        <v>37617.275000000001</v>
      </c>
      <c r="T62" s="15"/>
      <c r="U62" s="15"/>
      <c r="V62" s="15"/>
      <c r="W62" s="15"/>
      <c r="X62" s="15"/>
      <c r="Y62" s="15"/>
    </row>
    <row r="63" spans="1:25">
      <c r="C63" s="9"/>
      <c r="D63" s="9"/>
      <c r="E63" s="40" t="s">
        <v>22</v>
      </c>
      <c r="F63" s="37">
        <f t="shared" ref="F63:Q63" si="47">+F62/F15-1</f>
        <v>2.9286229095662142E-2</v>
      </c>
      <c r="G63" s="37">
        <f t="shared" si="47"/>
        <v>1.8725573005397234E-2</v>
      </c>
      <c r="H63" s="37">
        <f t="shared" si="47"/>
        <v>3.5102332222751276E-2</v>
      </c>
      <c r="I63" s="37">
        <f t="shared" si="47"/>
        <v>2.6431584114118278E-2</v>
      </c>
      <c r="J63" s="37">
        <f t="shared" si="47"/>
        <v>2.0884143911497732E-2</v>
      </c>
      <c r="K63" s="37">
        <f t="shared" si="47"/>
        <v>6.4853957209484614E-2</v>
      </c>
      <c r="L63" s="37">
        <f t="shared" si="47"/>
        <v>8.3466308334033235E-2</v>
      </c>
      <c r="M63" s="37">
        <f t="shared" si="47"/>
        <v>5.8828491747635381E-2</v>
      </c>
      <c r="N63" s="37">
        <f t="shared" si="47"/>
        <v>6.6724428445601891E-2</v>
      </c>
      <c r="O63" s="37">
        <f t="shared" si="47"/>
        <v>5.3166959328828423E-2</v>
      </c>
      <c r="P63" s="37">
        <f t="shared" si="47"/>
        <v>5.1532160194174947E-2</v>
      </c>
      <c r="Q63" s="37">
        <f t="shared" si="47"/>
        <v>8.6866888912353835E-2</v>
      </c>
      <c r="R63" s="15"/>
      <c r="S63" s="37">
        <f>+S62/S15-1</f>
        <v>4.2535740337138694E-2</v>
      </c>
      <c r="T63" s="15"/>
      <c r="U63" s="15"/>
      <c r="V63" s="15"/>
      <c r="W63" s="15"/>
      <c r="X63" s="15"/>
      <c r="Y63" s="15"/>
    </row>
    <row r="64" spans="1:25">
      <c r="C64" s="9"/>
      <c r="D64" s="9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38"/>
      <c r="T64" s="15"/>
      <c r="U64" s="15"/>
      <c r="V64" s="15"/>
      <c r="W64" s="15"/>
      <c r="X64" s="15"/>
      <c r="Y64" s="15"/>
    </row>
    <row r="65" spans="3:25" s="1" customFormat="1" ht="15.75" thickBot="1">
      <c r="C65" s="9"/>
      <c r="D65" s="9"/>
      <c r="E65" s="10" t="s">
        <v>38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0"/>
    </row>
    <row r="66" spans="3:25" s="1" customFormat="1">
      <c r="C66" s="9"/>
      <c r="D66" s="9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38"/>
      <c r="T66" s="15"/>
      <c r="U66" s="15"/>
      <c r="V66" s="15"/>
      <c r="W66" s="15"/>
      <c r="X66" s="15"/>
      <c r="Y66" s="15"/>
    </row>
    <row r="67" spans="3:25" s="1" customFormat="1">
      <c r="C67" s="9"/>
      <c r="D67" s="9"/>
      <c r="E67" s="2" t="str">
        <f>+E17</f>
        <v>Roll-off / Industrial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38"/>
      <c r="T67" s="15"/>
      <c r="U67" s="15"/>
      <c r="V67" s="15"/>
      <c r="W67" s="15"/>
      <c r="X67" s="15"/>
      <c r="Y67" s="15"/>
    </row>
    <row r="68" spans="3:25" s="1" customFormat="1">
      <c r="C68" s="9"/>
      <c r="D68" s="9"/>
      <c r="E68" s="1" t="str">
        <f>+E18</f>
        <v>Regulated Garbage</v>
      </c>
      <c r="F68" s="42">
        <v>120.17</v>
      </c>
      <c r="G68" s="43">
        <f>+F68</f>
        <v>120.17</v>
      </c>
      <c r="H68" s="43">
        <f t="shared" ref="H68:Q70" si="48">+G68</f>
        <v>120.17</v>
      </c>
      <c r="I68" s="43">
        <f t="shared" si="48"/>
        <v>120.17</v>
      </c>
      <c r="J68" s="43">
        <f t="shared" si="48"/>
        <v>120.17</v>
      </c>
      <c r="K68" s="43">
        <f t="shared" si="48"/>
        <v>120.17</v>
      </c>
      <c r="L68" s="43">
        <f t="shared" si="48"/>
        <v>120.17</v>
      </c>
      <c r="M68" s="43">
        <f t="shared" si="48"/>
        <v>120.17</v>
      </c>
      <c r="N68" s="43">
        <f t="shared" si="48"/>
        <v>120.17</v>
      </c>
      <c r="O68" s="43">
        <f t="shared" si="48"/>
        <v>120.17</v>
      </c>
      <c r="P68" s="43">
        <f t="shared" si="48"/>
        <v>120.17</v>
      </c>
      <c r="Q68" s="43">
        <f t="shared" si="48"/>
        <v>120.17</v>
      </c>
      <c r="R68" s="43"/>
      <c r="S68" s="44"/>
      <c r="T68" s="15"/>
      <c r="U68" s="15"/>
      <c r="V68" s="15"/>
      <c r="W68" s="15"/>
      <c r="X68" s="15"/>
      <c r="Y68" s="15"/>
    </row>
    <row r="69" spans="3:25" s="1" customFormat="1">
      <c r="C69" s="9"/>
      <c r="D69" s="9"/>
      <c r="E69" s="1" t="str">
        <f>+E19</f>
        <v>Unregulated Garbage</v>
      </c>
      <c r="F69" s="43">
        <f>+F68</f>
        <v>120.17</v>
      </c>
      <c r="G69" s="43">
        <f>+F69</f>
        <v>120.17</v>
      </c>
      <c r="H69" s="43">
        <f t="shared" si="48"/>
        <v>120.17</v>
      </c>
      <c r="I69" s="43">
        <f t="shared" si="48"/>
        <v>120.17</v>
      </c>
      <c r="J69" s="43">
        <f t="shared" si="48"/>
        <v>120.17</v>
      </c>
      <c r="K69" s="43">
        <f t="shared" si="48"/>
        <v>120.17</v>
      </c>
      <c r="L69" s="43">
        <f t="shared" si="48"/>
        <v>120.17</v>
      </c>
      <c r="M69" s="43">
        <f t="shared" si="48"/>
        <v>120.17</v>
      </c>
      <c r="N69" s="43">
        <f t="shared" si="48"/>
        <v>120.17</v>
      </c>
      <c r="O69" s="43">
        <f t="shared" si="48"/>
        <v>120.17</v>
      </c>
      <c r="P69" s="43">
        <f t="shared" si="48"/>
        <v>120.17</v>
      </c>
      <c r="Q69" s="43">
        <f t="shared" si="48"/>
        <v>120.17</v>
      </c>
      <c r="R69" s="43"/>
      <c r="S69" s="44"/>
      <c r="T69" s="15"/>
      <c r="U69" s="15"/>
      <c r="V69" s="15"/>
      <c r="W69" s="15"/>
      <c r="X69" s="15"/>
      <c r="Y69" s="15"/>
    </row>
    <row r="70" spans="3:25" s="1" customFormat="1">
      <c r="C70" s="9"/>
      <c r="D70" s="9"/>
      <c r="E70" s="1" t="str">
        <f>+E21</f>
        <v>Regulated RCY (MF)</v>
      </c>
      <c r="F70" s="42">
        <v>68.39</v>
      </c>
      <c r="G70" s="43">
        <f>+F70</f>
        <v>68.39</v>
      </c>
      <c r="H70" s="43">
        <f t="shared" si="48"/>
        <v>68.39</v>
      </c>
      <c r="I70" s="43">
        <f t="shared" si="48"/>
        <v>68.39</v>
      </c>
      <c r="J70" s="43">
        <f t="shared" si="48"/>
        <v>68.39</v>
      </c>
      <c r="K70" s="43">
        <f t="shared" si="48"/>
        <v>68.39</v>
      </c>
      <c r="L70" s="43">
        <f t="shared" si="48"/>
        <v>68.39</v>
      </c>
      <c r="M70" s="43">
        <f t="shared" si="48"/>
        <v>68.39</v>
      </c>
      <c r="N70" s="43">
        <f t="shared" si="48"/>
        <v>68.39</v>
      </c>
      <c r="O70" s="43">
        <f t="shared" si="48"/>
        <v>68.39</v>
      </c>
      <c r="P70" s="43">
        <f t="shared" si="48"/>
        <v>68.39</v>
      </c>
      <c r="Q70" s="43">
        <f t="shared" si="48"/>
        <v>68.39</v>
      </c>
      <c r="R70" s="43"/>
      <c r="S70" s="44"/>
      <c r="T70" s="15"/>
      <c r="U70" s="15"/>
      <c r="V70" s="15"/>
      <c r="W70" s="15"/>
      <c r="X70" s="15"/>
      <c r="Y70" s="15"/>
    </row>
    <row r="71" spans="3:25" s="1" customFormat="1">
      <c r="C71" s="9"/>
      <c r="D71" s="9"/>
      <c r="E71" s="1" t="str">
        <f>+E22</f>
        <v>Unregulated RCY / COGS</v>
      </c>
      <c r="F71" s="43">
        <f t="shared" ref="F71:Q71" si="49">+F102/F22</f>
        <v>42.882273876137752</v>
      </c>
      <c r="G71" s="43">
        <f t="shared" si="49"/>
        <v>44.228999348816998</v>
      </c>
      <c r="H71" s="43">
        <f t="shared" si="49"/>
        <v>48.423668363077709</v>
      </c>
      <c r="I71" s="43">
        <f t="shared" si="49"/>
        <v>43.741045708313159</v>
      </c>
      <c r="J71" s="43">
        <f t="shared" si="49"/>
        <v>49.281077513116131</v>
      </c>
      <c r="K71" s="43">
        <f t="shared" si="49"/>
        <v>48.611538516031224</v>
      </c>
      <c r="L71" s="43">
        <f t="shared" si="49"/>
        <v>45.870304919839285</v>
      </c>
      <c r="M71" s="43">
        <f t="shared" si="49"/>
        <v>54.23031836215597</v>
      </c>
      <c r="N71" s="43">
        <f t="shared" si="49"/>
        <v>59.390390796311316</v>
      </c>
      <c r="O71" s="43">
        <f t="shared" si="49"/>
        <v>55.006266595857667</v>
      </c>
      <c r="P71" s="43">
        <f t="shared" si="49"/>
        <v>53.689497569925003</v>
      </c>
      <c r="Q71" s="43">
        <f t="shared" si="49"/>
        <v>52.167589080281061</v>
      </c>
      <c r="R71" s="43"/>
      <c r="S71" s="44"/>
      <c r="T71" s="15"/>
      <c r="U71" s="15"/>
      <c r="V71" s="15"/>
      <c r="W71" s="15"/>
      <c r="X71" s="15"/>
      <c r="Y71" s="15"/>
    </row>
    <row r="72" spans="3:25" s="1" customFormat="1">
      <c r="C72" s="9"/>
      <c r="D72" s="9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38"/>
      <c r="T72" s="15"/>
      <c r="U72" s="15"/>
      <c r="V72" s="15"/>
      <c r="W72" s="15"/>
      <c r="X72" s="15"/>
      <c r="Y72" s="15"/>
    </row>
    <row r="73" spans="3:25" s="1" customFormat="1">
      <c r="C73" s="9"/>
      <c r="D73" s="9"/>
      <c r="E73" s="1" t="s">
        <v>39</v>
      </c>
      <c r="F73" s="43">
        <f t="shared" ref="F73:Q74" si="50">+F105/F28</f>
        <v>710.18344462643302</v>
      </c>
      <c r="G73" s="43">
        <f t="shared" si="50"/>
        <v>925.57880897138443</v>
      </c>
      <c r="H73" s="43">
        <f t="shared" si="50"/>
        <v>384.76031507876974</v>
      </c>
      <c r="I73" s="43">
        <f t="shared" si="50"/>
        <v>224.82169182169181</v>
      </c>
      <c r="J73" s="43">
        <f t="shared" si="50"/>
        <v>254.30982283023096</v>
      </c>
      <c r="K73" s="43">
        <f t="shared" si="50"/>
        <v>18.039230940208931</v>
      </c>
      <c r="L73" s="43">
        <f t="shared" si="50"/>
        <v>121.91456891126492</v>
      </c>
      <c r="M73" s="43">
        <f t="shared" si="50"/>
        <v>78.236377245508976</v>
      </c>
      <c r="N73" s="43">
        <f t="shared" si="50"/>
        <v>96.37756297598122</v>
      </c>
      <c r="O73" s="43">
        <f t="shared" si="50"/>
        <v>84.017495522799294</v>
      </c>
      <c r="P73" s="43">
        <f t="shared" si="50"/>
        <v>99.730982445334149</v>
      </c>
      <c r="Q73" s="43">
        <f t="shared" si="50"/>
        <v>81.89407220323875</v>
      </c>
      <c r="R73" s="15"/>
      <c r="S73" s="38"/>
      <c r="T73" s="15"/>
      <c r="U73" s="15"/>
      <c r="V73" s="15"/>
      <c r="W73" s="15"/>
      <c r="X73" s="15"/>
      <c r="Y73" s="15"/>
    </row>
    <row r="74" spans="3:25" s="1" customFormat="1">
      <c r="C74" s="9"/>
      <c r="D74" s="9"/>
      <c r="E74" s="1" t="s">
        <v>40</v>
      </c>
      <c r="F74" s="43">
        <f t="shared" si="50"/>
        <v>78.40566802136037</v>
      </c>
      <c r="G74" s="43">
        <f t="shared" si="50"/>
        <v>71.799653752440165</v>
      </c>
      <c r="H74" s="43">
        <f t="shared" si="50"/>
        <v>94.273821308874929</v>
      </c>
      <c r="I74" s="43">
        <f t="shared" si="50"/>
        <v>102.00589536172886</v>
      </c>
      <c r="J74" s="43">
        <f t="shared" si="50"/>
        <v>101.1079771595962</v>
      </c>
      <c r="K74" s="43">
        <f t="shared" si="50"/>
        <v>109.15741444866921</v>
      </c>
      <c r="L74" s="43">
        <f t="shared" si="50"/>
        <v>84.595571805809442</v>
      </c>
      <c r="M74" s="43">
        <f t="shared" si="50"/>
        <v>91.501152659592492</v>
      </c>
      <c r="N74" s="43">
        <f t="shared" si="50"/>
        <v>90.866116751269033</v>
      </c>
      <c r="O74" s="43">
        <f t="shared" si="50"/>
        <v>82.153421810041593</v>
      </c>
      <c r="P74" s="43">
        <f t="shared" si="50"/>
        <v>82.450718323127646</v>
      </c>
      <c r="Q74" s="43">
        <f t="shared" si="50"/>
        <v>93.15182692503204</v>
      </c>
      <c r="R74" s="15"/>
      <c r="S74" s="38"/>
      <c r="T74" s="15"/>
      <c r="U74" s="15"/>
      <c r="V74" s="15"/>
      <c r="W74" s="15"/>
      <c r="X74" s="15"/>
      <c r="Y74" s="15"/>
    </row>
    <row r="75" spans="3:25" s="1" customFormat="1">
      <c r="C75" s="9"/>
      <c r="D75" s="9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38"/>
      <c r="T75" s="15"/>
      <c r="U75" s="15"/>
      <c r="V75" s="15"/>
      <c r="W75" s="15"/>
      <c r="X75" s="15"/>
      <c r="Y75" s="15"/>
    </row>
    <row r="76" spans="3:25" s="1" customFormat="1">
      <c r="C76" s="9"/>
      <c r="D76" s="9"/>
      <c r="E76" s="2" t="str">
        <f>+E32</f>
        <v>Commercial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38"/>
      <c r="T76" s="15"/>
      <c r="U76" s="15"/>
      <c r="V76" s="15"/>
      <c r="W76" s="15"/>
      <c r="X76" s="15"/>
      <c r="Y76" s="15"/>
    </row>
    <row r="77" spans="3:25" s="1" customFormat="1">
      <c r="C77" s="9"/>
      <c r="D77" s="9"/>
      <c r="E77" s="1" t="str">
        <f>+E33</f>
        <v>Regulated Garbage</v>
      </c>
      <c r="F77" s="43">
        <f>+F68</f>
        <v>120.17</v>
      </c>
      <c r="G77" s="43">
        <f>+F77</f>
        <v>120.17</v>
      </c>
      <c r="H77" s="43">
        <f t="shared" ref="H77:Q77" si="51">+G77</f>
        <v>120.17</v>
      </c>
      <c r="I77" s="43">
        <f t="shared" si="51"/>
        <v>120.17</v>
      </c>
      <c r="J77" s="43">
        <f t="shared" si="51"/>
        <v>120.17</v>
      </c>
      <c r="K77" s="43">
        <f t="shared" si="51"/>
        <v>120.17</v>
      </c>
      <c r="L77" s="43">
        <f t="shared" si="51"/>
        <v>120.17</v>
      </c>
      <c r="M77" s="43">
        <f t="shared" si="51"/>
        <v>120.17</v>
      </c>
      <c r="N77" s="43">
        <f t="shared" si="51"/>
        <v>120.17</v>
      </c>
      <c r="O77" s="43">
        <f t="shared" si="51"/>
        <v>120.17</v>
      </c>
      <c r="P77" s="43">
        <f t="shared" si="51"/>
        <v>120.17</v>
      </c>
      <c r="Q77" s="43">
        <f t="shared" si="51"/>
        <v>120.17</v>
      </c>
      <c r="R77" s="15"/>
      <c r="S77" s="38"/>
      <c r="T77" s="15"/>
      <c r="U77" s="15"/>
      <c r="V77" s="15"/>
      <c r="W77" s="15"/>
      <c r="X77" s="15"/>
      <c r="Y77" s="15"/>
    </row>
    <row r="78" spans="3:25" s="1" customFormat="1">
      <c r="C78" s="9"/>
      <c r="D78" s="9"/>
      <c r="E78" s="1" t="str">
        <f>+E34</f>
        <v>Unregulated Garbage</v>
      </c>
      <c r="F78" s="43">
        <f>+F69</f>
        <v>120.17</v>
      </c>
      <c r="G78" s="43">
        <f t="shared" ref="G78:Q80" si="52">+F78</f>
        <v>120.17</v>
      </c>
      <c r="H78" s="43">
        <f t="shared" si="52"/>
        <v>120.17</v>
      </c>
      <c r="I78" s="43">
        <f t="shared" si="52"/>
        <v>120.17</v>
      </c>
      <c r="J78" s="43">
        <f t="shared" si="52"/>
        <v>120.17</v>
      </c>
      <c r="K78" s="43">
        <f t="shared" si="52"/>
        <v>120.17</v>
      </c>
      <c r="L78" s="43">
        <f t="shared" si="52"/>
        <v>120.17</v>
      </c>
      <c r="M78" s="43">
        <f t="shared" si="52"/>
        <v>120.17</v>
      </c>
      <c r="N78" s="43">
        <f t="shared" si="52"/>
        <v>120.17</v>
      </c>
      <c r="O78" s="43">
        <f t="shared" si="52"/>
        <v>120.17</v>
      </c>
      <c r="P78" s="43">
        <f t="shared" si="52"/>
        <v>120.17</v>
      </c>
      <c r="Q78" s="43">
        <f t="shared" si="52"/>
        <v>120.17</v>
      </c>
      <c r="R78" s="15"/>
      <c r="S78" s="38"/>
      <c r="T78" s="15"/>
      <c r="U78" s="15"/>
      <c r="V78" s="15"/>
      <c r="W78" s="15"/>
      <c r="X78" s="15"/>
      <c r="Y78" s="15"/>
    </row>
    <row r="79" spans="3:25" s="1" customFormat="1">
      <c r="C79" s="9"/>
      <c r="D79" s="9"/>
      <c r="E79" s="1" t="str">
        <f>+E36</f>
        <v>Regulated RCY (MF)</v>
      </c>
      <c r="F79" s="43">
        <f>+F70</f>
        <v>68.39</v>
      </c>
      <c r="G79" s="43">
        <f t="shared" si="52"/>
        <v>68.39</v>
      </c>
      <c r="H79" s="43">
        <f t="shared" si="52"/>
        <v>68.39</v>
      </c>
      <c r="I79" s="43">
        <f t="shared" si="52"/>
        <v>68.39</v>
      </c>
      <c r="J79" s="43">
        <f t="shared" si="52"/>
        <v>68.39</v>
      </c>
      <c r="K79" s="43">
        <f t="shared" si="52"/>
        <v>68.39</v>
      </c>
      <c r="L79" s="43">
        <f t="shared" si="52"/>
        <v>68.39</v>
      </c>
      <c r="M79" s="43">
        <f t="shared" si="52"/>
        <v>68.39</v>
      </c>
      <c r="N79" s="43">
        <f t="shared" si="52"/>
        <v>68.39</v>
      </c>
      <c r="O79" s="43">
        <f t="shared" si="52"/>
        <v>68.39</v>
      </c>
      <c r="P79" s="43">
        <f t="shared" si="52"/>
        <v>68.39</v>
      </c>
      <c r="Q79" s="43">
        <f t="shared" si="52"/>
        <v>68.39</v>
      </c>
      <c r="R79" s="15"/>
      <c r="S79" s="38"/>
      <c r="T79" s="15"/>
      <c r="U79" s="15"/>
      <c r="V79" s="15"/>
      <c r="W79" s="15"/>
      <c r="X79" s="15"/>
      <c r="Y79" s="15"/>
    </row>
    <row r="80" spans="3:25" s="1" customFormat="1">
      <c r="C80" s="9"/>
      <c r="D80" s="9"/>
      <c r="E80" s="1" t="str">
        <f>+E37</f>
        <v>Unregulated RCY / COGS</v>
      </c>
      <c r="F80" s="42">
        <v>51.81</v>
      </c>
      <c r="G80" s="43">
        <f t="shared" si="52"/>
        <v>51.81</v>
      </c>
      <c r="H80" s="43">
        <f t="shared" si="52"/>
        <v>51.81</v>
      </c>
      <c r="I80" s="43">
        <f t="shared" si="52"/>
        <v>51.81</v>
      </c>
      <c r="J80" s="43">
        <f t="shared" si="52"/>
        <v>51.81</v>
      </c>
      <c r="K80" s="43">
        <f t="shared" si="52"/>
        <v>51.81</v>
      </c>
      <c r="L80" s="43">
        <f t="shared" si="52"/>
        <v>51.81</v>
      </c>
      <c r="M80" s="43">
        <f t="shared" si="52"/>
        <v>51.81</v>
      </c>
      <c r="N80" s="43">
        <f t="shared" si="52"/>
        <v>51.81</v>
      </c>
      <c r="O80" s="43">
        <f t="shared" si="52"/>
        <v>51.81</v>
      </c>
      <c r="P80" s="43">
        <f t="shared" si="52"/>
        <v>51.81</v>
      </c>
      <c r="Q80" s="43">
        <f t="shared" si="52"/>
        <v>51.81</v>
      </c>
      <c r="R80" s="15"/>
      <c r="S80" s="38"/>
      <c r="T80" s="15"/>
      <c r="U80" s="15"/>
      <c r="V80" s="15"/>
      <c r="W80" s="15"/>
      <c r="X80" s="15"/>
      <c r="Y80" s="15"/>
    </row>
    <row r="81" spans="3:25" s="1" customFormat="1">
      <c r="C81" s="9"/>
      <c r="D81" s="9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38"/>
      <c r="T81" s="15"/>
      <c r="U81" s="15"/>
      <c r="V81" s="15"/>
      <c r="W81" s="15"/>
      <c r="X81" s="15"/>
      <c r="Y81" s="15"/>
    </row>
    <row r="82" spans="3:25" s="1" customFormat="1">
      <c r="C82" s="9"/>
      <c r="D82" s="9"/>
      <c r="E82" s="2" t="str">
        <f>+E43</f>
        <v>Residential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38"/>
      <c r="T82" s="15"/>
      <c r="U82" s="15"/>
      <c r="V82" s="15"/>
      <c r="W82" s="15"/>
      <c r="X82" s="15"/>
      <c r="Y82" s="15"/>
    </row>
    <row r="83" spans="3:25" s="1" customFormat="1">
      <c r="C83" s="9"/>
      <c r="D83" s="9"/>
      <c r="E83" s="1" t="str">
        <f>+E44</f>
        <v>Regulated Garbage</v>
      </c>
      <c r="F83" s="43">
        <f>+F68</f>
        <v>120.17</v>
      </c>
      <c r="G83" s="43">
        <f t="shared" ref="G83:Q88" si="53">+F83</f>
        <v>120.17</v>
      </c>
      <c r="H83" s="43">
        <f t="shared" si="53"/>
        <v>120.17</v>
      </c>
      <c r="I83" s="43">
        <f t="shared" si="53"/>
        <v>120.17</v>
      </c>
      <c r="J83" s="43">
        <f t="shared" si="53"/>
        <v>120.17</v>
      </c>
      <c r="K83" s="43">
        <f t="shared" si="53"/>
        <v>120.17</v>
      </c>
      <c r="L83" s="43">
        <f t="shared" si="53"/>
        <v>120.17</v>
      </c>
      <c r="M83" s="43">
        <f t="shared" si="53"/>
        <v>120.17</v>
      </c>
      <c r="N83" s="43">
        <f t="shared" si="53"/>
        <v>120.17</v>
      </c>
      <c r="O83" s="43">
        <f t="shared" si="53"/>
        <v>120.17</v>
      </c>
      <c r="P83" s="43">
        <f t="shared" si="53"/>
        <v>120.17</v>
      </c>
      <c r="Q83" s="43">
        <f t="shared" si="53"/>
        <v>120.17</v>
      </c>
      <c r="R83" s="15"/>
      <c r="S83" s="38"/>
      <c r="T83" s="15"/>
      <c r="U83" s="15"/>
      <c r="V83" s="15"/>
      <c r="W83" s="15"/>
      <c r="X83" s="15"/>
      <c r="Y83" s="15"/>
    </row>
    <row r="84" spans="3:25" s="1" customFormat="1">
      <c r="C84" s="9"/>
      <c r="D84" s="9"/>
      <c r="E84" s="1" t="str">
        <f>+E45</f>
        <v>Unregulated Garbage</v>
      </c>
      <c r="F84" s="43">
        <f>+F69</f>
        <v>120.17</v>
      </c>
      <c r="G84" s="43">
        <f t="shared" si="53"/>
        <v>120.17</v>
      </c>
      <c r="H84" s="43">
        <f t="shared" si="53"/>
        <v>120.17</v>
      </c>
      <c r="I84" s="43">
        <f t="shared" si="53"/>
        <v>120.17</v>
      </c>
      <c r="J84" s="43">
        <f t="shared" si="53"/>
        <v>120.17</v>
      </c>
      <c r="K84" s="43">
        <f t="shared" si="53"/>
        <v>120.17</v>
      </c>
      <c r="L84" s="43">
        <f t="shared" si="53"/>
        <v>120.17</v>
      </c>
      <c r="M84" s="43">
        <f t="shared" si="53"/>
        <v>120.17</v>
      </c>
      <c r="N84" s="43">
        <f t="shared" si="53"/>
        <v>120.17</v>
      </c>
      <c r="O84" s="43">
        <f t="shared" si="53"/>
        <v>120.17</v>
      </c>
      <c r="P84" s="43">
        <f t="shared" si="53"/>
        <v>120.17</v>
      </c>
      <c r="Q84" s="43">
        <f t="shared" si="53"/>
        <v>120.17</v>
      </c>
      <c r="R84" s="15"/>
      <c r="S84" s="38"/>
      <c r="T84" s="15"/>
      <c r="U84" s="15"/>
      <c r="V84" s="15"/>
      <c r="W84" s="15"/>
      <c r="X84" s="15"/>
      <c r="Y84" s="15"/>
    </row>
    <row r="85" spans="3:25" s="1" customFormat="1">
      <c r="C85" s="9"/>
      <c r="D85" s="9"/>
      <c r="E85" s="1" t="str">
        <f>+E47</f>
        <v>Regulated Yardwaste</v>
      </c>
      <c r="F85" s="42">
        <v>39.54</v>
      </c>
      <c r="G85" s="43">
        <f t="shared" si="53"/>
        <v>39.54</v>
      </c>
      <c r="H85" s="43">
        <f t="shared" si="53"/>
        <v>39.54</v>
      </c>
      <c r="I85" s="43">
        <f t="shared" si="53"/>
        <v>39.54</v>
      </c>
      <c r="J85" s="43">
        <f t="shared" si="53"/>
        <v>39.54</v>
      </c>
      <c r="K85" s="43">
        <f t="shared" si="53"/>
        <v>39.54</v>
      </c>
      <c r="L85" s="43">
        <f t="shared" si="53"/>
        <v>39.54</v>
      </c>
      <c r="M85" s="43">
        <f t="shared" si="53"/>
        <v>39.54</v>
      </c>
      <c r="N85" s="43">
        <f t="shared" si="53"/>
        <v>39.54</v>
      </c>
      <c r="O85" s="43">
        <f t="shared" si="53"/>
        <v>39.54</v>
      </c>
      <c r="P85" s="43">
        <f t="shared" si="53"/>
        <v>39.54</v>
      </c>
      <c r="Q85" s="43">
        <f t="shared" si="53"/>
        <v>39.54</v>
      </c>
      <c r="R85" s="15"/>
      <c r="S85" s="38"/>
      <c r="T85" s="15"/>
      <c r="U85" s="15"/>
      <c r="V85" s="15"/>
      <c r="W85" s="15"/>
      <c r="X85" s="15"/>
      <c r="Y85" s="15"/>
    </row>
    <row r="86" spans="3:25" s="1" customFormat="1">
      <c r="C86" s="9"/>
      <c r="D86" s="9"/>
      <c r="E86" s="1" t="str">
        <f>+E48</f>
        <v>Unregulated Yardwaste</v>
      </c>
      <c r="F86" s="43">
        <f>+F85</f>
        <v>39.54</v>
      </c>
      <c r="G86" s="43">
        <f t="shared" si="53"/>
        <v>39.54</v>
      </c>
      <c r="H86" s="43">
        <f t="shared" si="53"/>
        <v>39.54</v>
      </c>
      <c r="I86" s="43">
        <f t="shared" si="53"/>
        <v>39.54</v>
      </c>
      <c r="J86" s="43">
        <f t="shared" si="53"/>
        <v>39.54</v>
      </c>
      <c r="K86" s="43">
        <f t="shared" si="53"/>
        <v>39.54</v>
      </c>
      <c r="L86" s="43">
        <f t="shared" si="53"/>
        <v>39.54</v>
      </c>
      <c r="M86" s="43">
        <f t="shared" si="53"/>
        <v>39.54</v>
      </c>
      <c r="N86" s="43">
        <f t="shared" si="53"/>
        <v>39.54</v>
      </c>
      <c r="O86" s="43">
        <f t="shared" si="53"/>
        <v>39.54</v>
      </c>
      <c r="P86" s="43">
        <f t="shared" si="53"/>
        <v>39.54</v>
      </c>
      <c r="Q86" s="43">
        <f t="shared" si="53"/>
        <v>39.54</v>
      </c>
      <c r="R86" s="15"/>
      <c r="S86" s="38"/>
      <c r="T86" s="15"/>
      <c r="U86" s="15"/>
      <c r="V86" s="15"/>
      <c r="W86" s="15"/>
      <c r="X86" s="15"/>
      <c r="Y86" s="15"/>
    </row>
    <row r="87" spans="3:25" s="1" customFormat="1">
      <c r="C87" s="9"/>
      <c r="D87" s="9"/>
      <c r="E87" s="1" t="str">
        <f>+E50</f>
        <v>Regulated RCY</v>
      </c>
      <c r="F87" s="43">
        <f>+F70</f>
        <v>68.39</v>
      </c>
      <c r="G87" s="43">
        <f t="shared" si="53"/>
        <v>68.39</v>
      </c>
      <c r="H87" s="43">
        <f t="shared" si="53"/>
        <v>68.39</v>
      </c>
      <c r="I87" s="43">
        <f t="shared" si="53"/>
        <v>68.39</v>
      </c>
      <c r="J87" s="43">
        <f t="shared" si="53"/>
        <v>68.39</v>
      </c>
      <c r="K87" s="43">
        <f t="shared" si="53"/>
        <v>68.39</v>
      </c>
      <c r="L87" s="43">
        <f t="shared" si="53"/>
        <v>68.39</v>
      </c>
      <c r="M87" s="43">
        <f t="shared" si="53"/>
        <v>68.39</v>
      </c>
      <c r="N87" s="43">
        <f t="shared" si="53"/>
        <v>68.39</v>
      </c>
      <c r="O87" s="43">
        <f t="shared" si="53"/>
        <v>68.39</v>
      </c>
      <c r="P87" s="43">
        <f t="shared" si="53"/>
        <v>68.39</v>
      </c>
      <c r="Q87" s="43">
        <f t="shared" si="53"/>
        <v>68.39</v>
      </c>
      <c r="R87" s="15"/>
      <c r="S87" s="38"/>
      <c r="T87" s="15"/>
      <c r="U87" s="15"/>
      <c r="V87" s="15"/>
      <c r="W87" s="15"/>
      <c r="X87" s="15"/>
      <c r="Y87" s="15"/>
    </row>
    <row r="88" spans="3:25" s="1" customFormat="1">
      <c r="C88" s="9"/>
      <c r="D88" s="9"/>
      <c r="E88" s="1" t="str">
        <f>+E51</f>
        <v>Unregulated RCY</v>
      </c>
      <c r="F88" s="43">
        <f>+F87</f>
        <v>68.39</v>
      </c>
      <c r="G88" s="43">
        <f t="shared" si="53"/>
        <v>68.39</v>
      </c>
      <c r="H88" s="43">
        <f t="shared" si="53"/>
        <v>68.39</v>
      </c>
      <c r="I88" s="43">
        <f t="shared" si="53"/>
        <v>68.39</v>
      </c>
      <c r="J88" s="43">
        <f t="shared" si="53"/>
        <v>68.39</v>
      </c>
      <c r="K88" s="43">
        <f t="shared" si="53"/>
        <v>68.39</v>
      </c>
      <c r="L88" s="43">
        <f t="shared" si="53"/>
        <v>68.39</v>
      </c>
      <c r="M88" s="43">
        <f t="shared" si="53"/>
        <v>68.39</v>
      </c>
      <c r="N88" s="43">
        <f t="shared" si="53"/>
        <v>68.39</v>
      </c>
      <c r="O88" s="43">
        <f t="shared" si="53"/>
        <v>68.39</v>
      </c>
      <c r="P88" s="43">
        <f t="shared" si="53"/>
        <v>68.39</v>
      </c>
      <c r="Q88" s="43">
        <f t="shared" si="53"/>
        <v>68.39</v>
      </c>
      <c r="R88" s="15"/>
      <c r="S88" s="38"/>
      <c r="T88" s="15"/>
      <c r="U88" s="15"/>
      <c r="V88" s="15"/>
      <c r="W88" s="15"/>
      <c r="X88" s="15"/>
      <c r="Y88" s="15"/>
    </row>
    <row r="89" spans="3:25" s="1" customFormat="1">
      <c r="C89" s="9"/>
      <c r="D89" s="9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38"/>
      <c r="T89" s="15"/>
      <c r="U89" s="15"/>
      <c r="V89" s="15"/>
      <c r="W89" s="15"/>
      <c r="X89" s="15"/>
      <c r="Y89" s="15"/>
    </row>
    <row r="90" spans="3:25" s="1" customFormat="1" ht="15.75" thickBot="1">
      <c r="C90" s="9"/>
      <c r="D90" s="9"/>
      <c r="E90" s="10" t="s">
        <v>41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0"/>
    </row>
    <row r="91" spans="3:25" s="1" customFormat="1">
      <c r="C91" s="9"/>
      <c r="D91" s="9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38"/>
      <c r="T91" s="15"/>
      <c r="U91" s="15"/>
      <c r="V91" s="15"/>
      <c r="W91" s="15"/>
      <c r="X91" s="15"/>
      <c r="Y91" s="15"/>
    </row>
    <row r="92" spans="3:25" s="1" customFormat="1">
      <c r="C92" s="9"/>
      <c r="D92" s="9"/>
      <c r="E92" s="1" t="s">
        <v>42</v>
      </c>
      <c r="F92" s="15">
        <f>+'[1]P&amp;L - ITD3 (Acct Desc)'!$N466</f>
        <v>353745.38</v>
      </c>
      <c r="G92" s="15">
        <f>+'[1]P&amp;L - ITD3 (Acct Desc)'!$M466</f>
        <v>301900.37</v>
      </c>
      <c r="H92" s="15">
        <f>+'[1]P&amp;L - ITD3 (Acct Desc)'!$L466</f>
        <v>349773.4</v>
      </c>
      <c r="I92" s="15">
        <f>+'[1]P&amp;L - ITD3 (Acct Desc)'!$K466</f>
        <v>377644.19</v>
      </c>
      <c r="J92" s="15">
        <f>+'[1]P&amp;L - ITD3 (Acct Desc)'!$J466</f>
        <v>411437.37</v>
      </c>
      <c r="K92" s="15">
        <f>+'[1]P&amp;L - ITD3 (Acct Desc)'!$I466</f>
        <v>131248.94</v>
      </c>
      <c r="L92" s="15">
        <f>+'[1]P&amp;L - ITD3 (Acct Desc)'!$H466</f>
        <v>124527.85</v>
      </c>
      <c r="M92" s="15">
        <f>+'[1]P&amp;L - ITD3 (Acct Desc)'!$G466</f>
        <v>115993.48</v>
      </c>
      <c r="N92" s="15">
        <f>+'[1]P&amp;L - ITD3 (Acct Desc)'!$F466</f>
        <v>128157.43</v>
      </c>
      <c r="O92" s="15">
        <f>+'[1]P&amp;L - ITD3 (Acct Desc)'!$E466</f>
        <v>137859.56</v>
      </c>
      <c r="P92" s="15">
        <f>+'[1]P&amp;L - ITD3 (Acct Desc)'!$D466</f>
        <v>119325.59</v>
      </c>
      <c r="Q92" s="15">
        <f>+'[1]P&amp;L - ITD3 (Acct Desc)'!$C466</f>
        <v>122505.99</v>
      </c>
      <c r="R92" s="15"/>
      <c r="S92" s="16">
        <f>SUM(F92:R92)</f>
        <v>2674119.5500000003</v>
      </c>
      <c r="T92" s="15"/>
      <c r="U92" s="15"/>
      <c r="V92" s="15"/>
      <c r="W92" s="15"/>
      <c r="X92" s="15"/>
      <c r="Y92" s="15"/>
    </row>
    <row r="93" spans="3:25" s="1" customFormat="1">
      <c r="C93" s="9"/>
      <c r="D93" s="9"/>
      <c r="E93" s="17" t="s">
        <v>43</v>
      </c>
      <c r="F93" s="18">
        <f>+'[1]P&amp;L - ITD3 (Acct Desc)'!$N496</f>
        <v>72042.929999999993</v>
      </c>
      <c r="G93" s="18">
        <f>+'[1]P&amp;L - ITD3 (Acct Desc)'!$M496</f>
        <v>59075.71</v>
      </c>
      <c r="H93" s="18">
        <f>+'[1]P&amp;L - ITD3 (Acct Desc)'!$L496</f>
        <v>75611.350000000006</v>
      </c>
      <c r="I93" s="18">
        <f>+'[1]P&amp;L - ITD3 (Acct Desc)'!$K496</f>
        <v>77004.09</v>
      </c>
      <c r="J93" s="18">
        <f>+'[1]P&amp;L - ITD3 (Acct Desc)'!$J496</f>
        <v>76402.720000000001</v>
      </c>
      <c r="K93" s="18">
        <f>+'[1]P&amp;L - ITD3 (Acct Desc)'!$I496</f>
        <v>61343.64</v>
      </c>
      <c r="L93" s="18">
        <f>+'[1]P&amp;L - ITD3 (Acct Desc)'!$H496</f>
        <v>62925.75</v>
      </c>
      <c r="M93" s="18">
        <f>+'[1]P&amp;L - ITD3 (Acct Desc)'!$G496</f>
        <v>67252.83</v>
      </c>
      <c r="N93" s="18">
        <f>+'[1]P&amp;L - ITD3 (Acct Desc)'!$F496</f>
        <v>64236.31</v>
      </c>
      <c r="O93" s="18">
        <f>+'[1]P&amp;L - ITD3 (Acct Desc)'!$E496</f>
        <v>66268.47</v>
      </c>
      <c r="P93" s="18">
        <f>+'[1]P&amp;L - ITD3 (Acct Desc)'!$D496</f>
        <v>58685.46</v>
      </c>
      <c r="Q93" s="18">
        <f>+'[1]P&amp;L - ITD3 (Acct Desc)'!$C496</f>
        <v>68956.19</v>
      </c>
      <c r="R93" s="18"/>
      <c r="S93" s="19">
        <f>SUM(F93:R93)</f>
        <v>809805.44999999972</v>
      </c>
      <c r="T93" s="15"/>
      <c r="U93" s="15"/>
      <c r="V93" s="15"/>
      <c r="W93" s="15"/>
      <c r="X93" s="15"/>
      <c r="Y93" s="15"/>
    </row>
    <row r="94" spans="3:25" s="1" customFormat="1">
      <c r="C94" s="9"/>
      <c r="D94" s="9"/>
      <c r="E94" s="1" t="s">
        <v>44</v>
      </c>
      <c r="F94" s="15">
        <f t="shared" ref="F94:P94" si="54">SUM(F92:F93)</f>
        <v>425788.31</v>
      </c>
      <c r="G94" s="15">
        <f t="shared" si="54"/>
        <v>360976.08</v>
      </c>
      <c r="H94" s="15">
        <f t="shared" si="54"/>
        <v>425384.75</v>
      </c>
      <c r="I94" s="15">
        <f t="shared" si="54"/>
        <v>454648.28</v>
      </c>
      <c r="J94" s="15">
        <f t="shared" si="54"/>
        <v>487840.08999999997</v>
      </c>
      <c r="K94" s="15">
        <f t="shared" si="54"/>
        <v>192592.58000000002</v>
      </c>
      <c r="L94" s="15">
        <f t="shared" si="54"/>
        <v>187453.6</v>
      </c>
      <c r="M94" s="15">
        <f t="shared" si="54"/>
        <v>183246.31</v>
      </c>
      <c r="N94" s="15">
        <f t="shared" si="54"/>
        <v>192393.74</v>
      </c>
      <c r="O94" s="15">
        <f t="shared" si="54"/>
        <v>204128.03</v>
      </c>
      <c r="P94" s="15">
        <f t="shared" si="54"/>
        <v>178011.05</v>
      </c>
      <c r="Q94" s="15">
        <f>SUM(Q92:Q93)</f>
        <v>191462.18</v>
      </c>
      <c r="R94" s="15"/>
      <c r="S94" s="16">
        <f>SUM(F94:R94)</f>
        <v>3483925</v>
      </c>
      <c r="T94" s="15"/>
      <c r="U94" s="15"/>
      <c r="V94" s="15"/>
      <c r="W94" s="15"/>
      <c r="X94" s="15"/>
      <c r="Y94" s="15"/>
    </row>
    <row r="95" spans="3:25" s="1" customFormat="1">
      <c r="C95" s="9"/>
      <c r="D95" s="9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38"/>
      <c r="T95" s="15"/>
      <c r="U95" s="15"/>
      <c r="V95" s="15"/>
      <c r="W95" s="15"/>
      <c r="X95" s="15"/>
      <c r="Y95" s="15"/>
    </row>
    <row r="96" spans="3:25" s="1" customFormat="1">
      <c r="C96" s="9"/>
      <c r="D96" s="9"/>
      <c r="E96" s="1" t="s">
        <v>45</v>
      </c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38"/>
      <c r="T96" s="15"/>
      <c r="U96" s="15"/>
      <c r="V96" s="15"/>
      <c r="W96" s="15"/>
      <c r="X96" s="15"/>
      <c r="Y96" s="15"/>
    </row>
    <row r="97" spans="1:25">
      <c r="C97" s="9"/>
      <c r="D97" s="9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38"/>
      <c r="T97" s="15"/>
      <c r="U97" s="15"/>
      <c r="V97" s="15"/>
      <c r="W97" s="15"/>
      <c r="X97" s="15"/>
      <c r="Y97" s="15"/>
    </row>
    <row r="98" spans="1:25">
      <c r="C98" s="9"/>
      <c r="D98" s="9"/>
      <c r="E98" s="2" t="str">
        <f>+E67</f>
        <v>Roll-off / Industrial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6"/>
      <c r="T98" s="15"/>
      <c r="U98" s="15"/>
      <c r="V98" s="15"/>
      <c r="W98" s="15"/>
      <c r="X98" s="15"/>
      <c r="Y98" s="15"/>
    </row>
    <row r="99" spans="1:25">
      <c r="C99" s="9"/>
      <c r="D99" s="9"/>
      <c r="E99" s="1" t="str">
        <f>+E68</f>
        <v>Regulated Garbage</v>
      </c>
      <c r="F99" s="15">
        <f t="shared" ref="F99:Q100" si="55">+F18*F68</f>
        <v>9537.8929000000007</v>
      </c>
      <c r="G99" s="15">
        <f t="shared" si="55"/>
        <v>7768.990499999999</v>
      </c>
      <c r="H99" s="15">
        <f t="shared" si="55"/>
        <v>9611.1966000000011</v>
      </c>
      <c r="I99" s="15">
        <f t="shared" si="55"/>
        <v>10270.929899999999</v>
      </c>
      <c r="J99" s="15">
        <f t="shared" si="55"/>
        <v>10716.760600000001</v>
      </c>
      <c r="K99" s="15">
        <f t="shared" si="55"/>
        <v>10812.896600000002</v>
      </c>
      <c r="L99" s="15">
        <f t="shared" si="55"/>
        <v>7638.0052000000005</v>
      </c>
      <c r="M99" s="15">
        <f t="shared" si="55"/>
        <v>8027.3559999999998</v>
      </c>
      <c r="N99" s="15">
        <f t="shared" si="55"/>
        <v>8205.2076000000015</v>
      </c>
      <c r="O99" s="15">
        <f t="shared" si="55"/>
        <v>8723.1402999999991</v>
      </c>
      <c r="P99" s="15">
        <f t="shared" si="55"/>
        <v>7803.8397999999997</v>
      </c>
      <c r="Q99" s="15">
        <f t="shared" si="55"/>
        <v>8088.6427000000003</v>
      </c>
      <c r="R99" s="15"/>
      <c r="S99" s="16">
        <f>SUM(F99:R99)</f>
        <v>107204.8587</v>
      </c>
      <c r="T99" s="15"/>
      <c r="U99" s="15"/>
      <c r="V99" s="15"/>
      <c r="W99" s="15"/>
      <c r="X99" s="15"/>
      <c r="Y99" s="15"/>
    </row>
    <row r="100" spans="1:25">
      <c r="C100" s="9"/>
      <c r="D100" s="9"/>
      <c r="E100" s="1" t="str">
        <f>+E69</f>
        <v>Unregulated Garbage</v>
      </c>
      <c r="F100" s="15">
        <f t="shared" si="55"/>
        <v>140645.76629999999</v>
      </c>
      <c r="G100" s="15">
        <f t="shared" si="55"/>
        <v>127340.54389999999</v>
      </c>
      <c r="H100" s="15">
        <f t="shared" si="55"/>
        <v>142873.71810000003</v>
      </c>
      <c r="I100" s="15">
        <f t="shared" si="55"/>
        <v>146576.15579999995</v>
      </c>
      <c r="J100" s="15">
        <f t="shared" si="55"/>
        <v>156007.0974</v>
      </c>
      <c r="K100" s="15">
        <f t="shared" si="55"/>
        <v>2804.7678000000005</v>
      </c>
      <c r="L100" s="15">
        <f t="shared" si="55"/>
        <v>4049.7289999999989</v>
      </c>
      <c r="M100" s="15">
        <f t="shared" si="55"/>
        <v>3718.0598000000014</v>
      </c>
      <c r="N100" s="15">
        <f t="shared" si="55"/>
        <v>5446.1043999999974</v>
      </c>
      <c r="O100" s="15">
        <f t="shared" si="55"/>
        <v>5501.3826000000035</v>
      </c>
      <c r="P100" s="15">
        <f t="shared" si="55"/>
        <v>5243.0170999999991</v>
      </c>
      <c r="Q100" s="15">
        <f t="shared" si="55"/>
        <v>5074.7790999999988</v>
      </c>
      <c r="R100" s="15"/>
      <c r="S100" s="16">
        <f>SUM(F100:R100)</f>
        <v>745281.12130000012</v>
      </c>
      <c r="T100" s="15"/>
      <c r="U100" s="15"/>
      <c r="V100" s="15"/>
      <c r="W100" s="15"/>
      <c r="X100" s="15"/>
      <c r="Y100" s="15"/>
    </row>
    <row r="101" spans="1:25">
      <c r="C101" s="9"/>
      <c r="D101" s="9"/>
      <c r="E101" s="1" t="str">
        <f>+E70</f>
        <v>Regulated RCY (MF)</v>
      </c>
      <c r="F101" s="15">
        <f t="shared" ref="F101:Q101" si="56">+F21*F70</f>
        <v>0</v>
      </c>
      <c r="G101" s="15">
        <f t="shared" si="56"/>
        <v>0</v>
      </c>
      <c r="H101" s="15">
        <f t="shared" si="56"/>
        <v>0</v>
      </c>
      <c r="I101" s="15">
        <f t="shared" si="56"/>
        <v>0</v>
      </c>
      <c r="J101" s="15">
        <f t="shared" si="56"/>
        <v>0</v>
      </c>
      <c r="K101" s="15">
        <f t="shared" si="56"/>
        <v>0</v>
      </c>
      <c r="L101" s="15">
        <f t="shared" si="56"/>
        <v>0</v>
      </c>
      <c r="M101" s="15">
        <f t="shared" si="56"/>
        <v>0</v>
      </c>
      <c r="N101" s="15">
        <f t="shared" si="56"/>
        <v>0</v>
      </c>
      <c r="O101" s="15">
        <f t="shared" si="56"/>
        <v>0</v>
      </c>
      <c r="P101" s="15">
        <f t="shared" si="56"/>
        <v>0</v>
      </c>
      <c r="Q101" s="15">
        <f t="shared" si="56"/>
        <v>0</v>
      </c>
      <c r="R101" s="15"/>
      <c r="S101" s="16">
        <f>SUM(F101:R101)</f>
        <v>0</v>
      </c>
      <c r="T101" s="15"/>
      <c r="U101" s="15"/>
      <c r="V101" s="15"/>
      <c r="W101" s="15"/>
      <c r="X101" s="15"/>
      <c r="Y101" s="15"/>
    </row>
    <row r="102" spans="1:25">
      <c r="A102" s="9" t="str">
        <f>A23</f>
        <v>I</v>
      </c>
      <c r="B102" s="9" t="str">
        <f>B23</f>
        <v>RCY</v>
      </c>
      <c r="C102" s="9" t="str">
        <f>C23</f>
        <v>YW</v>
      </c>
      <c r="D102" s="9"/>
      <c r="E102" s="17" t="str">
        <f>+E71</f>
        <v>Unregulated RCY / COGS</v>
      </c>
      <c r="F102" s="18">
        <v>29351.630000000008</v>
      </c>
      <c r="G102" s="18">
        <v>24451.559999999998</v>
      </c>
      <c r="H102" s="18">
        <v>35300.37000000001</v>
      </c>
      <c r="I102" s="18">
        <v>34316.6</v>
      </c>
      <c r="J102" s="18">
        <v>43302.79</v>
      </c>
      <c r="K102" s="18">
        <v>34310.51</v>
      </c>
      <c r="L102" s="18">
        <v>34133.470000000008</v>
      </c>
      <c r="M102" s="18">
        <v>39229.67</v>
      </c>
      <c r="N102" s="18">
        <v>39543.310000000005</v>
      </c>
      <c r="O102" s="18">
        <v>41430.720000000001</v>
      </c>
      <c r="P102" s="18">
        <v>33361.58</v>
      </c>
      <c r="Q102" s="18">
        <v>33556.279999999984</v>
      </c>
      <c r="R102" s="18"/>
      <c r="S102" s="19">
        <f>SUM(F102:R102)</f>
        <v>422288.49</v>
      </c>
      <c r="T102" s="15"/>
      <c r="U102" s="15"/>
      <c r="V102" s="15"/>
      <c r="W102" s="15"/>
      <c r="X102" s="15"/>
      <c r="Y102" s="15"/>
    </row>
    <row r="103" spans="1:25">
      <c r="C103" s="9"/>
      <c r="D103" s="9"/>
      <c r="E103" s="1" t="str">
        <f>+E25</f>
        <v>Total Roll-off / Industrial</v>
      </c>
      <c r="F103" s="15">
        <f>SUM(F99:F102)</f>
        <v>179535.2892</v>
      </c>
      <c r="G103" s="15">
        <f t="shared" ref="G103:Q103" si="57">SUM(G98:G102)</f>
        <v>159561.09439999997</v>
      </c>
      <c r="H103" s="15">
        <f t="shared" si="57"/>
        <v>187785.28470000002</v>
      </c>
      <c r="I103" s="15">
        <f t="shared" si="57"/>
        <v>191163.68569999994</v>
      </c>
      <c r="J103" s="15">
        <f t="shared" si="57"/>
        <v>210026.64800000002</v>
      </c>
      <c r="K103" s="15">
        <f t="shared" si="57"/>
        <v>47928.174400000004</v>
      </c>
      <c r="L103" s="15">
        <f t="shared" si="57"/>
        <v>45821.204200000007</v>
      </c>
      <c r="M103" s="15">
        <f t="shared" si="57"/>
        <v>50975.085800000001</v>
      </c>
      <c r="N103" s="15">
        <f t="shared" si="57"/>
        <v>53194.622000000003</v>
      </c>
      <c r="O103" s="15">
        <f t="shared" si="57"/>
        <v>55655.242900000005</v>
      </c>
      <c r="P103" s="15">
        <f t="shared" si="57"/>
        <v>46408.436900000001</v>
      </c>
      <c r="Q103" s="15">
        <f t="shared" si="57"/>
        <v>46719.701799999981</v>
      </c>
      <c r="R103" s="15"/>
      <c r="S103" s="16">
        <f>SUM(F103:R103)</f>
        <v>1274774.47</v>
      </c>
      <c r="T103" s="15"/>
      <c r="U103" s="15"/>
      <c r="V103" s="15"/>
      <c r="W103" s="15"/>
      <c r="X103" s="15"/>
      <c r="Y103" s="15"/>
    </row>
    <row r="104" spans="1:25">
      <c r="C104" s="9"/>
      <c r="D104" s="9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38"/>
      <c r="T104" s="15"/>
      <c r="U104" s="15"/>
      <c r="V104" s="15"/>
      <c r="W104" s="15"/>
      <c r="X104" s="15"/>
      <c r="Y104" s="15"/>
    </row>
    <row r="105" spans="1:25">
      <c r="A105" s="9" t="str">
        <f>A18</f>
        <v>I</v>
      </c>
      <c r="B105" s="9" t="str">
        <f>+B18</f>
        <v>MSW</v>
      </c>
      <c r="C105" s="9">
        <f>C18</f>
        <v>20</v>
      </c>
      <c r="D105" s="9">
        <f>D18</f>
        <v>25</v>
      </c>
      <c r="E105" s="1" t="s">
        <v>46</v>
      </c>
      <c r="F105" s="15">
        <v>56367.259999999995</v>
      </c>
      <c r="G105" s="15">
        <v>59838.67</v>
      </c>
      <c r="H105" s="15">
        <v>30773.130000000005</v>
      </c>
      <c r="I105" s="15">
        <v>19215.509999999998</v>
      </c>
      <c r="J105" s="15">
        <v>22679.35</v>
      </c>
      <c r="K105" s="15">
        <v>1623.17</v>
      </c>
      <c r="L105" s="15">
        <v>7748.8899999999985</v>
      </c>
      <c r="M105" s="15">
        <v>5226.1899999999996</v>
      </c>
      <c r="N105" s="15">
        <v>6580.6599999999989</v>
      </c>
      <c r="O105" s="15">
        <v>6098.83</v>
      </c>
      <c r="P105" s="15">
        <v>6476.53</v>
      </c>
      <c r="Q105" s="15">
        <v>5512.2900000000009</v>
      </c>
      <c r="R105" s="15"/>
      <c r="S105" s="16">
        <f>SUM(F105:R105)</f>
        <v>228140.48</v>
      </c>
      <c r="T105" s="15"/>
      <c r="U105" s="15"/>
      <c r="V105" s="15"/>
      <c r="W105" s="15"/>
      <c r="X105" s="15"/>
      <c r="Y105" s="15"/>
    </row>
    <row r="106" spans="1:25">
      <c r="C106" s="9"/>
      <c r="D106" s="9"/>
      <c r="E106" s="1" t="s">
        <v>47</v>
      </c>
      <c r="F106" s="15">
        <f>+F107-F105</f>
        <v>122892.26000000005</v>
      </c>
      <c r="G106" s="15">
        <f t="shared" ref="G106:Q106" si="58">+G107-G105</f>
        <v>100779.43000000004</v>
      </c>
      <c r="H106" s="15">
        <f t="shared" si="58"/>
        <v>158084.00000000003</v>
      </c>
      <c r="I106" s="15">
        <f t="shared" si="58"/>
        <v>173892.51</v>
      </c>
      <c r="J106" s="15">
        <f t="shared" si="58"/>
        <v>190525.84999999992</v>
      </c>
      <c r="K106" s="15">
        <f t="shared" si="58"/>
        <v>48804.28</v>
      </c>
      <c r="L106" s="15">
        <f t="shared" si="58"/>
        <v>41646.399999999987</v>
      </c>
      <c r="M106" s="15">
        <f t="shared" si="58"/>
        <v>53980.189999999988</v>
      </c>
      <c r="N106" s="15">
        <f t="shared" si="58"/>
        <v>50121.75</v>
      </c>
      <c r="O106" s="15">
        <f t="shared" si="58"/>
        <v>51378.750000000015</v>
      </c>
      <c r="P106" s="15">
        <f t="shared" si="58"/>
        <v>42010.29</v>
      </c>
      <c r="Q106" s="15">
        <f t="shared" si="58"/>
        <v>45813</v>
      </c>
      <c r="R106" s="15"/>
      <c r="S106" s="16">
        <f>SUM(F106:R106)</f>
        <v>1079928.71</v>
      </c>
      <c r="T106" s="15"/>
      <c r="U106" s="15"/>
      <c r="V106" s="15"/>
      <c r="W106" s="15"/>
      <c r="X106" s="15"/>
      <c r="Y106" s="15"/>
    </row>
    <row r="107" spans="1:25">
      <c r="A107" s="9" t="str">
        <f>A105</f>
        <v>I</v>
      </c>
      <c r="C107" s="9"/>
      <c r="D107" s="9"/>
      <c r="E107" s="25" t="str">
        <f>+E30</f>
        <v>Total Roll-off / Industrial Pass Thru Disp.</v>
      </c>
      <c r="F107" s="26">
        <v>179259.52000000005</v>
      </c>
      <c r="G107" s="26">
        <v>160618.10000000003</v>
      </c>
      <c r="H107" s="26">
        <v>188857.13000000003</v>
      </c>
      <c r="I107" s="26">
        <v>193108.02000000002</v>
      </c>
      <c r="J107" s="26">
        <v>213205.19999999992</v>
      </c>
      <c r="K107" s="26">
        <v>50427.45</v>
      </c>
      <c r="L107" s="26">
        <v>49395.289999999986</v>
      </c>
      <c r="M107" s="26">
        <v>59206.37999999999</v>
      </c>
      <c r="N107" s="26">
        <v>56702.409999999996</v>
      </c>
      <c r="O107" s="26">
        <v>57477.580000000016</v>
      </c>
      <c r="P107" s="26">
        <v>48486.82</v>
      </c>
      <c r="Q107" s="26">
        <v>51325.29</v>
      </c>
      <c r="R107" s="26"/>
      <c r="S107" s="27">
        <f>SUM(F107:R107)</f>
        <v>1308069.1900000002</v>
      </c>
      <c r="T107" s="15"/>
      <c r="U107" s="15"/>
      <c r="V107" s="15"/>
      <c r="W107" s="15"/>
      <c r="X107" s="15"/>
      <c r="Y107" s="15"/>
    </row>
    <row r="108" spans="1:25">
      <c r="C108" s="9"/>
      <c r="D108" s="9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6"/>
      <c r="T108" s="15"/>
      <c r="U108" s="15"/>
      <c r="V108" s="15"/>
      <c r="W108" s="15"/>
      <c r="X108" s="15"/>
      <c r="Y108" s="15"/>
    </row>
    <row r="109" spans="1:25">
      <c r="C109" s="9"/>
      <c r="D109" s="9"/>
      <c r="E109" s="2" t="str">
        <f>+E76</f>
        <v>Commercial</v>
      </c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38"/>
      <c r="T109" s="15"/>
      <c r="U109" s="15"/>
      <c r="V109" s="15"/>
      <c r="W109" s="15"/>
      <c r="X109" s="15"/>
      <c r="Y109" s="15"/>
    </row>
    <row r="110" spans="1:25">
      <c r="C110" s="9"/>
      <c r="D110" s="9"/>
      <c r="E110" s="1" t="str">
        <f>+E77</f>
        <v>Regulated Garbage</v>
      </c>
      <c r="F110" s="15">
        <f>+F33*F77</f>
        <v>15885.831316363208</v>
      </c>
      <c r="G110" s="15">
        <f t="shared" ref="G110:Q111" si="59">+G33*G77</f>
        <v>14357.51252609256</v>
      </c>
      <c r="H110" s="15">
        <f t="shared" si="59"/>
        <v>16618.788447982981</v>
      </c>
      <c r="I110" s="15">
        <f t="shared" si="59"/>
        <v>15299.758402840847</v>
      </c>
      <c r="J110" s="15">
        <f t="shared" si="59"/>
        <v>17265.840126355688</v>
      </c>
      <c r="K110" s="15">
        <f t="shared" si="59"/>
        <v>16558.132412641851</v>
      </c>
      <c r="L110" s="15">
        <f t="shared" si="59"/>
        <v>16295.251874461463</v>
      </c>
      <c r="M110" s="15">
        <f t="shared" si="59"/>
        <v>15818.790553465695</v>
      </c>
      <c r="N110" s="15">
        <f t="shared" si="59"/>
        <v>19363.331266784437</v>
      </c>
      <c r="O110" s="15">
        <f t="shared" si="59"/>
        <v>21616.360069336206</v>
      </c>
      <c r="P110" s="15">
        <f t="shared" si="59"/>
        <v>19137.969209203686</v>
      </c>
      <c r="Q110" s="15">
        <f t="shared" si="59"/>
        <v>18774.110847750679</v>
      </c>
      <c r="R110" s="15"/>
      <c r="S110" s="16">
        <f>SUM(F110:R110)</f>
        <v>206991.6770532793</v>
      </c>
      <c r="T110" s="15"/>
      <c r="U110" s="15"/>
      <c r="V110" s="15"/>
      <c r="W110" s="15"/>
      <c r="X110" s="15"/>
      <c r="Y110" s="15"/>
    </row>
    <row r="111" spans="1:25">
      <c r="C111" s="9"/>
      <c r="D111" s="9"/>
      <c r="E111" s="1" t="str">
        <f>+E78</f>
        <v>Unregulated Garbage</v>
      </c>
      <c r="F111" s="15">
        <f>+F34*F78</f>
        <v>73384.208059670724</v>
      </c>
      <c r="G111" s="15">
        <f t="shared" si="59"/>
        <v>65384.419415514647</v>
      </c>
      <c r="H111" s="15">
        <f t="shared" si="59"/>
        <v>76352.521209735962</v>
      </c>
      <c r="I111" s="15">
        <f t="shared" si="59"/>
        <v>75454.1742954855</v>
      </c>
      <c r="J111" s="15">
        <f t="shared" si="59"/>
        <v>80191.282947125204</v>
      </c>
      <c r="K111" s="15">
        <f t="shared" si="59"/>
        <v>9032.3204105803325</v>
      </c>
      <c r="L111" s="15">
        <f t="shared" si="59"/>
        <v>9630.8172326590484</v>
      </c>
      <c r="M111" s="15">
        <f t="shared" si="59"/>
        <v>8469.4055506067652</v>
      </c>
      <c r="N111" s="15">
        <f t="shared" si="59"/>
        <v>11163.484322419972</v>
      </c>
      <c r="O111" s="15">
        <f t="shared" si="59"/>
        <v>10595.438944833913</v>
      </c>
      <c r="P111" s="15">
        <f t="shared" si="59"/>
        <v>9442.7144344266053</v>
      </c>
      <c r="Q111" s="15">
        <f t="shared" si="59"/>
        <v>10371.858893259776</v>
      </c>
      <c r="R111" s="15"/>
      <c r="S111" s="16">
        <f>SUM(F111:R111)</f>
        <v>439472.64571631845</v>
      </c>
      <c r="T111" s="15"/>
      <c r="U111" s="15"/>
      <c r="V111" s="15"/>
      <c r="W111" s="15"/>
      <c r="X111" s="15"/>
      <c r="Y111" s="15"/>
    </row>
    <row r="112" spans="1:25">
      <c r="C112" s="9"/>
      <c r="D112" s="9"/>
      <c r="E112" s="1" t="str">
        <f>+E79</f>
        <v>Regulated RCY (MF)</v>
      </c>
      <c r="F112" s="15">
        <f t="shared" ref="F112:Q113" si="60">+F36*F79</f>
        <v>275.16286392757524</v>
      </c>
      <c r="G112" s="15">
        <f t="shared" si="60"/>
        <v>323.44926900722123</v>
      </c>
      <c r="H112" s="15">
        <f t="shared" si="60"/>
        <v>338.51772224059033</v>
      </c>
      <c r="I112" s="15">
        <f t="shared" si="60"/>
        <v>295.52136554184921</v>
      </c>
      <c r="J112" s="15">
        <f t="shared" si="60"/>
        <v>407.26175524441317</v>
      </c>
      <c r="K112" s="15">
        <f t="shared" si="60"/>
        <v>432.68355944393596</v>
      </c>
      <c r="L112" s="15">
        <f t="shared" si="60"/>
        <v>197.72922159808775</v>
      </c>
      <c r="M112" s="15">
        <f t="shared" si="60"/>
        <v>202.46349973098543</v>
      </c>
      <c r="N112" s="15">
        <f t="shared" si="60"/>
        <v>201.58529563365107</v>
      </c>
      <c r="O112" s="15">
        <f t="shared" si="60"/>
        <v>181.37061374157392</v>
      </c>
      <c r="P112" s="15">
        <f t="shared" si="60"/>
        <v>160.41670907879663</v>
      </c>
      <c r="Q112" s="15">
        <f t="shared" si="60"/>
        <v>189.10645444593072</v>
      </c>
      <c r="R112" s="15"/>
      <c r="S112" s="16">
        <f>SUM(F112:R112)</f>
        <v>3205.2683296346108</v>
      </c>
      <c r="T112" s="15"/>
      <c r="U112" s="15"/>
      <c r="V112" s="15"/>
      <c r="W112" s="15"/>
      <c r="X112" s="15"/>
      <c r="Y112" s="15"/>
    </row>
    <row r="113" spans="3:25" s="1" customFormat="1">
      <c r="C113" s="9"/>
      <c r="D113" s="9"/>
      <c r="E113" s="17" t="str">
        <f>+E80</f>
        <v>Unregulated RCY / COGS</v>
      </c>
      <c r="F113" s="18">
        <f t="shared" si="60"/>
        <v>6282.0381955917928</v>
      </c>
      <c r="G113" s="18">
        <f t="shared" si="60"/>
        <v>6674.4403883092464</v>
      </c>
      <c r="H113" s="18">
        <f t="shared" si="60"/>
        <v>8432.6282810366683</v>
      </c>
      <c r="I113" s="18">
        <f t="shared" si="60"/>
        <v>9139.1664745618418</v>
      </c>
      <c r="J113" s="18">
        <f t="shared" si="60"/>
        <v>7212.8852671200075</v>
      </c>
      <c r="K113" s="18">
        <f t="shared" si="60"/>
        <v>5392.5650132809169</v>
      </c>
      <c r="L113" s="18">
        <f t="shared" si="60"/>
        <v>3664.6563330364843</v>
      </c>
      <c r="M113" s="18">
        <f t="shared" si="60"/>
        <v>3585.1158332050477</v>
      </c>
      <c r="N113" s="18">
        <f t="shared" si="60"/>
        <v>4429.4365817237094</v>
      </c>
      <c r="O113" s="18">
        <f t="shared" si="60"/>
        <v>3654.1303829342182</v>
      </c>
      <c r="P113" s="18">
        <f t="shared" si="60"/>
        <v>2969.4139276124629</v>
      </c>
      <c r="Q113" s="18">
        <f t="shared" si="60"/>
        <v>3709.1223903635901</v>
      </c>
      <c r="R113" s="18"/>
      <c r="S113" s="19">
        <f>SUM(F113:R113)</f>
        <v>65145.599068775991</v>
      </c>
      <c r="T113" s="15"/>
      <c r="U113" s="15"/>
      <c r="V113" s="15"/>
      <c r="W113" s="15"/>
      <c r="X113" s="15"/>
      <c r="Y113" s="15"/>
    </row>
    <row r="114" spans="3:25" s="1" customFormat="1">
      <c r="C114" s="9"/>
      <c r="D114" s="9"/>
      <c r="E114" s="1" t="str">
        <f>+E39</f>
        <v>Total Commercial per Disposal Report</v>
      </c>
      <c r="F114" s="15">
        <f>SUM(F110:F113)</f>
        <v>95827.240435553307</v>
      </c>
      <c r="G114" s="15">
        <f t="shared" ref="G114:Q114" si="61">SUM(G109:G113)</f>
        <v>86739.821598923678</v>
      </c>
      <c r="H114" s="15">
        <f t="shared" si="61"/>
        <v>101742.4556609962</v>
      </c>
      <c r="I114" s="15">
        <f t="shared" si="61"/>
        <v>100188.62053843004</v>
      </c>
      <c r="J114" s="15">
        <f t="shared" si="61"/>
        <v>105077.27009584531</v>
      </c>
      <c r="K114" s="15">
        <f t="shared" si="61"/>
        <v>31415.701395947039</v>
      </c>
      <c r="L114" s="15">
        <f t="shared" si="61"/>
        <v>29788.454661755084</v>
      </c>
      <c r="M114" s="15">
        <f t="shared" si="61"/>
        <v>28075.775437008491</v>
      </c>
      <c r="N114" s="15">
        <f t="shared" si="61"/>
        <v>35157.837466561767</v>
      </c>
      <c r="O114" s="15">
        <f t="shared" si="61"/>
        <v>36047.300010845916</v>
      </c>
      <c r="P114" s="15">
        <f t="shared" si="61"/>
        <v>31710.514280321549</v>
      </c>
      <c r="Q114" s="15">
        <f t="shared" si="61"/>
        <v>33044.198585819977</v>
      </c>
      <c r="R114" s="15"/>
      <c r="S114" s="16">
        <f>SUM(F114:R114)</f>
        <v>714815.19016800844</v>
      </c>
      <c r="T114" s="15"/>
      <c r="U114" s="15"/>
      <c r="V114" s="15"/>
      <c r="W114" s="15"/>
      <c r="X114" s="15"/>
      <c r="Y114" s="15"/>
    </row>
    <row r="115" spans="3:25" s="1" customFormat="1">
      <c r="C115" s="9"/>
      <c r="D115" s="9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38"/>
      <c r="T115" s="15"/>
      <c r="U115" s="15"/>
      <c r="V115" s="15"/>
      <c r="W115" s="15"/>
      <c r="X115" s="15"/>
      <c r="Y115" s="15"/>
    </row>
    <row r="116" spans="3:25" s="1" customFormat="1">
      <c r="C116" s="9"/>
      <c r="D116" s="9"/>
      <c r="E116" s="2" t="str">
        <f t="shared" ref="E116:E122" si="62">+E82</f>
        <v>Residential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38"/>
      <c r="T116" s="15"/>
      <c r="W116" s="15"/>
      <c r="X116" s="15"/>
      <c r="Y116" s="15"/>
    </row>
    <row r="117" spans="3:25" s="1" customFormat="1">
      <c r="C117" s="9"/>
      <c r="D117" s="9"/>
      <c r="E117" s="1" t="str">
        <f t="shared" si="62"/>
        <v>Regulated Garbage</v>
      </c>
      <c r="F117" s="15">
        <f t="shared" ref="F117:Q118" si="63">+F44*F83</f>
        <v>45374.273980780417</v>
      </c>
      <c r="G117" s="15">
        <f t="shared" si="63"/>
        <v>37635.80378097939</v>
      </c>
      <c r="H117" s="15">
        <f t="shared" si="63"/>
        <v>41452.533878957307</v>
      </c>
      <c r="I117" s="15">
        <f t="shared" si="63"/>
        <v>46793.574078213373</v>
      </c>
      <c r="J117" s="15">
        <f t="shared" si="63"/>
        <v>50250.696856007431</v>
      </c>
      <c r="K117" s="15">
        <f t="shared" si="63"/>
        <v>44280.911301577573</v>
      </c>
      <c r="L117" s="15">
        <f t="shared" si="63"/>
        <v>45698.248875630867</v>
      </c>
      <c r="M117" s="15">
        <f t="shared" si="63"/>
        <v>44251.68959662885</v>
      </c>
      <c r="N117" s="15">
        <f t="shared" si="63"/>
        <v>45105.717442795765</v>
      </c>
      <c r="O117" s="15">
        <f t="shared" si="63"/>
        <v>50821.709369377779</v>
      </c>
      <c r="P117" s="15">
        <f t="shared" si="63"/>
        <v>41951.78888099888</v>
      </c>
      <c r="Q117" s="15">
        <f t="shared" si="63"/>
        <v>46883.992901971804</v>
      </c>
      <c r="R117" s="15"/>
      <c r="S117" s="16">
        <f t="shared" ref="S117:S123" si="64">SUM(F117:R117)</f>
        <v>540500.94094391936</v>
      </c>
      <c r="T117" s="15"/>
      <c r="U117" s="15"/>
      <c r="V117" s="15"/>
      <c r="W117" s="15"/>
      <c r="X117" s="15"/>
      <c r="Y117" s="15"/>
    </row>
    <row r="118" spans="3:25" s="1" customFormat="1">
      <c r="C118" s="9"/>
      <c r="D118" s="9"/>
      <c r="E118" s="1" t="str">
        <f t="shared" si="62"/>
        <v>Unregulated Garbage</v>
      </c>
      <c r="F118" s="15">
        <f t="shared" si="63"/>
        <v>49190.399633027126</v>
      </c>
      <c r="G118" s="15">
        <f t="shared" si="63"/>
        <v>39668.429524336432</v>
      </c>
      <c r="H118" s="15">
        <f t="shared" si="63"/>
        <v>41746.118049390934</v>
      </c>
      <c r="I118" s="15">
        <f t="shared" si="63"/>
        <v>46438.969697739929</v>
      </c>
      <c r="J118" s="15">
        <f t="shared" si="63"/>
        <v>44644.119694485402</v>
      </c>
      <c r="K118" s="15">
        <f t="shared" si="63"/>
        <v>14615.406048753819</v>
      </c>
      <c r="L118" s="15">
        <f t="shared" si="63"/>
        <v>20917.063964098943</v>
      </c>
      <c r="M118" s="15">
        <f t="shared" si="63"/>
        <v>16945.049251856388</v>
      </c>
      <c r="N118" s="15">
        <f t="shared" si="63"/>
        <v>20316.584021221617</v>
      </c>
      <c r="O118" s="15">
        <f t="shared" si="63"/>
        <v>17848.084081076056</v>
      </c>
      <c r="P118" s="15">
        <f t="shared" si="63"/>
        <v>16912.201408922319</v>
      </c>
      <c r="Q118" s="15">
        <f t="shared" si="63"/>
        <v>20089.777268763981</v>
      </c>
      <c r="R118" s="15"/>
      <c r="S118" s="16">
        <f t="shared" si="64"/>
        <v>349332.20264367294</v>
      </c>
      <c r="T118" s="15"/>
      <c r="U118" s="15"/>
      <c r="V118" s="15"/>
      <c r="W118" s="15"/>
      <c r="X118" s="15"/>
      <c r="Y118" s="15"/>
    </row>
    <row r="119" spans="3:25" s="1" customFormat="1">
      <c r="C119" s="9"/>
      <c r="D119" s="9"/>
      <c r="E119" s="1" t="str">
        <f t="shared" si="62"/>
        <v>Regulated Yardwaste</v>
      </c>
      <c r="F119" s="15">
        <f t="shared" ref="F119:Q120" si="65">+F47*F85</f>
        <v>4430.8706855744313</v>
      </c>
      <c r="G119" s="15">
        <f t="shared" si="65"/>
        <v>2375.2272784678817</v>
      </c>
      <c r="H119" s="15">
        <f t="shared" si="65"/>
        <v>7328.2718944368562</v>
      </c>
      <c r="I119" s="15">
        <f t="shared" si="65"/>
        <v>13712.211822381098</v>
      </c>
      <c r="J119" s="15">
        <f t="shared" si="65"/>
        <v>16811.005100241535</v>
      </c>
      <c r="K119" s="15">
        <f t="shared" si="65"/>
        <v>12288.544108969758</v>
      </c>
      <c r="L119" s="15">
        <f t="shared" si="65"/>
        <v>9093.5648590130095</v>
      </c>
      <c r="M119" s="15">
        <f t="shared" si="65"/>
        <v>7349.5656009112017</v>
      </c>
      <c r="N119" s="15">
        <f t="shared" si="65"/>
        <v>8253.8382080084848</v>
      </c>
      <c r="O119" s="15">
        <f t="shared" si="65"/>
        <v>9693.8063958098337</v>
      </c>
      <c r="P119" s="15">
        <f t="shared" si="65"/>
        <v>8791.8703754789567</v>
      </c>
      <c r="Q119" s="15">
        <f t="shared" si="65"/>
        <v>4427.6832592008332</v>
      </c>
      <c r="R119" s="15"/>
      <c r="S119" s="16">
        <f t="shared" si="64"/>
        <v>104556.45958849388</v>
      </c>
      <c r="T119" s="15"/>
      <c r="U119" s="15"/>
      <c r="V119" s="15"/>
      <c r="W119" s="15"/>
      <c r="X119" s="15"/>
      <c r="Y119" s="15"/>
    </row>
    <row r="120" spans="3:25" s="1" customFormat="1">
      <c r="C120" s="9"/>
      <c r="D120" s="9"/>
      <c r="E120" s="1" t="str">
        <f t="shared" si="62"/>
        <v>Unregulated Yardwaste</v>
      </c>
      <c r="F120" s="15">
        <f t="shared" si="65"/>
        <v>4306.0288760372059</v>
      </c>
      <c r="G120" s="15">
        <f t="shared" si="65"/>
        <v>2533.5253587688003</v>
      </c>
      <c r="H120" s="15">
        <f t="shared" si="65"/>
        <v>5497.5492793982976</v>
      </c>
      <c r="I120" s="15">
        <f t="shared" si="65"/>
        <v>8489.46233611549</v>
      </c>
      <c r="J120" s="15">
        <f t="shared" si="65"/>
        <v>12423.99412220601</v>
      </c>
      <c r="K120" s="15">
        <f t="shared" si="65"/>
        <v>5501.6448964001802</v>
      </c>
      <c r="L120" s="15">
        <f t="shared" si="65"/>
        <v>4487.5957293641359</v>
      </c>
      <c r="M120" s="15">
        <f t="shared" si="65"/>
        <v>3750.5171225652166</v>
      </c>
      <c r="N120" s="15">
        <f t="shared" si="65"/>
        <v>5362.9302981742294</v>
      </c>
      <c r="O120" s="15">
        <f t="shared" si="65"/>
        <v>5145.0085430030476</v>
      </c>
      <c r="P120" s="15">
        <f t="shared" si="65"/>
        <v>5370.6482159962789</v>
      </c>
      <c r="Q120" s="15">
        <f t="shared" si="65"/>
        <v>3419.7449152743711</v>
      </c>
      <c r="R120" s="15"/>
      <c r="S120" s="16">
        <f t="shared" si="64"/>
        <v>66288.649693303247</v>
      </c>
      <c r="T120" s="15"/>
      <c r="U120" s="15"/>
      <c r="V120" s="15"/>
      <c r="W120" s="15"/>
      <c r="X120" s="15"/>
      <c r="Y120" s="15"/>
    </row>
    <row r="121" spans="3:25" s="1" customFormat="1">
      <c r="C121" s="9"/>
      <c r="D121" s="9"/>
      <c r="E121" s="1" t="str">
        <f t="shared" si="62"/>
        <v>Regulated RCY</v>
      </c>
      <c r="F121" s="15">
        <f t="shared" ref="F121:Q122" si="66">+F50*F87</f>
        <v>14523.446963398099</v>
      </c>
      <c r="G121" s="15">
        <f t="shared" si="66"/>
        <v>10228.527920274115</v>
      </c>
      <c r="H121" s="15">
        <f t="shared" si="66"/>
        <v>10839.734147232013</v>
      </c>
      <c r="I121" s="15">
        <f t="shared" si="66"/>
        <v>9888.4711932815953</v>
      </c>
      <c r="J121" s="15">
        <f t="shared" si="66"/>
        <v>11790.004875034127</v>
      </c>
      <c r="K121" s="15">
        <f t="shared" si="66"/>
        <v>14864.000084118084</v>
      </c>
      <c r="L121" s="15">
        <f t="shared" si="66"/>
        <v>12184.853713336044</v>
      </c>
      <c r="M121" s="15">
        <f t="shared" si="66"/>
        <v>11807.505970143675</v>
      </c>
      <c r="N121" s="15">
        <f t="shared" si="66"/>
        <v>9439.9241034482657</v>
      </c>
      <c r="O121" s="15">
        <f t="shared" si="66"/>
        <v>9715.7082681598149</v>
      </c>
      <c r="P121" s="15">
        <f t="shared" si="66"/>
        <v>8778.6577670097267</v>
      </c>
      <c r="Q121" s="15">
        <f t="shared" si="66"/>
        <v>14941.905694170649</v>
      </c>
      <c r="R121" s="15"/>
      <c r="S121" s="16">
        <f t="shared" si="64"/>
        <v>139002.74069960622</v>
      </c>
      <c r="T121" s="15"/>
      <c r="U121" s="15"/>
      <c r="V121" s="15"/>
      <c r="W121" s="15"/>
      <c r="X121" s="15"/>
      <c r="Y121" s="15"/>
    </row>
    <row r="122" spans="3:25" s="1" customFormat="1">
      <c r="C122" s="9"/>
      <c r="D122" s="9"/>
      <c r="E122" s="17" t="str">
        <f t="shared" si="62"/>
        <v>Unregulated RCY</v>
      </c>
      <c r="F122" s="18">
        <f t="shared" si="66"/>
        <v>13014.661306620474</v>
      </c>
      <c r="G122" s="18">
        <f t="shared" si="66"/>
        <v>11397.897209840678</v>
      </c>
      <c r="H122" s="18">
        <f t="shared" si="66"/>
        <v>13097.62300304955</v>
      </c>
      <c r="I122" s="18">
        <f t="shared" si="66"/>
        <v>14938.49450027198</v>
      </c>
      <c r="J122" s="18">
        <f t="shared" si="66"/>
        <v>13660.91987947555</v>
      </c>
      <c r="K122" s="18">
        <f t="shared" si="66"/>
        <v>6196.7339428515997</v>
      </c>
      <c r="L122" s="18">
        <f t="shared" si="66"/>
        <v>7892.3947183669361</v>
      </c>
      <c r="M122" s="18">
        <f t="shared" si="66"/>
        <v>5176.8117094741447</v>
      </c>
      <c r="N122" s="18">
        <f t="shared" si="66"/>
        <v>5451.5975258885346</v>
      </c>
      <c r="O122" s="18">
        <f t="shared" si="66"/>
        <v>5024.5067550466583</v>
      </c>
      <c r="P122" s="18">
        <f t="shared" si="66"/>
        <v>5175.9149985801105</v>
      </c>
      <c r="Q122" s="18">
        <f t="shared" si="66"/>
        <v>8042.6906141824629</v>
      </c>
      <c r="R122" s="18"/>
      <c r="S122" s="19">
        <f t="shared" si="64"/>
        <v>109070.24616364867</v>
      </c>
      <c r="T122" s="15"/>
      <c r="U122" s="15"/>
      <c r="V122" s="15"/>
      <c r="W122" s="15"/>
      <c r="X122" s="15"/>
      <c r="Y122" s="15"/>
    </row>
    <row r="123" spans="3:25" s="1" customFormat="1">
      <c r="C123" s="9"/>
      <c r="D123" s="9"/>
      <c r="E123" s="1" t="str">
        <f>+E53</f>
        <v>Total Residential per Disposal Report</v>
      </c>
      <c r="F123" s="15">
        <f>SUM(F117:F122)</f>
        <v>130839.68144543773</v>
      </c>
      <c r="G123" s="15">
        <f t="shared" ref="G123:Q123" si="67">SUM(G117:G122)</f>
        <v>103839.41107266731</v>
      </c>
      <c r="H123" s="15">
        <f t="shared" si="67"/>
        <v>119961.83025246495</v>
      </c>
      <c r="I123" s="15">
        <f t="shared" si="67"/>
        <v>140261.18362800346</v>
      </c>
      <c r="J123" s="15">
        <f t="shared" si="67"/>
        <v>149580.74052745008</v>
      </c>
      <c r="K123" s="15">
        <f t="shared" si="67"/>
        <v>97747.240382671007</v>
      </c>
      <c r="L123" s="15">
        <f t="shared" si="67"/>
        <v>100273.72185980994</v>
      </c>
      <c r="M123" s="15">
        <f t="shared" si="67"/>
        <v>89281.139251579472</v>
      </c>
      <c r="N123" s="15">
        <f t="shared" si="67"/>
        <v>93930.5915995369</v>
      </c>
      <c r="O123" s="15">
        <f t="shared" si="67"/>
        <v>98248.823412473197</v>
      </c>
      <c r="P123" s="15">
        <f t="shared" si="67"/>
        <v>86981.081646986277</v>
      </c>
      <c r="Q123" s="15">
        <f t="shared" si="67"/>
        <v>97805.79465356408</v>
      </c>
      <c r="R123" s="15"/>
      <c r="S123" s="16">
        <f t="shared" si="64"/>
        <v>1308751.2397326445</v>
      </c>
      <c r="T123" s="15"/>
      <c r="U123" s="15"/>
      <c r="V123" s="15"/>
      <c r="W123" s="15"/>
      <c r="X123" s="15"/>
      <c r="Y123" s="15"/>
    </row>
    <row r="124" spans="3:25" s="1" customFormat="1">
      <c r="C124" s="9"/>
      <c r="D124" s="9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38"/>
      <c r="T124" s="15"/>
      <c r="U124" s="15"/>
      <c r="V124" s="15"/>
      <c r="W124" s="15"/>
      <c r="X124" s="15"/>
      <c r="Y124" s="15"/>
    </row>
    <row r="125" spans="3:25" s="1" customFormat="1">
      <c r="C125" s="9"/>
      <c r="D125" s="9"/>
      <c r="E125" s="1" t="s">
        <v>48</v>
      </c>
      <c r="F125" s="15">
        <f>SUM(F99,F101,F110,F112,F117,F119,F121)</f>
        <v>90027.478710043739</v>
      </c>
      <c r="G125" s="15">
        <f t="shared" ref="G125:P125" si="68">SUM(G99,G101,G110,G112,G117,G119,G121)</f>
        <v>72689.511274821154</v>
      </c>
      <c r="H125" s="15">
        <f t="shared" si="68"/>
        <v>86189.042690849747</v>
      </c>
      <c r="I125" s="15">
        <f t="shared" si="68"/>
        <v>96260.466762258773</v>
      </c>
      <c r="J125" s="15">
        <f t="shared" si="68"/>
        <v>107241.56931288319</v>
      </c>
      <c r="K125" s="15">
        <f t="shared" si="68"/>
        <v>99237.168066751212</v>
      </c>
      <c r="L125" s="15">
        <f t="shared" si="68"/>
        <v>91107.653744039475</v>
      </c>
      <c r="M125" s="15">
        <f t="shared" si="68"/>
        <v>87457.371220880392</v>
      </c>
      <c r="N125" s="15">
        <f t="shared" si="68"/>
        <v>90569.603916670603</v>
      </c>
      <c r="O125" s="15">
        <f t="shared" si="68"/>
        <v>100752.0950164252</v>
      </c>
      <c r="P125" s="15">
        <f t="shared" si="68"/>
        <v>86624.542741770056</v>
      </c>
      <c r="Q125" s="15">
        <f>SUM(Q99,Q101,Q110,Q112,Q117,Q119,Q121)</f>
        <v>93305.441857539889</v>
      </c>
      <c r="R125" s="15"/>
      <c r="S125" s="16">
        <f>SUM(F125:R125)</f>
        <v>1101461.9453149335</v>
      </c>
      <c r="T125" s="15"/>
      <c r="U125" s="15"/>
      <c r="V125" s="15"/>
      <c r="W125" s="15"/>
      <c r="X125" s="15"/>
      <c r="Y125" s="15"/>
    </row>
    <row r="126" spans="3:25" s="1" customFormat="1">
      <c r="C126" s="9"/>
      <c r="D126" s="9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38"/>
      <c r="T126" s="15"/>
      <c r="U126" s="15"/>
      <c r="V126" s="15"/>
      <c r="W126" s="15"/>
      <c r="X126" s="15"/>
      <c r="Y126" s="15"/>
    </row>
    <row r="127" spans="3:25" s="1" customFormat="1">
      <c r="C127" s="9"/>
      <c r="D127" s="9"/>
      <c r="E127" s="1" t="s">
        <v>49</v>
      </c>
      <c r="F127" s="15">
        <f>+F103+F114+F123</f>
        <v>406202.21108099102</v>
      </c>
      <c r="G127" s="15">
        <f t="shared" ref="G127:Q127" si="69">+G103+G114+G123</f>
        <v>350140.32707159093</v>
      </c>
      <c r="H127" s="15">
        <f t="shared" si="69"/>
        <v>409489.5706134612</v>
      </c>
      <c r="I127" s="15">
        <f t="shared" si="69"/>
        <v>431613.48986643343</v>
      </c>
      <c r="J127" s="15">
        <f t="shared" si="69"/>
        <v>464684.65862329537</v>
      </c>
      <c r="K127" s="15">
        <f t="shared" si="69"/>
        <v>177091.11617861805</v>
      </c>
      <c r="L127" s="15">
        <f t="shared" si="69"/>
        <v>175883.38072156504</v>
      </c>
      <c r="M127" s="15">
        <f t="shared" si="69"/>
        <v>168332.00048858795</v>
      </c>
      <c r="N127" s="15">
        <f t="shared" si="69"/>
        <v>182283.05106609868</v>
      </c>
      <c r="O127" s="15">
        <f t="shared" si="69"/>
        <v>189951.36632331912</v>
      </c>
      <c r="P127" s="15">
        <f t="shared" si="69"/>
        <v>165100.03282730782</v>
      </c>
      <c r="Q127" s="15">
        <f t="shared" si="69"/>
        <v>177569.69503938404</v>
      </c>
      <c r="R127" s="15"/>
      <c r="S127" s="15">
        <f>+S103+S114+S123</f>
        <v>3298340.8999006529</v>
      </c>
      <c r="T127" s="15"/>
      <c r="U127" s="15"/>
      <c r="V127" s="15"/>
      <c r="W127" s="15"/>
      <c r="X127" s="15"/>
      <c r="Y127" s="15"/>
    </row>
    <row r="128" spans="3:25" s="1" customFormat="1">
      <c r="C128" s="9"/>
      <c r="D128" s="9"/>
      <c r="E128" s="36" t="s">
        <v>22</v>
      </c>
      <c r="F128" s="37">
        <f>+F127/F94-1</f>
        <v>-4.5999616379813202E-2</v>
      </c>
      <c r="G128" s="37">
        <f t="shared" ref="G128:Q128" si="70">+G127/G94-1</f>
        <v>-3.001792508913359E-2</v>
      </c>
      <c r="H128" s="37">
        <f t="shared" si="70"/>
        <v>-3.7366594327932101E-2</v>
      </c>
      <c r="I128" s="37">
        <f t="shared" si="70"/>
        <v>-5.0665077042778228E-2</v>
      </c>
      <c r="J128" s="37">
        <f t="shared" si="70"/>
        <v>-4.7465208069932485E-2</v>
      </c>
      <c r="K128" s="37">
        <f t="shared" si="70"/>
        <v>-8.0488375104492471E-2</v>
      </c>
      <c r="L128" s="37">
        <f t="shared" si="70"/>
        <v>-6.1723110564080752E-2</v>
      </c>
      <c r="M128" s="37">
        <f t="shared" si="70"/>
        <v>-8.138941248755327E-2</v>
      </c>
      <c r="N128" s="37">
        <f t="shared" si="70"/>
        <v>-5.2552068138502439E-2</v>
      </c>
      <c r="O128" s="37">
        <f t="shared" si="70"/>
        <v>-6.9449862797778872E-2</v>
      </c>
      <c r="P128" s="37">
        <f t="shared" si="70"/>
        <v>-7.252930181970263E-2</v>
      </c>
      <c r="Q128" s="37">
        <f t="shared" si="70"/>
        <v>-7.2559943486572465E-2</v>
      </c>
      <c r="R128" s="37"/>
      <c r="S128" s="37">
        <f>+S127/S94-1</f>
        <v>-5.3268684055870041E-2</v>
      </c>
      <c r="T128" s="15"/>
      <c r="U128" s="15"/>
      <c r="V128" s="15"/>
      <c r="W128" s="15"/>
      <c r="X128" s="15"/>
      <c r="Y128" s="15"/>
    </row>
    <row r="129" spans="1:25">
      <c r="C129" s="9"/>
      <c r="D129" s="9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38"/>
      <c r="T129" s="15"/>
      <c r="U129" s="15"/>
      <c r="V129" s="15"/>
      <c r="W129" s="15"/>
      <c r="X129" s="15"/>
      <c r="Y129" s="15"/>
    </row>
    <row r="130" spans="1:25">
      <c r="C130" s="9"/>
      <c r="D130" s="9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38"/>
      <c r="T130" s="15"/>
      <c r="U130" s="15"/>
      <c r="V130" s="15"/>
      <c r="W130" s="15"/>
      <c r="X130" s="15"/>
      <c r="Y130" s="15"/>
    </row>
    <row r="131" spans="1:25" ht="15.75" thickBot="1">
      <c r="E131" s="10" t="s">
        <v>50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0"/>
    </row>
    <row r="132" spans="1:25">
      <c r="F132" s="90" t="s">
        <v>328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38"/>
      <c r="T132" s="15"/>
      <c r="U132" s="15"/>
      <c r="V132" s="15"/>
      <c r="W132" s="15"/>
      <c r="X132" s="15"/>
      <c r="Y132" s="15"/>
    </row>
    <row r="133" spans="1:25">
      <c r="E133" s="1" t="s">
        <v>51</v>
      </c>
      <c r="F133" s="116">
        <v>80933.27</v>
      </c>
      <c r="G133" s="116">
        <v>65024.35</v>
      </c>
      <c r="H133" s="116">
        <v>83222.87</v>
      </c>
      <c r="I133" s="116">
        <v>98769.72</v>
      </c>
      <c r="J133" s="116">
        <v>107329.69</v>
      </c>
      <c r="K133" s="116">
        <v>77631.990000000005</v>
      </c>
      <c r="L133" s="116">
        <v>65785.77</v>
      </c>
      <c r="M133" s="116">
        <v>74378.45</v>
      </c>
      <c r="N133" s="116">
        <v>74685.440000000002</v>
      </c>
      <c r="O133" s="116">
        <v>81562.22</v>
      </c>
      <c r="P133" s="116">
        <v>71077.349999999991</v>
      </c>
      <c r="Q133" s="116">
        <v>73403.839999999997</v>
      </c>
      <c r="R133" s="15"/>
      <c r="S133" s="16">
        <f>SUM(F133:R133)</f>
        <v>953804.95999999973</v>
      </c>
      <c r="T133" s="15"/>
      <c r="U133" s="15"/>
      <c r="V133" s="15"/>
      <c r="W133" s="15"/>
      <c r="X133" s="15"/>
      <c r="Y133" s="15"/>
    </row>
    <row r="134" spans="1:25" ht="30">
      <c r="A134" s="45" t="s">
        <v>52</v>
      </c>
      <c r="B134" s="45" t="s">
        <v>53</v>
      </c>
      <c r="C134" s="45" t="s">
        <v>54</v>
      </c>
      <c r="D134" s="45" t="s">
        <v>55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6"/>
      <c r="T134" s="15"/>
      <c r="U134" s="15"/>
      <c r="V134" s="15"/>
      <c r="W134" s="15"/>
      <c r="X134" s="15"/>
      <c r="Y134" s="15"/>
    </row>
    <row r="135" spans="1:25">
      <c r="E135" s="2" t="s">
        <v>56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38"/>
      <c r="T135" s="15"/>
      <c r="U135" s="15"/>
      <c r="V135" s="15"/>
      <c r="W135" s="15"/>
      <c r="X135" s="15"/>
      <c r="Y135" s="15"/>
    </row>
    <row r="136" spans="1:25">
      <c r="A136" s="9" t="s">
        <v>329</v>
      </c>
      <c r="E136" s="1" t="s">
        <v>57</v>
      </c>
      <c r="F136" s="15">
        <v>163.67000000000004</v>
      </c>
      <c r="G136" s="15">
        <v>139.93</v>
      </c>
      <c r="H136" s="15">
        <v>129.80000000000001</v>
      </c>
      <c r="I136" s="15">
        <v>164.40999999999997</v>
      </c>
      <c r="J136" s="15">
        <v>124.14999999999992</v>
      </c>
      <c r="K136" s="15">
        <v>174.66000000000005</v>
      </c>
      <c r="L136" s="15">
        <v>213.61999999999995</v>
      </c>
      <c r="M136" s="15">
        <v>241.41</v>
      </c>
      <c r="N136" s="15">
        <v>291.92999999999995</v>
      </c>
      <c r="O136" s="15">
        <v>288.61</v>
      </c>
      <c r="P136" s="15">
        <v>281.91999999999996</v>
      </c>
      <c r="Q136" s="15">
        <v>268.05000000000007</v>
      </c>
      <c r="R136" s="15"/>
      <c r="S136" s="16">
        <f t="shared" ref="S136:S145" si="71">SUM(F136:R136)</f>
        <v>2482.1600000000003</v>
      </c>
      <c r="T136" s="15"/>
      <c r="U136" s="15"/>
      <c r="V136" s="15"/>
      <c r="W136" s="15"/>
      <c r="X136" s="15"/>
      <c r="Y136" s="15"/>
    </row>
    <row r="137" spans="1:25">
      <c r="A137" s="23" t="s">
        <v>58</v>
      </c>
      <c r="B137" s="23" t="s">
        <v>68</v>
      </c>
      <c r="C137" s="46"/>
      <c r="D137" s="46"/>
      <c r="E137" s="1" t="s">
        <v>59</v>
      </c>
      <c r="F137" s="22">
        <v>79.64</v>
      </c>
      <c r="G137" s="22">
        <v>69.06</v>
      </c>
      <c r="H137" s="22">
        <v>89.509999999999991</v>
      </c>
      <c r="I137" s="22">
        <v>94.94</v>
      </c>
      <c r="J137" s="22">
        <v>83.42</v>
      </c>
      <c r="K137" s="22">
        <v>77.239999999999981</v>
      </c>
      <c r="L137" s="22">
        <v>70.89</v>
      </c>
      <c r="M137" s="22">
        <v>57.16</v>
      </c>
      <c r="N137" s="22">
        <v>45.599999999999994</v>
      </c>
      <c r="O137" s="22">
        <v>76.569999999999993</v>
      </c>
      <c r="P137" s="22">
        <v>46.7</v>
      </c>
      <c r="Q137" s="22">
        <v>66.139999999999986</v>
      </c>
      <c r="R137" s="15"/>
      <c r="S137" s="16">
        <f t="shared" si="71"/>
        <v>856.87</v>
      </c>
      <c r="T137" s="15"/>
      <c r="U137" s="15"/>
      <c r="V137" s="15"/>
      <c r="W137" s="15"/>
      <c r="X137" s="15"/>
      <c r="Y137" s="15"/>
    </row>
    <row r="138" spans="1:25">
      <c r="A138" s="23" t="s">
        <v>60</v>
      </c>
      <c r="B138" s="23" t="s">
        <v>61</v>
      </c>
      <c r="C138" s="46"/>
      <c r="D138" s="46"/>
      <c r="E138" s="1" t="s">
        <v>62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3.07</v>
      </c>
      <c r="M138" s="22">
        <v>0</v>
      </c>
      <c r="N138" s="22">
        <v>0.74</v>
      </c>
      <c r="O138" s="22">
        <v>1.89</v>
      </c>
      <c r="P138" s="22">
        <v>2.56</v>
      </c>
      <c r="Q138" s="22">
        <v>0</v>
      </c>
      <c r="R138" s="15"/>
      <c r="S138" s="16">
        <f t="shared" si="71"/>
        <v>8.26</v>
      </c>
      <c r="T138" s="15"/>
      <c r="U138" s="15"/>
      <c r="V138" s="15"/>
      <c r="W138" s="15"/>
      <c r="X138" s="15"/>
      <c r="Y138" s="15"/>
    </row>
    <row r="139" spans="1:25">
      <c r="A139" s="23" t="s">
        <v>63</v>
      </c>
      <c r="B139" s="23"/>
      <c r="C139" s="46"/>
      <c r="D139" s="46"/>
      <c r="E139" s="1" t="s">
        <v>64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15"/>
      <c r="S139" s="16">
        <f t="shared" si="71"/>
        <v>0</v>
      </c>
      <c r="T139" s="15"/>
      <c r="U139" s="15"/>
      <c r="V139" s="15"/>
      <c r="W139" s="15"/>
      <c r="X139" s="15"/>
      <c r="Y139" s="15"/>
    </row>
    <row r="140" spans="1:25">
      <c r="A140" s="23" t="s">
        <v>65</v>
      </c>
      <c r="B140" s="23" t="s">
        <v>66</v>
      </c>
      <c r="C140" s="46"/>
      <c r="D140" s="46"/>
      <c r="E140" s="1" t="s">
        <v>67</v>
      </c>
      <c r="F140" s="22">
        <v>31.67</v>
      </c>
      <c r="G140" s="22">
        <v>29.599999999999998</v>
      </c>
      <c r="H140" s="22">
        <v>14.190000000000001</v>
      </c>
      <c r="I140" s="22">
        <v>41.739999999999995</v>
      </c>
      <c r="J140" s="22">
        <v>52</v>
      </c>
      <c r="K140" s="22">
        <v>1.41</v>
      </c>
      <c r="L140" s="22">
        <v>3.9800000000000004</v>
      </c>
      <c r="M140" s="22">
        <v>15.9</v>
      </c>
      <c r="N140" s="22">
        <v>18.62</v>
      </c>
      <c r="O140" s="22">
        <v>62.060000000000009</v>
      </c>
      <c r="P140" s="22">
        <v>49.98</v>
      </c>
      <c r="Q140" s="22">
        <v>38.849999999999994</v>
      </c>
      <c r="R140" s="15"/>
      <c r="S140" s="16">
        <f t="shared" si="71"/>
        <v>360</v>
      </c>
      <c r="T140" s="15"/>
      <c r="U140" s="15"/>
      <c r="V140" s="15"/>
      <c r="W140" s="15"/>
      <c r="X140" s="15"/>
      <c r="Y140" s="15"/>
    </row>
    <row r="141" spans="1:25">
      <c r="A141" s="23" t="s">
        <v>68</v>
      </c>
      <c r="B141" s="23"/>
      <c r="C141" s="46"/>
      <c r="D141" s="46"/>
      <c r="E141" s="1" t="s">
        <v>69</v>
      </c>
      <c r="F141" s="22">
        <v>26.78</v>
      </c>
      <c r="G141" s="22">
        <v>11.55</v>
      </c>
      <c r="H141" s="22">
        <v>27</v>
      </c>
      <c r="I141" s="22">
        <v>21.689999999999998</v>
      </c>
      <c r="J141" s="22">
        <v>30.440000000000005</v>
      </c>
      <c r="K141" s="22">
        <v>39.47999999999999</v>
      </c>
      <c r="L141" s="22">
        <v>37.82</v>
      </c>
      <c r="M141" s="22">
        <v>27.409999999999997</v>
      </c>
      <c r="N141" s="22">
        <v>23.77</v>
      </c>
      <c r="O141" s="22">
        <v>44.33</v>
      </c>
      <c r="P141" s="22">
        <v>27.38</v>
      </c>
      <c r="Q141" s="22">
        <v>34.129999999999995</v>
      </c>
      <c r="R141" s="15"/>
      <c r="S141" s="16">
        <f t="shared" si="71"/>
        <v>351.78</v>
      </c>
      <c r="T141" s="15"/>
      <c r="U141" s="15"/>
      <c r="V141" s="15"/>
      <c r="W141" s="15"/>
      <c r="X141" s="15"/>
      <c r="Y141" s="15"/>
    </row>
    <row r="142" spans="1:25">
      <c r="A142" s="23" t="s">
        <v>70</v>
      </c>
      <c r="B142" s="23" t="s">
        <v>71</v>
      </c>
      <c r="C142" s="46" t="s">
        <v>72</v>
      </c>
      <c r="D142" s="46"/>
      <c r="E142" s="1" t="s">
        <v>73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15"/>
      <c r="S142" s="16">
        <f t="shared" si="71"/>
        <v>0</v>
      </c>
      <c r="T142" s="15"/>
      <c r="U142" s="15"/>
      <c r="V142" s="15"/>
      <c r="W142" s="15"/>
      <c r="X142" s="15"/>
      <c r="Y142" s="15"/>
    </row>
    <row r="143" spans="1:25">
      <c r="A143" s="9" t="s">
        <v>330</v>
      </c>
      <c r="B143" s="9" t="s">
        <v>331</v>
      </c>
      <c r="E143" s="1" t="s">
        <v>332</v>
      </c>
      <c r="F143" s="15">
        <v>299.89999999999998</v>
      </c>
      <c r="G143" s="15">
        <v>234.83999999999995</v>
      </c>
      <c r="H143" s="15">
        <v>386.05</v>
      </c>
      <c r="I143" s="15">
        <v>367.61000000000007</v>
      </c>
      <c r="J143" s="15">
        <v>420.98</v>
      </c>
      <c r="K143" s="15">
        <v>327.84999999999997</v>
      </c>
      <c r="L143" s="15">
        <v>311.04000000000002</v>
      </c>
      <c r="M143" s="15">
        <v>337.95</v>
      </c>
      <c r="N143" s="15">
        <v>277.35999999999996</v>
      </c>
      <c r="O143" s="15">
        <v>262.41999999999996</v>
      </c>
      <c r="P143" s="15">
        <v>201.51000000000002</v>
      </c>
      <c r="Q143" s="15">
        <v>217.71</v>
      </c>
      <c r="R143" s="15"/>
      <c r="S143" s="16">
        <f t="shared" si="71"/>
        <v>3645.2200000000003</v>
      </c>
      <c r="T143" s="15"/>
      <c r="U143" s="115"/>
      <c r="V143" s="15"/>
      <c r="W143" s="15"/>
      <c r="X143" s="15"/>
      <c r="Y143" s="15"/>
    </row>
    <row r="144" spans="1:25">
      <c r="A144" s="23" t="s">
        <v>74</v>
      </c>
      <c r="B144" s="23"/>
      <c r="C144" s="46"/>
      <c r="D144" s="46"/>
      <c r="E144" s="1" t="s">
        <v>75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5"/>
      <c r="S144" s="16">
        <f t="shared" si="71"/>
        <v>0</v>
      </c>
      <c r="T144" s="15"/>
      <c r="U144" s="15"/>
      <c r="V144" s="15"/>
      <c r="W144" s="15"/>
      <c r="X144" s="15"/>
      <c r="Y144" s="15"/>
    </row>
    <row r="145" spans="5:25">
      <c r="F145" s="34">
        <f>SUM(F136:F144)</f>
        <v>601.66000000000008</v>
      </c>
      <c r="G145" s="34">
        <f t="shared" ref="G145:Q145" si="72">SUM(G136:G144)</f>
        <v>484.97999999999996</v>
      </c>
      <c r="H145" s="34">
        <f t="shared" si="72"/>
        <v>646.54999999999995</v>
      </c>
      <c r="I145" s="34">
        <f t="shared" si="72"/>
        <v>690.3900000000001</v>
      </c>
      <c r="J145" s="34">
        <f t="shared" si="72"/>
        <v>710.99</v>
      </c>
      <c r="K145" s="34">
        <f t="shared" si="72"/>
        <v>620.64</v>
      </c>
      <c r="L145" s="34">
        <f t="shared" si="72"/>
        <v>640.41999999999996</v>
      </c>
      <c r="M145" s="34">
        <f t="shared" si="72"/>
        <v>679.82999999999993</v>
      </c>
      <c r="N145" s="34">
        <f t="shared" si="72"/>
        <v>658.02</v>
      </c>
      <c r="O145" s="34">
        <f t="shared" si="72"/>
        <v>735.87999999999988</v>
      </c>
      <c r="P145" s="34">
        <f t="shared" si="72"/>
        <v>610.04999999999995</v>
      </c>
      <c r="Q145" s="34">
        <f t="shared" si="72"/>
        <v>624.88000000000011</v>
      </c>
      <c r="R145" s="34"/>
      <c r="S145" s="47">
        <f t="shared" si="71"/>
        <v>7704.29</v>
      </c>
      <c r="T145" s="15"/>
      <c r="U145" s="15"/>
      <c r="V145" s="15"/>
      <c r="W145" s="15"/>
      <c r="X145" s="15"/>
      <c r="Y145" s="15"/>
    </row>
    <row r="146" spans="5:25"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38"/>
      <c r="T146" s="15"/>
      <c r="U146" s="15"/>
      <c r="V146" s="15"/>
      <c r="W146" s="15"/>
      <c r="X146" s="15"/>
      <c r="Y146" s="15"/>
    </row>
    <row r="147" spans="5:25">
      <c r="E147" s="2" t="s">
        <v>76</v>
      </c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38"/>
      <c r="T147" s="15"/>
      <c r="U147" s="15"/>
      <c r="V147" s="15"/>
      <c r="W147" s="15"/>
      <c r="X147" s="15"/>
      <c r="Y147" s="15"/>
    </row>
    <row r="148" spans="5:25">
      <c r="E148" s="1" t="str">
        <f>+E137</f>
        <v>Rabanco MRF - Commercial</v>
      </c>
      <c r="F148" s="42">
        <v>51.81</v>
      </c>
      <c r="G148" s="43">
        <f>+F148</f>
        <v>51.81</v>
      </c>
      <c r="H148" s="43">
        <f t="shared" ref="H148:Q148" si="73">+G148</f>
        <v>51.81</v>
      </c>
      <c r="I148" s="43">
        <f t="shared" si="73"/>
        <v>51.81</v>
      </c>
      <c r="J148" s="43">
        <f t="shared" si="73"/>
        <v>51.81</v>
      </c>
      <c r="K148" s="43">
        <f t="shared" si="73"/>
        <v>51.81</v>
      </c>
      <c r="L148" s="43">
        <f t="shared" si="73"/>
        <v>51.81</v>
      </c>
      <c r="M148" s="43">
        <f t="shared" si="73"/>
        <v>51.81</v>
      </c>
      <c r="N148" s="43">
        <f t="shared" si="73"/>
        <v>51.81</v>
      </c>
      <c r="O148" s="43">
        <f t="shared" si="73"/>
        <v>51.81</v>
      </c>
      <c r="P148" s="43">
        <f t="shared" si="73"/>
        <v>51.81</v>
      </c>
      <c r="Q148" s="43">
        <f t="shared" si="73"/>
        <v>51.81</v>
      </c>
      <c r="R148" s="15"/>
      <c r="S148" s="38"/>
      <c r="T148" s="15"/>
      <c r="U148" s="15"/>
      <c r="V148" s="15"/>
      <c r="W148" s="15"/>
      <c r="X148" s="15"/>
      <c r="Y148" s="15"/>
    </row>
    <row r="149" spans="5:25">
      <c r="E149" s="1" t="str">
        <f>+E136</f>
        <v>Rabanco MRF - Mixed Comm</v>
      </c>
      <c r="F149" s="42">
        <v>0</v>
      </c>
      <c r="G149" s="43">
        <f t="shared" ref="G149:Q154" si="74">+F149</f>
        <v>0</v>
      </c>
      <c r="H149" s="43">
        <f t="shared" si="74"/>
        <v>0</v>
      </c>
      <c r="I149" s="43">
        <f t="shared" si="74"/>
        <v>0</v>
      </c>
      <c r="J149" s="43">
        <f t="shared" si="74"/>
        <v>0</v>
      </c>
      <c r="K149" s="43">
        <f t="shared" si="74"/>
        <v>0</v>
      </c>
      <c r="L149" s="43">
        <f t="shared" si="74"/>
        <v>0</v>
      </c>
      <c r="M149" s="43">
        <f t="shared" si="74"/>
        <v>0</v>
      </c>
      <c r="N149" s="43">
        <f t="shared" si="74"/>
        <v>0</v>
      </c>
      <c r="O149" s="43">
        <f t="shared" si="74"/>
        <v>0</v>
      </c>
      <c r="P149" s="43">
        <f t="shared" si="74"/>
        <v>0</v>
      </c>
      <c r="Q149" s="43">
        <f t="shared" si="74"/>
        <v>0</v>
      </c>
      <c r="R149" s="15"/>
      <c r="S149" s="38"/>
      <c r="T149" s="15"/>
      <c r="U149" s="15"/>
      <c r="V149" s="15"/>
      <c r="W149" s="15"/>
      <c r="X149" s="15"/>
      <c r="Y149" s="15"/>
    </row>
    <row r="150" spans="5:25">
      <c r="E150" s="1" t="str">
        <f>+E138</f>
        <v>Rabanco MRF - Resi / MF</v>
      </c>
      <c r="F150" s="42">
        <v>68.39</v>
      </c>
      <c r="G150" s="43">
        <f t="shared" si="74"/>
        <v>68.39</v>
      </c>
      <c r="H150" s="43">
        <f t="shared" si="74"/>
        <v>68.39</v>
      </c>
      <c r="I150" s="43">
        <f t="shared" si="74"/>
        <v>68.39</v>
      </c>
      <c r="J150" s="43">
        <f t="shared" si="74"/>
        <v>68.39</v>
      </c>
      <c r="K150" s="43">
        <f t="shared" si="74"/>
        <v>68.39</v>
      </c>
      <c r="L150" s="43">
        <f t="shared" si="74"/>
        <v>68.39</v>
      </c>
      <c r="M150" s="43">
        <f t="shared" si="74"/>
        <v>68.39</v>
      </c>
      <c r="N150" s="43">
        <f t="shared" si="74"/>
        <v>68.39</v>
      </c>
      <c r="O150" s="43">
        <f t="shared" si="74"/>
        <v>68.39</v>
      </c>
      <c r="P150" s="43">
        <f t="shared" si="74"/>
        <v>68.39</v>
      </c>
      <c r="Q150" s="43">
        <f t="shared" si="74"/>
        <v>68.39</v>
      </c>
      <c r="R150" s="15"/>
      <c r="S150" s="38"/>
      <c r="T150" s="15"/>
      <c r="U150" s="15"/>
      <c r="V150" s="15"/>
      <c r="W150" s="15"/>
      <c r="X150" s="15"/>
      <c r="Y150" s="15"/>
    </row>
    <row r="151" spans="5:25">
      <c r="E151" s="1" t="str">
        <f>+E139</f>
        <v>3rd &amp; Lander - MSW</v>
      </c>
      <c r="F151" s="42">
        <v>120.17</v>
      </c>
      <c r="G151" s="43">
        <f t="shared" si="74"/>
        <v>120.17</v>
      </c>
      <c r="H151" s="43">
        <f t="shared" si="74"/>
        <v>120.17</v>
      </c>
      <c r="I151" s="43">
        <f t="shared" si="74"/>
        <v>120.17</v>
      </c>
      <c r="J151" s="43">
        <f t="shared" si="74"/>
        <v>120.17</v>
      </c>
      <c r="K151" s="43">
        <f t="shared" si="74"/>
        <v>120.17</v>
      </c>
      <c r="L151" s="43">
        <f t="shared" si="74"/>
        <v>120.17</v>
      </c>
      <c r="M151" s="43">
        <f t="shared" si="74"/>
        <v>120.17</v>
      </c>
      <c r="N151" s="43">
        <f t="shared" si="74"/>
        <v>120.17</v>
      </c>
      <c r="O151" s="43">
        <f t="shared" si="74"/>
        <v>120.17</v>
      </c>
      <c r="P151" s="43">
        <f t="shared" si="74"/>
        <v>120.17</v>
      </c>
      <c r="Q151" s="43">
        <f t="shared" si="74"/>
        <v>120.17</v>
      </c>
      <c r="R151" s="15"/>
      <c r="S151" s="38"/>
      <c r="T151" s="15"/>
      <c r="U151" s="15"/>
      <c r="V151" s="15"/>
      <c r="X151" s="15"/>
    </row>
    <row r="152" spans="5:25">
      <c r="E152" s="1" t="str">
        <f>+E140</f>
        <v>3rd &amp; Lander - Yardwaste</v>
      </c>
      <c r="F152" s="42">
        <v>58</v>
      </c>
      <c r="G152" s="43">
        <f t="shared" si="74"/>
        <v>58</v>
      </c>
      <c r="H152" s="43">
        <f t="shared" si="74"/>
        <v>58</v>
      </c>
      <c r="I152" s="43">
        <f t="shared" si="74"/>
        <v>58</v>
      </c>
      <c r="J152" s="43">
        <f t="shared" si="74"/>
        <v>58</v>
      </c>
      <c r="K152" s="43">
        <f t="shared" si="74"/>
        <v>58</v>
      </c>
      <c r="L152" s="43">
        <f t="shared" si="74"/>
        <v>58</v>
      </c>
      <c r="M152" s="43">
        <f t="shared" si="74"/>
        <v>58</v>
      </c>
      <c r="N152" s="43">
        <f t="shared" si="74"/>
        <v>58</v>
      </c>
      <c r="O152" s="43">
        <f t="shared" si="74"/>
        <v>58</v>
      </c>
      <c r="P152" s="43">
        <f t="shared" si="74"/>
        <v>58</v>
      </c>
      <c r="Q152" s="43">
        <f t="shared" si="74"/>
        <v>58</v>
      </c>
      <c r="R152" s="15"/>
      <c r="S152" s="38"/>
      <c r="T152" s="15"/>
      <c r="U152" s="15"/>
      <c r="V152" s="15"/>
      <c r="W152" s="15"/>
      <c r="X152" s="15"/>
      <c r="Y152" s="15"/>
    </row>
    <row r="153" spans="5:25">
      <c r="E153" s="1" t="str">
        <f>+E141</f>
        <v>3rd &amp; Lander - Cardboard</v>
      </c>
      <c r="F153" s="42">
        <v>0</v>
      </c>
      <c r="G153" s="43">
        <f t="shared" si="74"/>
        <v>0</v>
      </c>
      <c r="H153" s="43">
        <f t="shared" si="74"/>
        <v>0</v>
      </c>
      <c r="I153" s="43">
        <f t="shared" si="74"/>
        <v>0</v>
      </c>
      <c r="J153" s="43">
        <f t="shared" si="74"/>
        <v>0</v>
      </c>
      <c r="K153" s="43">
        <f t="shared" si="74"/>
        <v>0</v>
      </c>
      <c r="L153" s="43">
        <f t="shared" si="74"/>
        <v>0</v>
      </c>
      <c r="M153" s="43">
        <f t="shared" si="74"/>
        <v>0</v>
      </c>
      <c r="N153" s="43">
        <f t="shared" si="74"/>
        <v>0</v>
      </c>
      <c r="O153" s="43">
        <f t="shared" si="74"/>
        <v>0</v>
      </c>
      <c r="P153" s="43">
        <f t="shared" si="74"/>
        <v>0</v>
      </c>
      <c r="Q153" s="43">
        <f t="shared" si="74"/>
        <v>0</v>
      </c>
      <c r="R153" s="15"/>
      <c r="S153" s="38"/>
      <c r="T153" s="15"/>
      <c r="U153" s="15"/>
      <c r="V153" s="15"/>
      <c r="W153" s="15"/>
      <c r="X153" s="15"/>
      <c r="Y153" s="15"/>
    </row>
    <row r="154" spans="5:25">
      <c r="E154" s="1" t="s">
        <v>332</v>
      </c>
      <c r="F154" s="42">
        <f>+'[1]Disposal Ref Tables'!G13</f>
        <v>80.569999999999993</v>
      </c>
      <c r="G154" s="43">
        <f t="shared" si="74"/>
        <v>80.569999999999993</v>
      </c>
      <c r="H154" s="43">
        <f t="shared" si="74"/>
        <v>80.569999999999993</v>
      </c>
      <c r="I154" s="43">
        <f t="shared" si="74"/>
        <v>80.569999999999993</v>
      </c>
      <c r="J154" s="43">
        <f t="shared" si="74"/>
        <v>80.569999999999993</v>
      </c>
      <c r="K154" s="43">
        <f t="shared" si="74"/>
        <v>80.569999999999993</v>
      </c>
      <c r="L154" s="43">
        <f t="shared" si="74"/>
        <v>80.569999999999993</v>
      </c>
      <c r="M154" s="43">
        <f t="shared" si="74"/>
        <v>80.569999999999993</v>
      </c>
      <c r="N154" s="43">
        <f t="shared" si="74"/>
        <v>80.569999999999993</v>
      </c>
      <c r="O154" s="43">
        <f t="shared" si="74"/>
        <v>80.569999999999993</v>
      </c>
      <c r="P154" s="43">
        <f t="shared" si="74"/>
        <v>80.569999999999993</v>
      </c>
      <c r="Q154" s="43">
        <f t="shared" si="74"/>
        <v>80.569999999999993</v>
      </c>
      <c r="R154" s="15"/>
      <c r="S154" s="38"/>
      <c r="T154" s="15"/>
      <c r="U154" s="15"/>
      <c r="V154" s="15"/>
      <c r="W154" s="15"/>
      <c r="X154" s="15"/>
      <c r="Y154" s="15"/>
    </row>
    <row r="155" spans="5:25"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5"/>
      <c r="S155" s="38"/>
      <c r="T155" s="15"/>
      <c r="U155" s="15"/>
      <c r="V155" s="15"/>
      <c r="W155" s="15"/>
      <c r="X155" s="15"/>
      <c r="Y155" s="15"/>
    </row>
    <row r="156" spans="5:25"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38"/>
      <c r="T156" s="15"/>
      <c r="U156" s="15"/>
      <c r="V156" s="15"/>
      <c r="W156" s="15"/>
      <c r="X156" s="15"/>
      <c r="Y156" s="15"/>
    </row>
    <row r="157" spans="5:25">
      <c r="E157" s="1" t="s">
        <v>77</v>
      </c>
      <c r="F157" s="15">
        <f>SUMPRODUCT(F136:F141,F148:F153)+SUMPRODUCT(F143,F154)</f>
        <v>34479.545700000002</v>
      </c>
      <c r="G157" s="15">
        <f t="shared" ref="G157:Q157" si="75">SUMPRODUCT(G136:G141,G148:G153)+SUMPRODUCT(G143,G154)</f>
        <v>27887.632099999995</v>
      </c>
      <c r="H157" s="15">
        <f t="shared" si="75"/>
        <v>38652.006499999996</v>
      </c>
      <c r="I157" s="15">
        <f t="shared" si="75"/>
        <v>40557.339800000002</v>
      </c>
      <c r="J157" s="15">
        <f t="shared" si="75"/>
        <v>43366.570099999997</v>
      </c>
      <c r="K157" s="15">
        <f t="shared" si="75"/>
        <v>35545.789099999995</v>
      </c>
      <c r="L157" s="15">
        <f t="shared" si="75"/>
        <v>36568.942299999995</v>
      </c>
      <c r="M157" s="15">
        <f t="shared" si="75"/>
        <v>40658.283599999995</v>
      </c>
      <c r="N157" s="15">
        <f t="shared" si="75"/>
        <v>38602.357099999994</v>
      </c>
      <c r="O157" s="15">
        <f t="shared" si="75"/>
        <v>39824.800599999995</v>
      </c>
      <c r="P157" s="15">
        <f t="shared" si="75"/>
        <v>33915.854299999999</v>
      </c>
      <c r="Q157" s="15">
        <f t="shared" si="75"/>
        <v>33681.8652</v>
      </c>
      <c r="R157" s="15"/>
      <c r="S157" s="16">
        <f>SUM(F157:R157)</f>
        <v>443740.98639999999</v>
      </c>
      <c r="T157" s="15"/>
      <c r="U157" s="15"/>
      <c r="V157" s="15"/>
      <c r="W157" s="15"/>
      <c r="X157" s="15"/>
      <c r="Y157" s="15"/>
    </row>
    <row r="158" spans="5:25">
      <c r="E158" s="1" t="s">
        <v>78</v>
      </c>
      <c r="F158" s="15">
        <f>+F157-F133</f>
        <v>-46453.724300000002</v>
      </c>
      <c r="G158" s="15">
        <f t="shared" ref="G158:Q158" si="76">+G157-G133</f>
        <v>-37136.717900000003</v>
      </c>
      <c r="H158" s="15">
        <f t="shared" si="76"/>
        <v>-44570.863499999999</v>
      </c>
      <c r="I158" s="15">
        <f t="shared" si="76"/>
        <v>-58212.3802</v>
      </c>
      <c r="J158" s="15">
        <f t="shared" si="76"/>
        <v>-63963.119900000005</v>
      </c>
      <c r="K158" s="15">
        <f t="shared" si="76"/>
        <v>-42086.200900000011</v>
      </c>
      <c r="L158" s="15">
        <f t="shared" si="76"/>
        <v>-29216.827700000009</v>
      </c>
      <c r="M158" s="15">
        <f t="shared" si="76"/>
        <v>-33720.166400000002</v>
      </c>
      <c r="N158" s="15">
        <f t="shared" si="76"/>
        <v>-36083.082900000009</v>
      </c>
      <c r="O158" s="15">
        <f t="shared" si="76"/>
        <v>-41737.419400000006</v>
      </c>
      <c r="P158" s="15">
        <f t="shared" si="76"/>
        <v>-37161.495699999992</v>
      </c>
      <c r="Q158" s="15">
        <f t="shared" si="76"/>
        <v>-39721.974799999996</v>
      </c>
      <c r="R158" s="15"/>
      <c r="S158" s="16">
        <f>SUM(F158:R158)</f>
        <v>-510063.97359999991</v>
      </c>
      <c r="T158" s="15"/>
      <c r="U158" s="15"/>
      <c r="V158" s="15"/>
      <c r="W158" s="15"/>
      <c r="X158" s="15"/>
      <c r="Y158" s="15"/>
    </row>
    <row r="159" spans="5:25">
      <c r="E159" s="1" t="s">
        <v>79</v>
      </c>
      <c r="F159" s="48">
        <f t="shared" ref="F159:Q159" si="77">+F158/F133</f>
        <v>-0.57397562584583572</v>
      </c>
      <c r="G159" s="48">
        <f t="shared" si="77"/>
        <v>-0.57112017113588998</v>
      </c>
      <c r="H159" s="48">
        <f t="shared" si="77"/>
        <v>-0.53556027928380745</v>
      </c>
      <c r="I159" s="48">
        <f t="shared" si="77"/>
        <v>-0.5893747618197156</v>
      </c>
      <c r="J159" s="48">
        <f t="shared" si="77"/>
        <v>-0.595949917492541</v>
      </c>
      <c r="K159" s="48">
        <f t="shared" si="77"/>
        <v>-0.54212446312402929</v>
      </c>
      <c r="L159" s="48">
        <f t="shared" si="77"/>
        <v>-0.4441207832636147</v>
      </c>
      <c r="M159" s="48">
        <f t="shared" si="77"/>
        <v>-0.45335935879276867</v>
      </c>
      <c r="N159" s="48">
        <f t="shared" si="77"/>
        <v>-0.4831341008367897</v>
      </c>
      <c r="O159" s="48">
        <f t="shared" si="77"/>
        <v>-0.51172490645791646</v>
      </c>
      <c r="P159" s="48">
        <f t="shared" si="77"/>
        <v>-0.52283175582657482</v>
      </c>
      <c r="Q159" s="48">
        <f t="shared" si="77"/>
        <v>-0.54114300832218043</v>
      </c>
      <c r="R159" s="15"/>
      <c r="S159" s="49">
        <f>+S158/S133</f>
        <v>-0.53476758351099374</v>
      </c>
      <c r="T159" s="15"/>
      <c r="U159" s="15"/>
      <c r="V159" s="15"/>
      <c r="W159" s="15"/>
      <c r="X159" s="15"/>
      <c r="Y159" s="15"/>
    </row>
    <row r="160" spans="5:25"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38"/>
      <c r="T160" s="15"/>
      <c r="U160" s="15"/>
      <c r="V160" s="15"/>
      <c r="W160" s="15"/>
      <c r="X160" s="15"/>
      <c r="Y160" s="15"/>
    </row>
    <row r="161" spans="5:25">
      <c r="E161" s="2" t="s">
        <v>80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38"/>
      <c r="T161" s="15"/>
      <c r="U161" s="15"/>
      <c r="V161" s="15"/>
      <c r="W161" s="15"/>
      <c r="X161" s="15"/>
      <c r="Y161" s="15"/>
    </row>
    <row r="162" spans="5:25">
      <c r="E162" s="1" t="str">
        <f>+E136</f>
        <v>Rabanco MRF - Mixed Comm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6">
        <v>0</v>
      </c>
      <c r="T162" s="15"/>
      <c r="U162" s="15"/>
      <c r="V162" s="15"/>
      <c r="W162" s="15"/>
      <c r="X162" s="15"/>
      <c r="Y162" s="15"/>
    </row>
    <row r="163" spans="5:25">
      <c r="E163" s="1" t="str">
        <f t="shared" ref="E163:E170" si="78">+E137</f>
        <v>Rabanco MRF - Commercial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6">
        <v>0</v>
      </c>
      <c r="T163" s="15"/>
      <c r="U163" s="15"/>
      <c r="V163" s="15"/>
      <c r="W163" s="15"/>
      <c r="X163" s="15"/>
      <c r="Y163" s="15"/>
    </row>
    <row r="164" spans="5:25">
      <c r="E164" s="1" t="str">
        <f t="shared" si="78"/>
        <v>Rabanco MRF - Resi / MF</v>
      </c>
      <c r="F164" s="15" t="e">
        <f>SUMIFS('[1]Summary Disposal Data'!$J:$J,'[1]Summary Disposal Data'!$C:$C,F$4,'[1]Summary Disposal Data'!$D:$D,$A138,'[1]Summary Disposal Data'!$A:$A,"R")+SUMIFS('[1]Summary Disposal Data'!$J:$J,'[1]Summary Disposal Data'!$C:$C,F$4,'[1]Summary Disposal Data'!$D:$D,$B138,'[1]Summary Disposal Data'!$A:$A,"R")+SUMIFS('[1]Summary Disposal Data'!$J:$J,'[1]Summary Disposal Data'!$C:$C,F$4,'[1]Summary Disposal Data'!$D:$D,$C138,'[1]Summary Disposal Data'!$A:$A,"R")+SUMIFS('[1]Summary Disposal Data'!$J:$J,'[1]Summary Disposal Data'!$C:$C,F$4,'[1]Summary Disposal Data'!$D:$D,$D138,'[1]Summary Disposal Data'!$A:$A,"R")</f>
        <v>#VALUE!</v>
      </c>
      <c r="G164" s="15" t="e">
        <f>SUMIFS('[1]Summary Disposal Data'!$J:$J,'[1]Summary Disposal Data'!$C:$C,G$4,'[1]Summary Disposal Data'!$D:$D,$A138,'[1]Summary Disposal Data'!$A:$A,"R")+SUMIFS('[1]Summary Disposal Data'!$J:$J,'[1]Summary Disposal Data'!$C:$C,G$4,'[1]Summary Disposal Data'!$D:$D,$B138,'[1]Summary Disposal Data'!$A:$A,"R")+SUMIFS('[1]Summary Disposal Data'!$J:$J,'[1]Summary Disposal Data'!$C:$C,G$4,'[1]Summary Disposal Data'!$D:$D,$C138,'[1]Summary Disposal Data'!$A:$A,"R")+SUMIFS('[1]Summary Disposal Data'!$J:$J,'[1]Summary Disposal Data'!$C:$C,G$4,'[1]Summary Disposal Data'!$D:$D,$D138,'[1]Summary Disposal Data'!$A:$A,"R")</f>
        <v>#VALUE!</v>
      </c>
      <c r="H164" s="15" t="e">
        <f>SUMIFS('[1]Summary Disposal Data'!$J:$J,'[1]Summary Disposal Data'!$C:$C,H$4,'[1]Summary Disposal Data'!$D:$D,$A138,'[1]Summary Disposal Data'!$A:$A,"R")+SUMIFS('[1]Summary Disposal Data'!$J:$J,'[1]Summary Disposal Data'!$C:$C,H$4,'[1]Summary Disposal Data'!$D:$D,$B138,'[1]Summary Disposal Data'!$A:$A,"R")+SUMIFS('[1]Summary Disposal Data'!$J:$J,'[1]Summary Disposal Data'!$C:$C,H$4,'[1]Summary Disposal Data'!$D:$D,$C138,'[1]Summary Disposal Data'!$A:$A,"R")+SUMIFS('[1]Summary Disposal Data'!$J:$J,'[1]Summary Disposal Data'!$C:$C,H$4,'[1]Summary Disposal Data'!$D:$D,$D138,'[1]Summary Disposal Data'!$A:$A,"R")</f>
        <v>#VALUE!</v>
      </c>
      <c r="I164" s="15" t="e">
        <f>SUMIFS('[1]Summary Disposal Data'!$J:$J,'[1]Summary Disposal Data'!$C:$C,I$4,'[1]Summary Disposal Data'!$D:$D,$A138,'[1]Summary Disposal Data'!$A:$A,"R")+SUMIFS('[1]Summary Disposal Data'!$J:$J,'[1]Summary Disposal Data'!$C:$C,I$4,'[1]Summary Disposal Data'!$D:$D,$B138,'[1]Summary Disposal Data'!$A:$A,"R")+SUMIFS('[1]Summary Disposal Data'!$J:$J,'[1]Summary Disposal Data'!$C:$C,I$4,'[1]Summary Disposal Data'!$D:$D,$C138,'[1]Summary Disposal Data'!$A:$A,"R")+SUMIFS('[1]Summary Disposal Data'!$J:$J,'[1]Summary Disposal Data'!$C:$C,I$4,'[1]Summary Disposal Data'!$D:$D,$D138,'[1]Summary Disposal Data'!$A:$A,"R")</f>
        <v>#VALUE!</v>
      </c>
      <c r="J164" s="15" t="e">
        <f>SUMIFS('[1]Summary Disposal Data'!$J:$J,'[1]Summary Disposal Data'!$C:$C,J$4,'[1]Summary Disposal Data'!$D:$D,$A138,'[1]Summary Disposal Data'!$A:$A,"R")+SUMIFS('[1]Summary Disposal Data'!$J:$J,'[1]Summary Disposal Data'!$C:$C,J$4,'[1]Summary Disposal Data'!$D:$D,$B138,'[1]Summary Disposal Data'!$A:$A,"R")+SUMIFS('[1]Summary Disposal Data'!$J:$J,'[1]Summary Disposal Data'!$C:$C,J$4,'[1]Summary Disposal Data'!$D:$D,$C138,'[1]Summary Disposal Data'!$A:$A,"R")+SUMIFS('[1]Summary Disposal Data'!$J:$J,'[1]Summary Disposal Data'!$C:$C,J$4,'[1]Summary Disposal Data'!$D:$D,$D138,'[1]Summary Disposal Data'!$A:$A,"R")</f>
        <v>#VALUE!</v>
      </c>
      <c r="K164" s="15" t="e">
        <f>SUMIFS('[1]Summary Disposal Data'!$J:$J,'[1]Summary Disposal Data'!$C:$C,K$4,'[1]Summary Disposal Data'!$D:$D,$A138,'[1]Summary Disposal Data'!$A:$A,"R")+SUMIFS('[1]Summary Disposal Data'!$J:$J,'[1]Summary Disposal Data'!$C:$C,K$4,'[1]Summary Disposal Data'!$D:$D,$B138,'[1]Summary Disposal Data'!$A:$A,"R")+SUMIFS('[1]Summary Disposal Data'!$J:$J,'[1]Summary Disposal Data'!$C:$C,K$4,'[1]Summary Disposal Data'!$D:$D,$C138,'[1]Summary Disposal Data'!$A:$A,"R")+SUMIFS('[1]Summary Disposal Data'!$J:$J,'[1]Summary Disposal Data'!$C:$C,K$4,'[1]Summary Disposal Data'!$D:$D,$D138,'[1]Summary Disposal Data'!$A:$A,"R")</f>
        <v>#VALUE!</v>
      </c>
      <c r="L164" s="15" t="e">
        <f>SUMIFS('[1]Summary Disposal Data'!$J:$J,'[1]Summary Disposal Data'!$C:$C,L$4,'[1]Summary Disposal Data'!$D:$D,$A138,'[1]Summary Disposal Data'!$A:$A,"R")+SUMIFS('[1]Summary Disposal Data'!$J:$J,'[1]Summary Disposal Data'!$C:$C,L$4,'[1]Summary Disposal Data'!$D:$D,$B138,'[1]Summary Disposal Data'!$A:$A,"R")+SUMIFS('[1]Summary Disposal Data'!$J:$J,'[1]Summary Disposal Data'!$C:$C,L$4,'[1]Summary Disposal Data'!$D:$D,$C138,'[1]Summary Disposal Data'!$A:$A,"R")+SUMIFS('[1]Summary Disposal Data'!$J:$J,'[1]Summary Disposal Data'!$C:$C,L$4,'[1]Summary Disposal Data'!$D:$D,$D138,'[1]Summary Disposal Data'!$A:$A,"R")</f>
        <v>#VALUE!</v>
      </c>
      <c r="M164" s="15" t="e">
        <f>SUMIFS('[1]Summary Disposal Data'!$J:$J,'[1]Summary Disposal Data'!$C:$C,M$4,'[1]Summary Disposal Data'!$D:$D,$A138,'[1]Summary Disposal Data'!$A:$A,"R")+SUMIFS('[1]Summary Disposal Data'!$J:$J,'[1]Summary Disposal Data'!$C:$C,M$4,'[1]Summary Disposal Data'!$D:$D,$B138,'[1]Summary Disposal Data'!$A:$A,"R")+SUMIFS('[1]Summary Disposal Data'!$J:$J,'[1]Summary Disposal Data'!$C:$C,M$4,'[1]Summary Disposal Data'!$D:$D,$C138,'[1]Summary Disposal Data'!$A:$A,"R")+SUMIFS('[1]Summary Disposal Data'!$J:$J,'[1]Summary Disposal Data'!$C:$C,M$4,'[1]Summary Disposal Data'!$D:$D,$D138,'[1]Summary Disposal Data'!$A:$A,"R")</f>
        <v>#VALUE!</v>
      </c>
      <c r="N164" s="15" t="e">
        <f>SUMIFS('[1]Summary Disposal Data'!$J:$J,'[1]Summary Disposal Data'!$C:$C,N$4,'[1]Summary Disposal Data'!$D:$D,$A138,'[1]Summary Disposal Data'!$A:$A,"R")+SUMIFS('[1]Summary Disposal Data'!$J:$J,'[1]Summary Disposal Data'!$C:$C,N$4,'[1]Summary Disposal Data'!$D:$D,$B138,'[1]Summary Disposal Data'!$A:$A,"R")+SUMIFS('[1]Summary Disposal Data'!$J:$J,'[1]Summary Disposal Data'!$C:$C,N$4,'[1]Summary Disposal Data'!$D:$D,$C138,'[1]Summary Disposal Data'!$A:$A,"R")+SUMIFS('[1]Summary Disposal Data'!$J:$J,'[1]Summary Disposal Data'!$C:$C,N$4,'[1]Summary Disposal Data'!$D:$D,$D138,'[1]Summary Disposal Data'!$A:$A,"R")</f>
        <v>#VALUE!</v>
      </c>
      <c r="O164" s="15" t="e">
        <f>SUMIFS('[1]Summary Disposal Data'!$J:$J,'[1]Summary Disposal Data'!$C:$C,O$4,'[1]Summary Disposal Data'!$D:$D,$A138,'[1]Summary Disposal Data'!$A:$A,"R")+SUMIFS('[1]Summary Disposal Data'!$J:$J,'[1]Summary Disposal Data'!$C:$C,O$4,'[1]Summary Disposal Data'!$D:$D,$B138,'[1]Summary Disposal Data'!$A:$A,"R")+SUMIFS('[1]Summary Disposal Data'!$J:$J,'[1]Summary Disposal Data'!$C:$C,O$4,'[1]Summary Disposal Data'!$D:$D,$C138,'[1]Summary Disposal Data'!$A:$A,"R")+SUMIFS('[1]Summary Disposal Data'!$J:$J,'[1]Summary Disposal Data'!$C:$C,O$4,'[1]Summary Disposal Data'!$D:$D,$D138,'[1]Summary Disposal Data'!$A:$A,"R")</f>
        <v>#VALUE!</v>
      </c>
      <c r="P164" s="15" t="e">
        <f>SUMIFS('[1]Summary Disposal Data'!$J:$J,'[1]Summary Disposal Data'!$C:$C,P$4,'[1]Summary Disposal Data'!$D:$D,$A138,'[1]Summary Disposal Data'!$A:$A,"R")+SUMIFS('[1]Summary Disposal Data'!$J:$J,'[1]Summary Disposal Data'!$C:$C,P$4,'[1]Summary Disposal Data'!$D:$D,$B138,'[1]Summary Disposal Data'!$A:$A,"R")+SUMIFS('[1]Summary Disposal Data'!$J:$J,'[1]Summary Disposal Data'!$C:$C,P$4,'[1]Summary Disposal Data'!$D:$D,$C138,'[1]Summary Disposal Data'!$A:$A,"R")+SUMIFS('[1]Summary Disposal Data'!$J:$J,'[1]Summary Disposal Data'!$C:$C,P$4,'[1]Summary Disposal Data'!$D:$D,$D138,'[1]Summary Disposal Data'!$A:$A,"R")</f>
        <v>#VALUE!</v>
      </c>
      <c r="Q164" s="15" t="e">
        <f>SUMIFS('[1]Summary Disposal Data'!$J:$J,'[1]Summary Disposal Data'!$C:$C,Q$4,'[1]Summary Disposal Data'!$D:$D,$A138,'[1]Summary Disposal Data'!$A:$A,"R")+SUMIFS('[1]Summary Disposal Data'!$J:$J,'[1]Summary Disposal Data'!$C:$C,Q$4,'[1]Summary Disposal Data'!$D:$D,$B138,'[1]Summary Disposal Data'!$A:$A,"R")+SUMIFS('[1]Summary Disposal Data'!$J:$J,'[1]Summary Disposal Data'!$C:$C,Q$4,'[1]Summary Disposal Data'!$D:$D,$C138,'[1]Summary Disposal Data'!$A:$A,"R")+SUMIFS('[1]Summary Disposal Data'!$J:$J,'[1]Summary Disposal Data'!$C:$C,Q$4,'[1]Summary Disposal Data'!$D:$D,$D138,'[1]Summary Disposal Data'!$A:$A,"R")</f>
        <v>#VALUE!</v>
      </c>
      <c r="R164" s="15"/>
      <c r="S164" s="16" t="e">
        <f>SUM(F164:R164)</f>
        <v>#VALUE!</v>
      </c>
      <c r="T164" s="15"/>
      <c r="U164" s="15"/>
      <c r="V164" s="15"/>
      <c r="W164" s="15"/>
      <c r="X164" s="15"/>
      <c r="Y164" s="15"/>
    </row>
    <row r="165" spans="5:25">
      <c r="E165" s="1" t="str">
        <f t="shared" si="78"/>
        <v>3rd &amp; Lander - MSW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6">
        <v>0</v>
      </c>
      <c r="T165" s="15"/>
      <c r="U165" s="15"/>
      <c r="V165" s="15"/>
      <c r="W165" s="15"/>
      <c r="X165" s="15"/>
      <c r="Y165" s="15"/>
    </row>
    <row r="166" spans="5:25">
      <c r="E166" s="1" t="str">
        <f t="shared" si="78"/>
        <v>3rd &amp; Lander - Yardwaste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6">
        <v>0</v>
      </c>
      <c r="T166" s="15"/>
      <c r="U166" s="15"/>
      <c r="V166" s="15"/>
      <c r="W166" s="15"/>
      <c r="X166" s="15"/>
      <c r="Y166" s="15"/>
    </row>
    <row r="167" spans="5:25">
      <c r="E167" s="1" t="str">
        <f t="shared" si="78"/>
        <v>3rd &amp; Lander - Cardboard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6">
        <v>0</v>
      </c>
      <c r="T167" s="15"/>
      <c r="U167" s="15"/>
      <c r="V167" s="15"/>
      <c r="W167" s="15"/>
      <c r="X167" s="15"/>
      <c r="Y167" s="15"/>
    </row>
    <row r="168" spans="5:25">
      <c r="E168" s="1" t="str">
        <f t="shared" si="78"/>
        <v>City Contract Street Sweeping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6">
        <v>0</v>
      </c>
      <c r="T168" s="15"/>
      <c r="U168" s="15"/>
      <c r="V168" s="15"/>
      <c r="W168" s="15"/>
      <c r="X168" s="15"/>
      <c r="Y168" s="15"/>
    </row>
    <row r="169" spans="5:25">
      <c r="E169" s="1" t="str">
        <f t="shared" si="78"/>
        <v>Black River C&amp;D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/>
      <c r="S169" s="16">
        <v>0</v>
      </c>
      <c r="T169" s="15"/>
      <c r="U169" s="15"/>
      <c r="V169" s="15"/>
      <c r="W169" s="15"/>
      <c r="X169" s="15"/>
      <c r="Y169" s="15"/>
    </row>
    <row r="170" spans="5:25">
      <c r="E170" s="1" t="str">
        <f t="shared" si="78"/>
        <v>Other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6">
        <v>0</v>
      </c>
      <c r="T170" s="15"/>
      <c r="U170" s="15"/>
      <c r="V170" s="15"/>
      <c r="W170" s="15"/>
      <c r="X170" s="15"/>
      <c r="Y170" s="15"/>
    </row>
    <row r="171" spans="5:25">
      <c r="F171" s="34" t="e">
        <f>SUM(F162:F170)</f>
        <v>#VALUE!</v>
      </c>
      <c r="G171" s="34" t="e">
        <f t="shared" ref="G171:Q171" si="79">SUM(G162:G170)</f>
        <v>#VALUE!</v>
      </c>
      <c r="H171" s="34" t="e">
        <f t="shared" si="79"/>
        <v>#VALUE!</v>
      </c>
      <c r="I171" s="34" t="e">
        <f t="shared" si="79"/>
        <v>#VALUE!</v>
      </c>
      <c r="J171" s="34" t="e">
        <f t="shared" si="79"/>
        <v>#VALUE!</v>
      </c>
      <c r="K171" s="34" t="e">
        <f t="shared" si="79"/>
        <v>#VALUE!</v>
      </c>
      <c r="L171" s="34" t="e">
        <f t="shared" si="79"/>
        <v>#VALUE!</v>
      </c>
      <c r="M171" s="34" t="e">
        <f t="shared" si="79"/>
        <v>#VALUE!</v>
      </c>
      <c r="N171" s="34" t="e">
        <f t="shared" si="79"/>
        <v>#VALUE!</v>
      </c>
      <c r="O171" s="34" t="e">
        <f t="shared" si="79"/>
        <v>#VALUE!</v>
      </c>
      <c r="P171" s="34" t="e">
        <f t="shared" si="79"/>
        <v>#VALUE!</v>
      </c>
      <c r="Q171" s="34" t="e">
        <f t="shared" si="79"/>
        <v>#VALUE!</v>
      </c>
      <c r="R171" s="34"/>
      <c r="S171" s="47" t="e">
        <f>SUM(F171:R171)</f>
        <v>#VALUE!</v>
      </c>
      <c r="T171" s="15"/>
      <c r="U171" s="15"/>
      <c r="V171" s="15"/>
      <c r="W171" s="15"/>
      <c r="X171" s="15"/>
      <c r="Y171" s="15"/>
    </row>
    <row r="172" spans="5:25"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38"/>
      <c r="T172" s="15"/>
      <c r="U172" s="15"/>
      <c r="V172" s="15"/>
      <c r="W172" s="15"/>
      <c r="X172" s="15"/>
      <c r="Y172" s="15"/>
    </row>
    <row r="173" spans="5:25">
      <c r="E173" s="2" t="s">
        <v>81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38"/>
      <c r="T173" s="15"/>
      <c r="U173" s="15"/>
      <c r="V173" s="15"/>
      <c r="W173" s="15"/>
      <c r="X173" s="15"/>
      <c r="Y173" s="15"/>
    </row>
    <row r="174" spans="5:25">
      <c r="E174" s="1" t="str">
        <f>+E162</f>
        <v>Rabanco MRF - Mixed Comm</v>
      </c>
      <c r="F174" s="15">
        <f t="shared" ref="F174:Q182" si="80">+F136-F162</f>
        <v>163.67000000000004</v>
      </c>
      <c r="G174" s="15">
        <f t="shared" si="80"/>
        <v>139.93</v>
      </c>
      <c r="H174" s="15">
        <f t="shared" si="80"/>
        <v>129.80000000000001</v>
      </c>
      <c r="I174" s="15">
        <f t="shared" si="80"/>
        <v>164.40999999999997</v>
      </c>
      <c r="J174" s="15">
        <f t="shared" si="80"/>
        <v>124.14999999999992</v>
      </c>
      <c r="K174" s="15">
        <f t="shared" si="80"/>
        <v>174.66000000000005</v>
      </c>
      <c r="L174" s="15">
        <f t="shared" si="80"/>
        <v>213.61999999999995</v>
      </c>
      <c r="M174" s="15">
        <f t="shared" si="80"/>
        <v>241.41</v>
      </c>
      <c r="N174" s="15">
        <f t="shared" si="80"/>
        <v>291.92999999999995</v>
      </c>
      <c r="O174" s="15">
        <f t="shared" si="80"/>
        <v>288.61</v>
      </c>
      <c r="P174" s="15">
        <f t="shared" si="80"/>
        <v>281.91999999999996</v>
      </c>
      <c r="Q174" s="15">
        <f t="shared" si="80"/>
        <v>268.05000000000007</v>
      </c>
      <c r="R174" s="15"/>
      <c r="S174" s="16">
        <f>SUM(F174:R174)</f>
        <v>2482.1600000000003</v>
      </c>
      <c r="T174" s="15"/>
      <c r="U174" s="15"/>
      <c r="V174" s="15"/>
      <c r="W174" s="15"/>
      <c r="X174" s="15"/>
      <c r="Y174" s="15"/>
    </row>
    <row r="175" spans="5:25">
      <c r="E175" s="1" t="str">
        <f t="shared" ref="E175:E182" si="81">+E163</f>
        <v>Rabanco MRF - Commercial</v>
      </c>
      <c r="F175" s="15">
        <f t="shared" si="80"/>
        <v>79.64</v>
      </c>
      <c r="G175" s="15">
        <f t="shared" si="80"/>
        <v>69.06</v>
      </c>
      <c r="H175" s="15">
        <f t="shared" si="80"/>
        <v>89.509999999999991</v>
      </c>
      <c r="I175" s="15">
        <f t="shared" si="80"/>
        <v>94.94</v>
      </c>
      <c r="J175" s="15">
        <f t="shared" si="80"/>
        <v>83.42</v>
      </c>
      <c r="K175" s="15">
        <f t="shared" si="80"/>
        <v>77.239999999999981</v>
      </c>
      <c r="L175" s="15">
        <f t="shared" si="80"/>
        <v>70.89</v>
      </c>
      <c r="M175" s="15">
        <f t="shared" si="80"/>
        <v>57.16</v>
      </c>
      <c r="N175" s="15">
        <f t="shared" si="80"/>
        <v>45.599999999999994</v>
      </c>
      <c r="O175" s="15">
        <f t="shared" si="80"/>
        <v>76.569999999999993</v>
      </c>
      <c r="P175" s="15">
        <f t="shared" si="80"/>
        <v>46.7</v>
      </c>
      <c r="Q175" s="15">
        <f t="shared" si="80"/>
        <v>66.139999999999986</v>
      </c>
      <c r="R175" s="15"/>
      <c r="S175" s="16">
        <f t="shared" ref="S175:S183" si="82">SUM(F175:R175)</f>
        <v>856.87</v>
      </c>
      <c r="T175" s="15"/>
      <c r="U175" s="15"/>
      <c r="V175" s="15"/>
      <c r="W175" s="15"/>
      <c r="X175" s="15"/>
      <c r="Y175" s="15"/>
    </row>
    <row r="176" spans="5:25">
      <c r="E176" s="1" t="str">
        <f t="shared" si="81"/>
        <v>Rabanco MRF - Resi / MF</v>
      </c>
      <c r="F176" s="15" t="e">
        <f t="shared" si="80"/>
        <v>#VALUE!</v>
      </c>
      <c r="G176" s="15" t="e">
        <f t="shared" si="80"/>
        <v>#VALUE!</v>
      </c>
      <c r="H176" s="15" t="e">
        <f t="shared" si="80"/>
        <v>#VALUE!</v>
      </c>
      <c r="I176" s="15" t="e">
        <f t="shared" si="80"/>
        <v>#VALUE!</v>
      </c>
      <c r="J176" s="15" t="e">
        <f t="shared" si="80"/>
        <v>#VALUE!</v>
      </c>
      <c r="K176" s="15" t="e">
        <f t="shared" si="80"/>
        <v>#VALUE!</v>
      </c>
      <c r="L176" s="15" t="e">
        <f t="shared" si="80"/>
        <v>#VALUE!</v>
      </c>
      <c r="M176" s="15" t="e">
        <f t="shared" si="80"/>
        <v>#VALUE!</v>
      </c>
      <c r="N176" s="15" t="e">
        <f t="shared" si="80"/>
        <v>#VALUE!</v>
      </c>
      <c r="O176" s="15" t="e">
        <f t="shared" si="80"/>
        <v>#VALUE!</v>
      </c>
      <c r="P176" s="15" t="e">
        <f t="shared" si="80"/>
        <v>#VALUE!</v>
      </c>
      <c r="Q176" s="15" t="e">
        <f t="shared" si="80"/>
        <v>#VALUE!</v>
      </c>
      <c r="R176" s="15"/>
      <c r="S176" s="16" t="e">
        <f t="shared" si="82"/>
        <v>#VALUE!</v>
      </c>
      <c r="T176" s="15"/>
      <c r="U176" s="15"/>
      <c r="V176" s="15"/>
      <c r="W176" s="15"/>
      <c r="X176" s="15"/>
      <c r="Y176" s="15"/>
    </row>
    <row r="177" spans="5:25">
      <c r="E177" s="1" t="str">
        <f t="shared" si="81"/>
        <v>3rd &amp; Lander - MSW</v>
      </c>
      <c r="F177" s="15">
        <f t="shared" si="80"/>
        <v>0</v>
      </c>
      <c r="G177" s="15">
        <f t="shared" si="80"/>
        <v>0</v>
      </c>
      <c r="H177" s="15">
        <f t="shared" si="80"/>
        <v>0</v>
      </c>
      <c r="I177" s="15">
        <f t="shared" si="80"/>
        <v>0</v>
      </c>
      <c r="J177" s="15">
        <f t="shared" si="80"/>
        <v>0</v>
      </c>
      <c r="K177" s="15">
        <f t="shared" si="80"/>
        <v>0</v>
      </c>
      <c r="L177" s="15">
        <f t="shared" si="80"/>
        <v>0</v>
      </c>
      <c r="M177" s="15">
        <f t="shared" si="80"/>
        <v>0</v>
      </c>
      <c r="N177" s="15">
        <f t="shared" si="80"/>
        <v>0</v>
      </c>
      <c r="O177" s="15">
        <f t="shared" si="80"/>
        <v>0</v>
      </c>
      <c r="P177" s="15">
        <f t="shared" si="80"/>
        <v>0</v>
      </c>
      <c r="Q177" s="15">
        <f t="shared" si="80"/>
        <v>0</v>
      </c>
      <c r="R177" s="15"/>
      <c r="S177" s="16">
        <f t="shared" si="82"/>
        <v>0</v>
      </c>
      <c r="T177" s="15"/>
      <c r="U177" s="15"/>
      <c r="V177" s="15"/>
      <c r="W177" s="15"/>
      <c r="X177" s="15"/>
      <c r="Y177" s="15"/>
    </row>
    <row r="178" spans="5:25">
      <c r="E178" s="1" t="str">
        <f t="shared" si="81"/>
        <v>3rd &amp; Lander - Yardwaste</v>
      </c>
      <c r="F178" s="15">
        <f t="shared" si="80"/>
        <v>31.67</v>
      </c>
      <c r="G178" s="15">
        <f t="shared" si="80"/>
        <v>29.599999999999998</v>
      </c>
      <c r="H178" s="15">
        <f t="shared" si="80"/>
        <v>14.190000000000001</v>
      </c>
      <c r="I178" s="15">
        <f t="shared" si="80"/>
        <v>41.739999999999995</v>
      </c>
      <c r="J178" s="15">
        <f t="shared" si="80"/>
        <v>52</v>
      </c>
      <c r="K178" s="15">
        <f t="shared" si="80"/>
        <v>1.41</v>
      </c>
      <c r="L178" s="15">
        <f t="shared" si="80"/>
        <v>3.9800000000000004</v>
      </c>
      <c r="M178" s="15">
        <f t="shared" si="80"/>
        <v>15.9</v>
      </c>
      <c r="N178" s="15">
        <f t="shared" si="80"/>
        <v>18.62</v>
      </c>
      <c r="O178" s="15">
        <f t="shared" si="80"/>
        <v>62.060000000000009</v>
      </c>
      <c r="P178" s="15">
        <f t="shared" si="80"/>
        <v>49.98</v>
      </c>
      <c r="Q178" s="15">
        <f t="shared" si="80"/>
        <v>38.849999999999994</v>
      </c>
      <c r="R178" s="15"/>
      <c r="S178" s="16">
        <f t="shared" si="82"/>
        <v>360</v>
      </c>
      <c r="T178" s="15"/>
      <c r="U178" s="15"/>
      <c r="V178" s="15"/>
      <c r="W178" s="15"/>
      <c r="X178" s="15"/>
      <c r="Y178" s="15"/>
    </row>
    <row r="179" spans="5:25">
      <c r="E179" s="1" t="str">
        <f t="shared" si="81"/>
        <v>3rd &amp; Lander - Cardboard</v>
      </c>
      <c r="F179" s="15">
        <f t="shared" si="80"/>
        <v>26.78</v>
      </c>
      <c r="G179" s="15">
        <f t="shared" si="80"/>
        <v>11.55</v>
      </c>
      <c r="H179" s="15">
        <f t="shared" si="80"/>
        <v>27</v>
      </c>
      <c r="I179" s="15">
        <f t="shared" si="80"/>
        <v>21.689999999999998</v>
      </c>
      <c r="J179" s="15">
        <f t="shared" si="80"/>
        <v>30.440000000000005</v>
      </c>
      <c r="K179" s="15">
        <f t="shared" si="80"/>
        <v>39.47999999999999</v>
      </c>
      <c r="L179" s="15">
        <f t="shared" si="80"/>
        <v>37.82</v>
      </c>
      <c r="M179" s="15">
        <f t="shared" si="80"/>
        <v>27.409999999999997</v>
      </c>
      <c r="N179" s="15">
        <f t="shared" si="80"/>
        <v>23.77</v>
      </c>
      <c r="O179" s="15">
        <f t="shared" si="80"/>
        <v>44.33</v>
      </c>
      <c r="P179" s="15">
        <f t="shared" si="80"/>
        <v>27.38</v>
      </c>
      <c r="Q179" s="15">
        <f t="shared" si="80"/>
        <v>34.129999999999995</v>
      </c>
      <c r="R179" s="15"/>
      <c r="S179" s="16">
        <f t="shared" si="82"/>
        <v>351.78</v>
      </c>
      <c r="T179" s="15"/>
      <c r="U179" s="15"/>
      <c r="V179" s="15"/>
      <c r="W179" s="15"/>
      <c r="X179" s="15"/>
      <c r="Y179" s="15"/>
    </row>
    <row r="180" spans="5:25">
      <c r="E180" s="1" t="str">
        <f t="shared" si="81"/>
        <v>City Contract Street Sweeping</v>
      </c>
      <c r="F180" s="15">
        <f t="shared" si="80"/>
        <v>0</v>
      </c>
      <c r="G180" s="15">
        <f t="shared" si="80"/>
        <v>0</v>
      </c>
      <c r="H180" s="15">
        <f t="shared" si="80"/>
        <v>0</v>
      </c>
      <c r="I180" s="15">
        <f t="shared" si="80"/>
        <v>0</v>
      </c>
      <c r="J180" s="15">
        <f t="shared" si="80"/>
        <v>0</v>
      </c>
      <c r="K180" s="15">
        <f t="shared" si="80"/>
        <v>0</v>
      </c>
      <c r="L180" s="15">
        <f t="shared" si="80"/>
        <v>0</v>
      </c>
      <c r="M180" s="15">
        <f t="shared" si="80"/>
        <v>0</v>
      </c>
      <c r="N180" s="15">
        <f t="shared" si="80"/>
        <v>0</v>
      </c>
      <c r="O180" s="15">
        <f t="shared" si="80"/>
        <v>0</v>
      </c>
      <c r="P180" s="15">
        <f t="shared" si="80"/>
        <v>0</v>
      </c>
      <c r="Q180" s="15">
        <f t="shared" si="80"/>
        <v>0</v>
      </c>
      <c r="R180" s="15"/>
      <c r="S180" s="16">
        <f t="shared" si="82"/>
        <v>0</v>
      </c>
      <c r="T180" s="15"/>
      <c r="U180" s="15"/>
      <c r="V180" s="15"/>
      <c r="W180" s="15"/>
      <c r="X180" s="15"/>
      <c r="Y180" s="15"/>
    </row>
    <row r="181" spans="5:25">
      <c r="E181" s="1" t="str">
        <f t="shared" si="81"/>
        <v>Black River C&amp;D</v>
      </c>
      <c r="F181" s="15">
        <f t="shared" si="80"/>
        <v>299.89999999999998</v>
      </c>
      <c r="G181" s="15">
        <f t="shared" si="80"/>
        <v>234.83999999999995</v>
      </c>
      <c r="H181" s="15">
        <f t="shared" si="80"/>
        <v>386.05</v>
      </c>
      <c r="I181" s="15">
        <f t="shared" si="80"/>
        <v>367.61000000000007</v>
      </c>
      <c r="J181" s="15">
        <f t="shared" si="80"/>
        <v>420.98</v>
      </c>
      <c r="K181" s="15">
        <f t="shared" si="80"/>
        <v>327.84999999999997</v>
      </c>
      <c r="L181" s="15">
        <f t="shared" si="80"/>
        <v>311.04000000000002</v>
      </c>
      <c r="M181" s="15">
        <f t="shared" si="80"/>
        <v>337.95</v>
      </c>
      <c r="N181" s="15">
        <f t="shared" si="80"/>
        <v>277.35999999999996</v>
      </c>
      <c r="O181" s="15">
        <f t="shared" si="80"/>
        <v>262.41999999999996</v>
      </c>
      <c r="P181" s="15">
        <f t="shared" si="80"/>
        <v>201.51000000000002</v>
      </c>
      <c r="Q181" s="15">
        <f t="shared" si="80"/>
        <v>217.71</v>
      </c>
      <c r="R181" s="15"/>
      <c r="S181" s="16">
        <f t="shared" si="82"/>
        <v>3645.2200000000003</v>
      </c>
      <c r="T181" s="15"/>
      <c r="U181" s="15"/>
      <c r="V181" s="15"/>
      <c r="W181" s="15"/>
      <c r="X181" s="15"/>
      <c r="Y181" s="15"/>
    </row>
    <row r="182" spans="5:25">
      <c r="E182" s="1" t="str">
        <f t="shared" si="81"/>
        <v>Other</v>
      </c>
      <c r="F182" s="15">
        <f t="shared" si="80"/>
        <v>0</v>
      </c>
      <c r="G182" s="15">
        <f t="shared" si="80"/>
        <v>0</v>
      </c>
      <c r="H182" s="15">
        <f t="shared" si="80"/>
        <v>0</v>
      </c>
      <c r="I182" s="15">
        <f t="shared" si="80"/>
        <v>0</v>
      </c>
      <c r="J182" s="15">
        <f t="shared" si="80"/>
        <v>0</v>
      </c>
      <c r="K182" s="15">
        <f t="shared" si="80"/>
        <v>0</v>
      </c>
      <c r="L182" s="15">
        <f t="shared" si="80"/>
        <v>0</v>
      </c>
      <c r="M182" s="15">
        <f t="shared" si="80"/>
        <v>0</v>
      </c>
      <c r="N182" s="15">
        <f t="shared" si="80"/>
        <v>0</v>
      </c>
      <c r="O182" s="15">
        <f t="shared" si="80"/>
        <v>0</v>
      </c>
      <c r="P182" s="15">
        <f t="shared" si="80"/>
        <v>0</v>
      </c>
      <c r="Q182" s="15">
        <f t="shared" si="80"/>
        <v>0</v>
      </c>
      <c r="R182" s="15"/>
      <c r="S182" s="16">
        <f t="shared" si="82"/>
        <v>0</v>
      </c>
      <c r="T182" s="15"/>
      <c r="U182" s="15"/>
      <c r="V182" s="15"/>
      <c r="W182" s="15"/>
      <c r="X182" s="15"/>
      <c r="Y182" s="15"/>
    </row>
    <row r="183" spans="5:25">
      <c r="F183" s="34" t="e">
        <f>SUM(F174:F182)</f>
        <v>#VALUE!</v>
      </c>
      <c r="G183" s="34" t="e">
        <f t="shared" ref="G183:Q183" si="83">SUM(G174:G182)</f>
        <v>#VALUE!</v>
      </c>
      <c r="H183" s="34" t="e">
        <f t="shared" si="83"/>
        <v>#VALUE!</v>
      </c>
      <c r="I183" s="34" t="e">
        <f t="shared" si="83"/>
        <v>#VALUE!</v>
      </c>
      <c r="J183" s="34" t="e">
        <f t="shared" si="83"/>
        <v>#VALUE!</v>
      </c>
      <c r="K183" s="34" t="e">
        <f t="shared" si="83"/>
        <v>#VALUE!</v>
      </c>
      <c r="L183" s="34" t="e">
        <f t="shared" si="83"/>
        <v>#VALUE!</v>
      </c>
      <c r="M183" s="34" t="e">
        <f t="shared" si="83"/>
        <v>#VALUE!</v>
      </c>
      <c r="N183" s="34" t="e">
        <f t="shared" si="83"/>
        <v>#VALUE!</v>
      </c>
      <c r="O183" s="34" t="e">
        <f t="shared" si="83"/>
        <v>#VALUE!</v>
      </c>
      <c r="P183" s="34" t="e">
        <f t="shared" si="83"/>
        <v>#VALUE!</v>
      </c>
      <c r="Q183" s="34" t="e">
        <f t="shared" si="83"/>
        <v>#VALUE!</v>
      </c>
      <c r="R183" s="34"/>
      <c r="S183" s="47" t="e">
        <f t="shared" si="82"/>
        <v>#VALUE!</v>
      </c>
      <c r="T183" s="15"/>
      <c r="U183" s="15"/>
      <c r="V183" s="15"/>
      <c r="W183" s="15"/>
      <c r="X183" s="15"/>
      <c r="Y183" s="15"/>
    </row>
    <row r="184" spans="5:25"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38"/>
      <c r="T184" s="15"/>
      <c r="U184" s="15"/>
      <c r="V184" s="15"/>
      <c r="W184" s="15"/>
      <c r="X184" s="15"/>
      <c r="Y184" s="15"/>
    </row>
    <row r="185" spans="5:25"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38"/>
      <c r="T185" s="15"/>
      <c r="U185" s="15"/>
      <c r="V185" s="15"/>
      <c r="W185" s="15"/>
      <c r="X185" s="15"/>
      <c r="Y185" s="15"/>
    </row>
    <row r="186" spans="5:25"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38"/>
      <c r="T186" s="15"/>
      <c r="U186" s="15"/>
      <c r="V186" s="15"/>
      <c r="W186" s="15"/>
      <c r="X186" s="15"/>
      <c r="Y186" s="15"/>
    </row>
    <row r="187" spans="5:25"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38"/>
      <c r="T187" s="15"/>
      <c r="U187" s="15"/>
      <c r="V187" s="15"/>
      <c r="W187" s="15"/>
      <c r="X187" s="15"/>
      <c r="Y187" s="15"/>
    </row>
    <row r="188" spans="5:25"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38"/>
      <c r="T188" s="15"/>
      <c r="U188" s="15"/>
      <c r="V188" s="15"/>
      <c r="W188" s="15"/>
      <c r="X188" s="15"/>
      <c r="Y188" s="15"/>
    </row>
    <row r="189" spans="5:25"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38"/>
      <c r="T189" s="15"/>
      <c r="U189" s="15"/>
      <c r="V189" s="15"/>
      <c r="W189" s="15"/>
      <c r="X189" s="15"/>
      <c r="Y189" s="15"/>
    </row>
    <row r="190" spans="5:25"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38"/>
      <c r="T190" s="15"/>
      <c r="U190" s="15"/>
      <c r="V190" s="15"/>
      <c r="W190" s="15"/>
      <c r="X190" s="15"/>
      <c r="Y190" s="15"/>
    </row>
    <row r="191" spans="5:25"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38"/>
      <c r="T191" s="15"/>
      <c r="U191" s="15"/>
      <c r="V191" s="15"/>
      <c r="W191" s="15"/>
      <c r="X191" s="15"/>
      <c r="Y191" s="15"/>
    </row>
    <row r="192" spans="5:25"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38"/>
      <c r="T192" s="15"/>
      <c r="U192" s="15"/>
      <c r="V192" s="15"/>
      <c r="W192" s="15"/>
      <c r="X192" s="15"/>
      <c r="Y192" s="15"/>
    </row>
    <row r="193" spans="6:25" s="1" customFormat="1"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38"/>
      <c r="T193" s="15"/>
      <c r="U193" s="15"/>
      <c r="V193" s="15"/>
      <c r="W193" s="15"/>
      <c r="X193" s="15"/>
      <c r="Y193" s="15"/>
    </row>
    <row r="194" spans="6:25" s="1" customFormat="1"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38"/>
      <c r="T194" s="15"/>
      <c r="U194" s="15"/>
      <c r="V194" s="15"/>
      <c r="W194" s="15"/>
      <c r="X194" s="15"/>
      <c r="Y194" s="15"/>
    </row>
    <row r="195" spans="6:25" s="1" customFormat="1"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38"/>
      <c r="T195" s="15"/>
      <c r="U195" s="15"/>
      <c r="V195" s="15"/>
      <c r="W195" s="15"/>
      <c r="X195" s="15"/>
      <c r="Y195" s="15"/>
    </row>
    <row r="196" spans="6:25" s="1" customFormat="1"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38"/>
      <c r="T196" s="15"/>
      <c r="U196" s="15"/>
      <c r="V196" s="15"/>
      <c r="W196" s="15"/>
      <c r="X196" s="15"/>
      <c r="Y196" s="15"/>
    </row>
    <row r="197" spans="6:25" s="1" customFormat="1"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38"/>
      <c r="T197" s="15"/>
      <c r="U197" s="15"/>
      <c r="V197" s="15"/>
      <c r="W197" s="15"/>
      <c r="X197" s="15"/>
      <c r="Y197" s="15"/>
    </row>
    <row r="198" spans="6:25" s="1" customFormat="1"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38"/>
      <c r="T198" s="15"/>
      <c r="U198" s="15"/>
      <c r="V198" s="15"/>
      <c r="W198" s="15"/>
      <c r="X198" s="15"/>
      <c r="Y198" s="15"/>
    </row>
    <row r="199" spans="6:25" s="1" customFormat="1"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38"/>
      <c r="T199" s="15"/>
      <c r="U199" s="15"/>
      <c r="V199" s="15"/>
      <c r="W199" s="15"/>
      <c r="X199" s="15"/>
      <c r="Y199" s="15"/>
    </row>
    <row r="200" spans="6:25" s="1" customFormat="1"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38"/>
      <c r="T200" s="15"/>
      <c r="U200" s="15"/>
      <c r="V200" s="15"/>
      <c r="W200" s="15"/>
      <c r="X200" s="15"/>
      <c r="Y200" s="15"/>
    </row>
    <row r="201" spans="6:25" s="1" customFormat="1"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38"/>
      <c r="T201" s="15"/>
      <c r="U201" s="15"/>
      <c r="V201" s="15"/>
      <c r="W201" s="15"/>
      <c r="X201" s="15"/>
      <c r="Y201" s="15"/>
    </row>
    <row r="202" spans="6:25" s="1" customFormat="1"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38"/>
      <c r="T202" s="15"/>
      <c r="U202" s="15"/>
      <c r="V202" s="15"/>
      <c r="W202" s="15"/>
      <c r="X202" s="15"/>
      <c r="Y202" s="15"/>
    </row>
    <row r="203" spans="6:25" s="1" customFormat="1"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38"/>
      <c r="T203" s="15"/>
      <c r="U203" s="15"/>
      <c r="V203" s="15"/>
      <c r="W203" s="15"/>
      <c r="X203" s="15"/>
      <c r="Y203" s="15"/>
    </row>
    <row r="204" spans="6:25" s="1" customFormat="1"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38"/>
      <c r="T204" s="15"/>
      <c r="U204" s="15"/>
      <c r="V204" s="15"/>
      <c r="W204" s="15"/>
      <c r="X204" s="15"/>
      <c r="Y204" s="15"/>
    </row>
    <row r="205" spans="6:25" s="1" customFormat="1"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38"/>
      <c r="T205" s="15"/>
      <c r="U205" s="15"/>
      <c r="V205" s="15"/>
      <c r="W205" s="15"/>
      <c r="X205" s="15"/>
      <c r="Y205" s="15"/>
    </row>
    <row r="206" spans="6:25" s="1" customFormat="1"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38"/>
      <c r="T206" s="15"/>
      <c r="U206" s="15"/>
      <c r="V206" s="15"/>
      <c r="W206" s="15"/>
      <c r="X206" s="15"/>
      <c r="Y206" s="15"/>
    </row>
    <row r="207" spans="6:25" s="1" customFormat="1"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38"/>
      <c r="T207" s="15"/>
      <c r="U207" s="15"/>
      <c r="V207" s="15"/>
      <c r="W207" s="15"/>
      <c r="X207" s="15"/>
      <c r="Y207" s="15"/>
    </row>
    <row r="208" spans="6:25" s="1" customFormat="1"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38"/>
      <c r="T208" s="15"/>
      <c r="U208" s="15"/>
      <c r="V208" s="15"/>
      <c r="W208" s="15"/>
      <c r="X208" s="15"/>
      <c r="Y208" s="15"/>
    </row>
    <row r="209" spans="6:25" s="1" customFormat="1"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38"/>
      <c r="T209" s="15"/>
      <c r="U209" s="15"/>
      <c r="V209" s="15"/>
      <c r="W209" s="15"/>
      <c r="X209" s="15"/>
      <c r="Y209" s="15"/>
    </row>
    <row r="210" spans="6:25" s="1" customFormat="1"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38"/>
      <c r="T210" s="15"/>
      <c r="U210" s="15"/>
      <c r="V210" s="15"/>
      <c r="W210" s="15"/>
      <c r="X210" s="15"/>
      <c r="Y210" s="15"/>
    </row>
    <row r="211" spans="6:25" s="1" customFormat="1"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38"/>
      <c r="T211" s="15"/>
      <c r="U211" s="15"/>
      <c r="V211" s="15"/>
      <c r="W211" s="15"/>
      <c r="X211" s="15"/>
      <c r="Y211" s="15"/>
    </row>
    <row r="212" spans="6:25" s="1" customFormat="1"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38"/>
      <c r="T212" s="15"/>
      <c r="U212" s="15"/>
      <c r="V212" s="15"/>
      <c r="W212" s="15"/>
      <c r="X212" s="15"/>
      <c r="Y212" s="15"/>
    </row>
    <row r="213" spans="6:25" s="1" customFormat="1"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38"/>
      <c r="T213" s="15"/>
      <c r="U213" s="15"/>
      <c r="V213" s="15"/>
      <c r="W213" s="15"/>
      <c r="X213" s="15"/>
      <c r="Y213" s="15"/>
    </row>
    <row r="214" spans="6:25" s="1" customFormat="1"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38"/>
      <c r="T214" s="15"/>
      <c r="U214" s="15"/>
      <c r="V214" s="15"/>
      <c r="W214" s="15"/>
      <c r="X214" s="15"/>
      <c r="Y214" s="15"/>
    </row>
    <row r="215" spans="6:25" s="1" customFormat="1"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38"/>
      <c r="T215" s="15"/>
      <c r="U215" s="15"/>
      <c r="V215" s="15"/>
      <c r="W215" s="15"/>
      <c r="X215" s="15"/>
      <c r="Y215" s="15"/>
    </row>
    <row r="216" spans="6:25" s="1" customFormat="1"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38"/>
      <c r="T216" s="15"/>
      <c r="U216" s="15"/>
      <c r="V216" s="15"/>
      <c r="W216" s="15"/>
      <c r="X216" s="15"/>
      <c r="Y216" s="15"/>
    </row>
    <row r="217" spans="6:25" s="1" customFormat="1"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38"/>
      <c r="T217" s="15"/>
      <c r="U217" s="15"/>
      <c r="V217" s="15"/>
      <c r="W217" s="15"/>
      <c r="X217" s="15"/>
      <c r="Y217" s="15"/>
    </row>
    <row r="218" spans="6:25" s="1" customFormat="1"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38"/>
      <c r="T218" s="15"/>
      <c r="U218" s="15"/>
      <c r="V218" s="15"/>
      <c r="W218" s="15"/>
      <c r="X218" s="15"/>
      <c r="Y218" s="15"/>
    </row>
    <row r="219" spans="6:25" s="1" customFormat="1"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38"/>
      <c r="T219" s="15"/>
      <c r="U219" s="15"/>
      <c r="V219" s="15"/>
      <c r="W219" s="15"/>
      <c r="X219" s="15"/>
      <c r="Y219" s="15"/>
    </row>
    <row r="220" spans="6:25" s="1" customFormat="1"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38"/>
      <c r="T220" s="15"/>
      <c r="U220" s="15"/>
      <c r="V220" s="15"/>
      <c r="W220" s="15"/>
      <c r="X220" s="15"/>
      <c r="Y220" s="15"/>
    </row>
    <row r="221" spans="6:25" s="1" customFormat="1"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38"/>
      <c r="T221" s="15"/>
      <c r="U221" s="15"/>
      <c r="V221" s="15"/>
      <c r="W221" s="15"/>
      <c r="X221" s="15"/>
      <c r="Y221" s="15"/>
    </row>
    <row r="222" spans="6:25" s="1" customFormat="1"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38"/>
      <c r="T222" s="15"/>
      <c r="U222" s="15"/>
      <c r="V222" s="15"/>
      <c r="W222" s="15"/>
      <c r="X222" s="15"/>
      <c r="Y222" s="15"/>
    </row>
    <row r="223" spans="6:25" s="1" customFormat="1"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38"/>
      <c r="T223" s="15"/>
      <c r="U223" s="15"/>
      <c r="V223" s="15"/>
      <c r="W223" s="15"/>
      <c r="X223" s="15"/>
      <c r="Y223" s="15"/>
    </row>
    <row r="224" spans="6:25" s="1" customFormat="1"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38"/>
      <c r="T224" s="15"/>
      <c r="U224" s="15"/>
      <c r="V224" s="15"/>
      <c r="W224" s="15"/>
      <c r="X224" s="15"/>
      <c r="Y224" s="15"/>
    </row>
    <row r="225" spans="6:25" s="1" customFormat="1"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38"/>
      <c r="T225" s="15"/>
      <c r="U225" s="15"/>
      <c r="V225" s="15"/>
      <c r="W225" s="15"/>
      <c r="X225" s="15"/>
      <c r="Y225" s="15"/>
    </row>
    <row r="226" spans="6:25" s="1" customFormat="1"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38"/>
      <c r="T226" s="15"/>
      <c r="U226" s="15"/>
      <c r="V226" s="15"/>
      <c r="W226" s="15"/>
      <c r="X226" s="15"/>
      <c r="Y226" s="15"/>
    </row>
    <row r="227" spans="6:25" s="1" customFormat="1"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38"/>
      <c r="T227" s="15"/>
      <c r="U227" s="15"/>
      <c r="V227" s="15"/>
      <c r="W227" s="15"/>
      <c r="X227" s="15"/>
      <c r="Y227" s="15"/>
    </row>
    <row r="228" spans="6:25" s="1" customFormat="1"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38"/>
      <c r="T228" s="15"/>
      <c r="U228" s="15"/>
      <c r="V228" s="15"/>
      <c r="W228" s="15"/>
      <c r="X228" s="15"/>
      <c r="Y228" s="15"/>
    </row>
    <row r="229" spans="6:25" s="1" customFormat="1"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38"/>
      <c r="T229" s="15"/>
      <c r="U229" s="15"/>
      <c r="V229" s="15"/>
      <c r="W229" s="15"/>
      <c r="X229" s="15"/>
      <c r="Y229" s="15"/>
    </row>
    <row r="230" spans="6:25" s="1" customFormat="1"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38"/>
      <c r="T230" s="15"/>
      <c r="U230" s="15"/>
      <c r="V230" s="15"/>
      <c r="W230" s="15"/>
      <c r="X230" s="15"/>
      <c r="Y230" s="15"/>
    </row>
    <row r="231" spans="6:25" s="1" customFormat="1"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38"/>
      <c r="T231" s="15"/>
      <c r="U231" s="15"/>
      <c r="V231" s="15"/>
      <c r="W231" s="15"/>
      <c r="X231" s="15"/>
      <c r="Y231" s="15"/>
    </row>
    <row r="232" spans="6:25" s="1" customFormat="1"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38"/>
      <c r="T232" s="15"/>
      <c r="U232" s="15"/>
      <c r="V232" s="15"/>
      <c r="W232" s="15"/>
      <c r="X232" s="15"/>
      <c r="Y232" s="15"/>
    </row>
    <row r="233" spans="6:25" s="1" customFormat="1"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38"/>
      <c r="T233" s="15"/>
      <c r="U233" s="15"/>
      <c r="V233" s="15"/>
      <c r="W233" s="15"/>
      <c r="X233" s="15"/>
      <c r="Y233" s="15"/>
    </row>
    <row r="234" spans="6:25" s="1" customFormat="1"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38"/>
      <c r="T234" s="15"/>
      <c r="U234" s="15"/>
      <c r="V234" s="15"/>
      <c r="W234" s="15"/>
      <c r="X234" s="15"/>
      <c r="Y234" s="15"/>
    </row>
    <row r="235" spans="6:25" s="1" customFormat="1"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38"/>
      <c r="T235" s="15"/>
      <c r="U235" s="15"/>
      <c r="V235" s="15"/>
      <c r="W235" s="15"/>
      <c r="X235" s="15"/>
      <c r="Y235" s="15"/>
    </row>
    <row r="236" spans="6:25" s="1" customFormat="1"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38"/>
      <c r="T236" s="15"/>
      <c r="U236" s="15"/>
      <c r="V236" s="15"/>
      <c r="W236" s="15"/>
      <c r="X236" s="15"/>
      <c r="Y236" s="15"/>
    </row>
    <row r="237" spans="6:25" s="1" customFormat="1"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38"/>
      <c r="T237" s="15"/>
      <c r="U237" s="15"/>
      <c r="V237" s="15"/>
      <c r="W237" s="15"/>
      <c r="X237" s="15"/>
      <c r="Y237" s="15"/>
    </row>
    <row r="238" spans="6:25" s="1" customFormat="1"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38"/>
      <c r="T238" s="15"/>
      <c r="U238" s="15"/>
      <c r="V238" s="15"/>
      <c r="W238" s="15"/>
      <c r="X238" s="15"/>
      <c r="Y238" s="15"/>
    </row>
    <row r="239" spans="6:25" s="1" customFormat="1"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38"/>
      <c r="T239" s="15"/>
      <c r="U239" s="15"/>
      <c r="V239" s="15"/>
      <c r="W239" s="15"/>
      <c r="X239" s="15"/>
      <c r="Y239" s="15"/>
    </row>
    <row r="240" spans="6:25" s="1" customFormat="1"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38"/>
      <c r="T240" s="15"/>
      <c r="U240" s="15"/>
      <c r="V240" s="15"/>
      <c r="W240" s="15"/>
      <c r="X240" s="15"/>
      <c r="Y240" s="15"/>
    </row>
    <row r="241" spans="6:25" s="1" customFormat="1"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38"/>
      <c r="T241" s="15"/>
      <c r="U241" s="15"/>
      <c r="V241" s="15"/>
      <c r="W241" s="15"/>
      <c r="X241" s="15"/>
      <c r="Y241" s="15"/>
    </row>
    <row r="242" spans="6:25" s="1" customFormat="1"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38"/>
      <c r="T242" s="15"/>
      <c r="U242" s="15"/>
      <c r="V242" s="15"/>
      <c r="W242" s="15"/>
      <c r="X242" s="15"/>
      <c r="Y242" s="15"/>
    </row>
    <row r="243" spans="6:25" s="1" customFormat="1"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38"/>
      <c r="T243" s="15"/>
      <c r="U243" s="15"/>
      <c r="V243" s="15"/>
      <c r="W243" s="15"/>
      <c r="X243" s="15"/>
      <c r="Y243" s="15"/>
    </row>
    <row r="244" spans="6:25" s="1" customFormat="1"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38"/>
      <c r="T244" s="15"/>
      <c r="U244" s="15"/>
      <c r="V244" s="15"/>
      <c r="W244" s="15"/>
      <c r="X244" s="15"/>
      <c r="Y244" s="15"/>
    </row>
    <row r="245" spans="6:25" s="1" customFormat="1"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38"/>
      <c r="T245" s="15"/>
      <c r="U245" s="15"/>
      <c r="V245" s="15"/>
      <c r="W245" s="15"/>
      <c r="X245" s="15"/>
      <c r="Y245" s="15"/>
    </row>
    <row r="246" spans="6:25" s="1" customFormat="1"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38"/>
      <c r="T246" s="15"/>
      <c r="U246" s="15"/>
      <c r="V246" s="15"/>
      <c r="W246" s="15"/>
      <c r="X246" s="15"/>
      <c r="Y246" s="15"/>
    </row>
    <row r="247" spans="6:25" s="1" customFormat="1"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38"/>
      <c r="T247" s="15"/>
      <c r="U247" s="15"/>
      <c r="V247" s="15"/>
      <c r="W247" s="15"/>
      <c r="X247" s="15"/>
      <c r="Y247" s="15"/>
    </row>
    <row r="248" spans="6:25" s="1" customFormat="1"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38"/>
      <c r="T248" s="15"/>
      <c r="U248" s="15"/>
      <c r="V248" s="15"/>
      <c r="W248" s="15"/>
      <c r="X248" s="15"/>
      <c r="Y248" s="15"/>
    </row>
    <row r="249" spans="6:25" s="1" customFormat="1"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38"/>
      <c r="T249" s="15"/>
      <c r="U249" s="15"/>
      <c r="V249" s="15"/>
      <c r="W249" s="15"/>
      <c r="X249" s="15"/>
      <c r="Y249" s="15"/>
    </row>
    <row r="250" spans="6:25" s="1" customFormat="1"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38"/>
      <c r="T250" s="15"/>
      <c r="U250" s="15"/>
      <c r="V250" s="15"/>
      <c r="W250" s="15"/>
      <c r="X250" s="15"/>
      <c r="Y250" s="15"/>
    </row>
    <row r="251" spans="6:25" s="1" customFormat="1"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38"/>
      <c r="T251" s="15"/>
      <c r="U251" s="15"/>
      <c r="V251" s="15"/>
      <c r="W251" s="15"/>
      <c r="X251" s="15"/>
      <c r="Y251" s="15"/>
    </row>
    <row r="252" spans="6:25" s="1" customFormat="1"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38"/>
      <c r="T252" s="15"/>
      <c r="U252" s="15"/>
      <c r="V252" s="15"/>
      <c r="W252" s="15"/>
      <c r="X252" s="15"/>
      <c r="Y252" s="15"/>
    </row>
    <row r="253" spans="6:25" s="1" customFormat="1"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38"/>
      <c r="T253" s="15"/>
      <c r="U253" s="15"/>
      <c r="V253" s="15"/>
      <c r="W253" s="15"/>
      <c r="X253" s="15"/>
      <c r="Y253" s="15"/>
    </row>
    <row r="254" spans="6:25" s="1" customFormat="1"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38"/>
      <c r="T254" s="15"/>
      <c r="U254" s="15"/>
      <c r="V254" s="15"/>
      <c r="W254" s="15"/>
      <c r="X254" s="15"/>
      <c r="Y254" s="15"/>
    </row>
    <row r="255" spans="6:25" s="1" customFormat="1"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38"/>
      <c r="T255" s="15"/>
      <c r="U255" s="15"/>
      <c r="V255" s="15"/>
      <c r="W255" s="15"/>
      <c r="X255" s="15"/>
      <c r="Y255" s="15"/>
    </row>
    <row r="256" spans="6:25" s="1" customFormat="1"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38"/>
      <c r="T256" s="15"/>
      <c r="U256" s="15"/>
      <c r="V256" s="15"/>
      <c r="W256" s="15"/>
      <c r="X256" s="15"/>
      <c r="Y256" s="15"/>
    </row>
    <row r="257" spans="6:25" s="1" customFormat="1"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38"/>
      <c r="T257" s="15"/>
      <c r="U257" s="15"/>
      <c r="V257" s="15"/>
      <c r="W257" s="15"/>
      <c r="X257" s="15"/>
      <c r="Y257" s="15"/>
    </row>
    <row r="258" spans="6:25" s="1" customFormat="1"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38"/>
      <c r="T258" s="15"/>
      <c r="U258" s="15"/>
      <c r="V258" s="15"/>
      <c r="W258" s="15"/>
      <c r="X258" s="15"/>
      <c r="Y258" s="15"/>
    </row>
    <row r="259" spans="6:25" s="1" customFormat="1"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38"/>
      <c r="T259" s="15"/>
      <c r="U259" s="15"/>
      <c r="V259" s="15"/>
      <c r="W259" s="15"/>
      <c r="X259" s="15"/>
      <c r="Y259" s="15"/>
    </row>
    <row r="260" spans="6:25" s="1" customFormat="1"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38"/>
      <c r="T260" s="15"/>
      <c r="U260" s="15"/>
      <c r="V260" s="15"/>
      <c r="W260" s="15"/>
      <c r="X260" s="15"/>
      <c r="Y260" s="15"/>
    </row>
    <row r="261" spans="6:25" s="1" customFormat="1"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38"/>
      <c r="T261" s="15"/>
      <c r="U261" s="15"/>
      <c r="V261" s="15"/>
      <c r="W261" s="15"/>
      <c r="X261" s="15"/>
      <c r="Y261" s="15"/>
    </row>
    <row r="262" spans="6:25" s="1" customFormat="1"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38"/>
      <c r="T262" s="15"/>
      <c r="U262" s="15"/>
      <c r="V262" s="15"/>
      <c r="W262" s="15"/>
      <c r="X262" s="15"/>
      <c r="Y262" s="15"/>
    </row>
    <row r="263" spans="6:25" s="1" customFormat="1"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38"/>
      <c r="T263" s="15"/>
      <c r="U263" s="15"/>
      <c r="V263" s="15"/>
      <c r="W263" s="15"/>
      <c r="X263" s="15"/>
      <c r="Y263" s="15"/>
    </row>
    <row r="264" spans="6:25" s="1" customFormat="1"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38"/>
      <c r="T264" s="15"/>
      <c r="U264" s="15"/>
      <c r="V264" s="15"/>
      <c r="W264" s="15"/>
      <c r="X264" s="15"/>
      <c r="Y264" s="15"/>
    </row>
    <row r="265" spans="6:25" s="1" customFormat="1"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38"/>
      <c r="T265" s="15"/>
      <c r="U265" s="15"/>
      <c r="V265" s="15"/>
      <c r="W265" s="15"/>
      <c r="X265" s="15"/>
      <c r="Y265" s="15"/>
    </row>
    <row r="266" spans="6:25" s="1" customFormat="1"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38"/>
      <c r="T266" s="15"/>
      <c r="U266" s="15"/>
      <c r="V266" s="15"/>
      <c r="W266" s="15"/>
      <c r="X266" s="15"/>
      <c r="Y266" s="15"/>
    </row>
    <row r="267" spans="6:25" s="1" customFormat="1"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38"/>
      <c r="T267" s="15"/>
      <c r="U267" s="15"/>
      <c r="V267" s="15"/>
      <c r="W267" s="15"/>
      <c r="X267" s="15"/>
      <c r="Y267" s="15"/>
    </row>
    <row r="268" spans="6:25" s="1" customFormat="1"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38"/>
      <c r="T268" s="15"/>
      <c r="U268" s="15"/>
      <c r="V268" s="15"/>
      <c r="W268" s="15"/>
      <c r="X268" s="15"/>
      <c r="Y268" s="15"/>
    </row>
    <row r="269" spans="6:25" s="1" customFormat="1"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38"/>
      <c r="T269" s="15"/>
      <c r="U269" s="15"/>
      <c r="V269" s="15"/>
      <c r="W269" s="15"/>
      <c r="X269" s="15"/>
      <c r="Y269" s="15"/>
    </row>
    <row r="270" spans="6:25" s="1" customFormat="1"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38"/>
      <c r="T270" s="15"/>
      <c r="U270" s="15"/>
      <c r="V270" s="15"/>
      <c r="W270" s="15"/>
      <c r="X270" s="15"/>
      <c r="Y270" s="15"/>
    </row>
    <row r="271" spans="6:25" s="1" customFormat="1"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38"/>
      <c r="T271" s="15"/>
      <c r="U271" s="15"/>
      <c r="V271" s="15"/>
      <c r="W271" s="15"/>
      <c r="X271" s="15"/>
      <c r="Y271" s="15"/>
    </row>
    <row r="272" spans="6:25" s="1" customFormat="1"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38"/>
      <c r="T272" s="15"/>
      <c r="U272" s="15"/>
      <c r="V272" s="15"/>
      <c r="W272" s="15"/>
      <c r="X272" s="15"/>
      <c r="Y272" s="15"/>
    </row>
    <row r="273" spans="6:25" s="1" customFormat="1"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38"/>
      <c r="T273" s="15"/>
      <c r="U273" s="15"/>
      <c r="V273" s="15"/>
      <c r="W273" s="15"/>
      <c r="X273" s="15"/>
      <c r="Y273" s="15"/>
    </row>
    <row r="274" spans="6:25" s="1" customFormat="1"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38"/>
      <c r="T274" s="15"/>
      <c r="U274" s="15"/>
      <c r="V274" s="15"/>
      <c r="W274" s="15"/>
      <c r="X274" s="15"/>
      <c r="Y274" s="15"/>
    </row>
    <row r="275" spans="6:25" s="1" customFormat="1"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38"/>
      <c r="T275" s="15"/>
      <c r="U275" s="15"/>
      <c r="V275" s="15"/>
      <c r="W275" s="15"/>
      <c r="X275" s="15"/>
      <c r="Y275" s="15"/>
    </row>
    <row r="276" spans="6:25" s="1" customFormat="1"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38"/>
      <c r="T276" s="15"/>
      <c r="U276" s="15"/>
      <c r="V276" s="15"/>
      <c r="W276" s="15"/>
      <c r="X276" s="15"/>
      <c r="Y276" s="15"/>
    </row>
    <row r="277" spans="6:25" s="1" customFormat="1"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38"/>
      <c r="T277" s="15"/>
      <c r="U277" s="15"/>
      <c r="V277" s="15"/>
      <c r="W277" s="15"/>
      <c r="X277" s="15"/>
      <c r="Y277" s="15"/>
    </row>
    <row r="278" spans="6:25" s="1" customFormat="1"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38"/>
      <c r="T278" s="15"/>
      <c r="U278" s="15"/>
      <c r="V278" s="15"/>
      <c r="W278" s="15"/>
      <c r="X278" s="15"/>
      <c r="Y278" s="15"/>
    </row>
    <row r="279" spans="6:25" s="1" customFormat="1"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38"/>
      <c r="T279" s="15"/>
      <c r="U279" s="15"/>
      <c r="V279" s="15"/>
      <c r="W279" s="15"/>
      <c r="X279" s="15"/>
      <c r="Y279" s="15"/>
    </row>
    <row r="280" spans="6:25" s="1" customFormat="1"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38"/>
      <c r="T280" s="15"/>
      <c r="U280" s="15"/>
      <c r="V280" s="15"/>
      <c r="W280" s="15"/>
      <c r="X280" s="15"/>
      <c r="Y280" s="15"/>
    </row>
    <row r="281" spans="6:25" s="1" customFormat="1"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38"/>
      <c r="T281" s="15"/>
      <c r="U281" s="15"/>
      <c r="V281" s="15"/>
      <c r="W281" s="15"/>
      <c r="X281" s="15"/>
      <c r="Y281" s="15"/>
    </row>
    <row r="282" spans="6:25" s="1" customFormat="1"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38"/>
      <c r="T282" s="15"/>
      <c r="U282" s="15"/>
      <c r="V282" s="15"/>
      <c r="W282" s="15"/>
      <c r="X282" s="15"/>
      <c r="Y282" s="15"/>
    </row>
    <row r="283" spans="6:25" s="1" customFormat="1"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38"/>
      <c r="T283" s="15"/>
      <c r="U283" s="15"/>
      <c r="V283" s="15"/>
      <c r="W283" s="15"/>
      <c r="X283" s="15"/>
      <c r="Y283" s="15"/>
    </row>
    <row r="284" spans="6:25" s="1" customFormat="1"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38"/>
      <c r="T284" s="15"/>
      <c r="U284" s="15"/>
      <c r="V284" s="15"/>
      <c r="W284" s="15"/>
      <c r="X284" s="15"/>
      <c r="Y284" s="15"/>
    </row>
    <row r="285" spans="6:25" s="1" customFormat="1"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38"/>
      <c r="T285" s="15"/>
      <c r="U285" s="15"/>
      <c r="V285" s="15"/>
      <c r="W285" s="15"/>
      <c r="X285" s="15"/>
      <c r="Y285" s="15"/>
    </row>
    <row r="286" spans="6:25" s="1" customFormat="1"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38"/>
      <c r="T286" s="15"/>
      <c r="U286" s="15"/>
      <c r="V286" s="15"/>
      <c r="W286" s="15"/>
      <c r="X286" s="15"/>
      <c r="Y286" s="15"/>
    </row>
    <row r="287" spans="6:25" s="1" customFormat="1"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38"/>
      <c r="T287" s="15"/>
      <c r="U287" s="15"/>
      <c r="V287" s="15"/>
      <c r="W287" s="15"/>
      <c r="X287" s="15"/>
      <c r="Y287" s="15"/>
    </row>
    <row r="288" spans="6:25" s="1" customFormat="1"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38"/>
      <c r="T288" s="15"/>
      <c r="U288" s="15"/>
      <c r="V288" s="15"/>
      <c r="W288" s="15"/>
      <c r="X288" s="15"/>
      <c r="Y288" s="15"/>
    </row>
    <row r="289" spans="6:25" s="1" customFormat="1"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38"/>
      <c r="T289" s="15"/>
      <c r="U289" s="15"/>
      <c r="V289" s="15"/>
      <c r="W289" s="15"/>
      <c r="X289" s="15"/>
      <c r="Y289" s="15"/>
    </row>
    <row r="290" spans="6:25" s="1" customFormat="1"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38"/>
      <c r="T290" s="15"/>
      <c r="U290" s="15"/>
      <c r="V290" s="15"/>
      <c r="W290" s="15"/>
      <c r="X290" s="15"/>
      <c r="Y290" s="15"/>
    </row>
    <row r="291" spans="6:25" s="1" customFormat="1"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38"/>
      <c r="T291" s="15"/>
      <c r="U291" s="15"/>
      <c r="V291" s="15"/>
      <c r="W291" s="15"/>
      <c r="X291" s="15"/>
      <c r="Y291" s="15"/>
    </row>
    <row r="292" spans="6:25" s="1" customFormat="1"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38"/>
      <c r="T292" s="15"/>
      <c r="U292" s="15"/>
      <c r="V292" s="15"/>
      <c r="W292" s="15"/>
      <c r="X292" s="15"/>
      <c r="Y292" s="15"/>
    </row>
    <row r="293" spans="6:25" s="1" customFormat="1"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38"/>
      <c r="T293" s="15"/>
      <c r="U293" s="15"/>
      <c r="V293" s="15"/>
      <c r="W293" s="15"/>
      <c r="X293" s="15"/>
      <c r="Y293" s="15"/>
    </row>
    <row r="294" spans="6:25" s="1" customFormat="1"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38"/>
      <c r="T294" s="15"/>
      <c r="U294" s="15"/>
      <c r="V294" s="15"/>
      <c r="W294" s="15"/>
      <c r="X294" s="15"/>
      <c r="Y294" s="15"/>
    </row>
    <row r="295" spans="6:25" s="1" customFormat="1"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38"/>
      <c r="T295" s="15"/>
      <c r="U295" s="15"/>
      <c r="V295" s="15"/>
      <c r="W295" s="15"/>
      <c r="X295" s="15"/>
      <c r="Y295" s="15"/>
    </row>
    <row r="296" spans="6:25" s="1" customFormat="1"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38"/>
      <c r="T296" s="15"/>
      <c r="U296" s="15"/>
      <c r="V296" s="15"/>
      <c r="W296" s="15"/>
      <c r="X296" s="15"/>
      <c r="Y296" s="15"/>
    </row>
    <row r="297" spans="6:25" s="1" customFormat="1"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38"/>
      <c r="T297" s="15"/>
      <c r="U297" s="15"/>
      <c r="V297" s="15"/>
      <c r="W297" s="15"/>
      <c r="X297" s="15"/>
      <c r="Y297" s="15"/>
    </row>
    <row r="298" spans="6:25" s="1" customFormat="1"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38"/>
      <c r="T298" s="15"/>
      <c r="U298" s="15"/>
      <c r="V298" s="15"/>
      <c r="W298" s="15"/>
      <c r="X298" s="15"/>
      <c r="Y298" s="15"/>
    </row>
    <row r="299" spans="6:25" s="1" customFormat="1"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38"/>
      <c r="T299" s="15"/>
      <c r="U299" s="15"/>
      <c r="V299" s="15"/>
      <c r="W299" s="15"/>
      <c r="X299" s="15"/>
      <c r="Y299" s="15"/>
    </row>
    <row r="300" spans="6:25" s="1" customFormat="1"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38"/>
      <c r="T300" s="15"/>
      <c r="U300" s="15"/>
      <c r="V300" s="15"/>
      <c r="W300" s="15"/>
      <c r="X300" s="15"/>
      <c r="Y300" s="15"/>
    </row>
    <row r="301" spans="6:25" s="1" customFormat="1"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38"/>
      <c r="T301" s="15"/>
      <c r="U301" s="15"/>
      <c r="V301" s="15"/>
      <c r="W301" s="15"/>
      <c r="X301" s="15"/>
      <c r="Y301" s="15"/>
    </row>
    <row r="302" spans="6:25" s="1" customFormat="1"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38"/>
      <c r="T302" s="15"/>
      <c r="U302" s="15"/>
      <c r="V302" s="15"/>
      <c r="W302" s="15"/>
      <c r="X302" s="15"/>
      <c r="Y302" s="15"/>
    </row>
    <row r="303" spans="6:25" s="1" customFormat="1"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38"/>
      <c r="T303" s="15"/>
      <c r="U303" s="15"/>
      <c r="V303" s="15"/>
      <c r="W303" s="15"/>
      <c r="X303" s="15"/>
      <c r="Y303" s="15"/>
    </row>
    <row r="304" spans="6:25" s="1" customFormat="1"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38"/>
      <c r="T304" s="15"/>
      <c r="U304" s="15"/>
      <c r="V304" s="15"/>
      <c r="W304" s="15"/>
      <c r="X304" s="15"/>
      <c r="Y304" s="15"/>
    </row>
    <row r="305" spans="6:25" s="1" customFormat="1"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38"/>
      <c r="T305" s="15"/>
      <c r="U305" s="15"/>
      <c r="V305" s="15"/>
      <c r="W305" s="15"/>
      <c r="X305" s="15"/>
      <c r="Y305" s="15"/>
    </row>
    <row r="306" spans="6:25" s="1" customFormat="1"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38"/>
      <c r="T306" s="15"/>
      <c r="U306" s="15"/>
      <c r="V306" s="15"/>
      <c r="W306" s="15"/>
      <c r="X306" s="15"/>
      <c r="Y306" s="15"/>
    </row>
    <row r="307" spans="6:25" s="1" customFormat="1"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38"/>
      <c r="T307" s="15"/>
      <c r="U307" s="15"/>
      <c r="V307" s="15"/>
      <c r="W307" s="15"/>
      <c r="X307" s="15"/>
      <c r="Y307" s="15"/>
    </row>
    <row r="308" spans="6:25" s="1" customFormat="1"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38"/>
      <c r="T308" s="15"/>
      <c r="U308" s="15"/>
      <c r="V308" s="15"/>
      <c r="W308" s="15"/>
      <c r="X308" s="15"/>
      <c r="Y308" s="15"/>
    </row>
    <row r="309" spans="6:25" s="1" customFormat="1"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38"/>
      <c r="T309" s="15"/>
      <c r="U309" s="15"/>
      <c r="V309" s="15"/>
      <c r="W309" s="15"/>
      <c r="X309" s="15"/>
      <c r="Y309" s="15"/>
    </row>
    <row r="310" spans="6:25" s="1" customFormat="1"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38"/>
      <c r="T310" s="15"/>
      <c r="U310" s="15"/>
      <c r="V310" s="15"/>
      <c r="W310" s="15"/>
      <c r="X310" s="15"/>
      <c r="Y310" s="15"/>
    </row>
    <row r="311" spans="6:25" s="1" customFormat="1"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38"/>
      <c r="T311" s="15"/>
      <c r="U311" s="15"/>
      <c r="V311" s="15"/>
      <c r="W311" s="15"/>
      <c r="X311" s="15"/>
      <c r="Y311" s="15"/>
    </row>
    <row r="312" spans="6:25" s="1" customFormat="1"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38"/>
      <c r="T312" s="15"/>
      <c r="U312" s="15"/>
      <c r="V312" s="15"/>
      <c r="W312" s="15"/>
      <c r="X312" s="15"/>
      <c r="Y312" s="15"/>
    </row>
    <row r="313" spans="6:25" s="1" customFormat="1"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38"/>
      <c r="T313" s="15"/>
      <c r="U313" s="15"/>
      <c r="V313" s="15"/>
      <c r="W313" s="15"/>
      <c r="X313" s="15"/>
      <c r="Y313" s="15"/>
    </row>
    <row r="314" spans="6:25" s="1" customFormat="1"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38"/>
      <c r="T314" s="15"/>
      <c r="U314" s="15"/>
      <c r="V314" s="15"/>
      <c r="W314" s="15"/>
      <c r="X314" s="15"/>
      <c r="Y314" s="15"/>
    </row>
    <row r="315" spans="6:25" s="1" customFormat="1"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38"/>
      <c r="T315" s="15"/>
      <c r="U315" s="15"/>
      <c r="V315" s="15"/>
      <c r="W315" s="15"/>
      <c r="X315" s="15"/>
      <c r="Y315" s="15"/>
    </row>
    <row r="316" spans="6:25" s="1" customFormat="1"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38"/>
      <c r="T316" s="15"/>
      <c r="U316" s="15"/>
      <c r="V316" s="15"/>
      <c r="W316" s="15"/>
      <c r="X316" s="15"/>
      <c r="Y316" s="15"/>
    </row>
    <row r="317" spans="6:25" s="1" customFormat="1"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38"/>
      <c r="T317" s="15"/>
      <c r="U317" s="15"/>
      <c r="V317" s="15"/>
      <c r="W317" s="15"/>
      <c r="X317" s="15"/>
      <c r="Y317" s="15"/>
    </row>
    <row r="318" spans="6:25" s="1" customFormat="1"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38"/>
      <c r="T318" s="15"/>
      <c r="U318" s="15"/>
      <c r="V318" s="15"/>
      <c r="W318" s="15"/>
      <c r="X318" s="15"/>
      <c r="Y318" s="15"/>
    </row>
    <row r="319" spans="6:25" s="1" customFormat="1"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38"/>
      <c r="T319" s="15"/>
      <c r="U319" s="15"/>
      <c r="V319" s="15"/>
      <c r="W319" s="15"/>
      <c r="X319" s="15"/>
      <c r="Y319" s="15"/>
    </row>
    <row r="320" spans="6:25" s="1" customFormat="1"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38"/>
      <c r="T320" s="15"/>
      <c r="U320" s="15"/>
      <c r="V320" s="15"/>
      <c r="W320" s="15"/>
      <c r="X320" s="15"/>
      <c r="Y320" s="15"/>
    </row>
    <row r="321" spans="6:25" s="1" customFormat="1"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38"/>
      <c r="T321" s="15"/>
      <c r="U321" s="15"/>
      <c r="V321" s="15"/>
      <c r="W321" s="15"/>
      <c r="X321" s="15"/>
      <c r="Y321" s="15"/>
    </row>
    <row r="322" spans="6:25" s="1" customFormat="1"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38"/>
      <c r="T322" s="15"/>
      <c r="U322" s="15"/>
      <c r="V322" s="15"/>
      <c r="W322" s="15"/>
      <c r="X322" s="15"/>
      <c r="Y322" s="15"/>
    </row>
    <row r="323" spans="6:25" s="1" customFormat="1"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38"/>
      <c r="T323" s="15"/>
      <c r="U323" s="15"/>
      <c r="V323" s="15"/>
      <c r="W323" s="15"/>
      <c r="X323" s="15"/>
      <c r="Y323" s="15"/>
    </row>
    <row r="324" spans="6:25" s="1" customFormat="1"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38"/>
      <c r="T324" s="15"/>
      <c r="U324" s="15"/>
      <c r="V324" s="15"/>
      <c r="W324" s="15"/>
      <c r="X324" s="15"/>
      <c r="Y324" s="15"/>
    </row>
    <row r="325" spans="6:25" s="1" customFormat="1"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38"/>
      <c r="T325" s="15"/>
      <c r="U325" s="15"/>
      <c r="V325" s="15"/>
      <c r="W325" s="15"/>
      <c r="X325" s="15"/>
      <c r="Y325" s="15"/>
    </row>
    <row r="326" spans="6:25" s="1" customFormat="1"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38"/>
      <c r="T326" s="15"/>
      <c r="U326" s="15"/>
      <c r="V326" s="15"/>
      <c r="W326" s="15"/>
      <c r="X326" s="15"/>
      <c r="Y326" s="15"/>
    </row>
    <row r="327" spans="6:25" s="1" customFormat="1"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38"/>
      <c r="T327" s="15"/>
      <c r="U327" s="15"/>
      <c r="V327" s="15"/>
      <c r="W327" s="15"/>
      <c r="X327" s="15"/>
      <c r="Y327" s="15"/>
    </row>
    <row r="328" spans="6:25" s="1" customFormat="1"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38"/>
      <c r="T328" s="15"/>
      <c r="U328" s="15"/>
      <c r="V328" s="15"/>
      <c r="W328" s="15"/>
      <c r="X328" s="15"/>
      <c r="Y328" s="15"/>
    </row>
    <row r="329" spans="6:25" s="1" customFormat="1"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38"/>
      <c r="T329" s="15"/>
      <c r="U329" s="15"/>
      <c r="V329" s="15"/>
      <c r="W329" s="15"/>
      <c r="X329" s="15"/>
      <c r="Y329" s="15"/>
    </row>
    <row r="330" spans="6:25" s="1" customFormat="1"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38"/>
      <c r="T330" s="15"/>
      <c r="U330" s="15"/>
      <c r="V330" s="15"/>
      <c r="W330" s="15"/>
      <c r="X330" s="15"/>
      <c r="Y330" s="15"/>
    </row>
    <row r="331" spans="6:25" s="1" customFormat="1"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38"/>
      <c r="T331" s="15"/>
      <c r="U331" s="15"/>
      <c r="V331" s="15"/>
      <c r="W331" s="15"/>
      <c r="X331" s="15"/>
      <c r="Y331" s="15"/>
    </row>
    <row r="332" spans="6:25" s="1" customFormat="1"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38"/>
      <c r="T332" s="15"/>
      <c r="U332" s="15"/>
      <c r="V332" s="15"/>
      <c r="W332" s="15"/>
      <c r="X332" s="15"/>
      <c r="Y332" s="15"/>
    </row>
    <row r="333" spans="6:25" s="1" customFormat="1"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38"/>
      <c r="T333" s="15"/>
      <c r="U333" s="15"/>
      <c r="V333" s="15"/>
      <c r="W333" s="15"/>
      <c r="X333" s="15"/>
      <c r="Y333" s="15"/>
    </row>
    <row r="334" spans="6:25" s="1" customFormat="1"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38"/>
      <c r="T334" s="15"/>
      <c r="U334" s="15"/>
      <c r="V334" s="15"/>
      <c r="W334" s="15"/>
      <c r="X334" s="15"/>
      <c r="Y334" s="15"/>
    </row>
    <row r="335" spans="6:25" s="1" customFormat="1"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38"/>
      <c r="T335" s="15"/>
      <c r="U335" s="15"/>
      <c r="V335" s="15"/>
      <c r="W335" s="15"/>
      <c r="X335" s="15"/>
      <c r="Y335" s="15"/>
    </row>
    <row r="336" spans="6:25" s="1" customFormat="1"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38"/>
      <c r="T336" s="15"/>
      <c r="U336" s="15"/>
      <c r="V336" s="15"/>
      <c r="W336" s="15"/>
      <c r="X336" s="15"/>
      <c r="Y336" s="15"/>
    </row>
    <row r="337" spans="6:25" s="1" customFormat="1"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38"/>
      <c r="T337" s="15"/>
      <c r="U337" s="15"/>
      <c r="V337" s="15"/>
      <c r="W337" s="15"/>
      <c r="X337" s="15"/>
      <c r="Y337" s="15"/>
    </row>
    <row r="338" spans="6:25" s="1" customFormat="1"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38"/>
      <c r="T338" s="15"/>
      <c r="U338" s="15"/>
      <c r="V338" s="15"/>
      <c r="W338" s="15"/>
      <c r="X338" s="15"/>
      <c r="Y338" s="15"/>
    </row>
    <row r="339" spans="6:25" s="1" customFormat="1"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38"/>
      <c r="T339" s="15"/>
      <c r="U339" s="15"/>
      <c r="V339" s="15"/>
      <c r="W339" s="15"/>
      <c r="X339" s="15"/>
      <c r="Y339" s="15"/>
    </row>
    <row r="340" spans="6:25" s="1" customFormat="1"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38"/>
      <c r="T340" s="15"/>
      <c r="U340" s="15"/>
      <c r="V340" s="15"/>
      <c r="W340" s="15"/>
      <c r="X340" s="15"/>
      <c r="Y340" s="15"/>
    </row>
    <row r="341" spans="6:25" s="1" customFormat="1"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38"/>
      <c r="T341" s="15"/>
      <c r="U341" s="15"/>
      <c r="V341" s="15"/>
      <c r="W341" s="15"/>
      <c r="X341" s="15"/>
      <c r="Y341" s="15"/>
    </row>
    <row r="342" spans="6:25" s="1" customFormat="1"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38"/>
      <c r="T342" s="15"/>
      <c r="U342" s="15"/>
      <c r="V342" s="15"/>
      <c r="W342" s="15"/>
      <c r="X342" s="15"/>
      <c r="Y342" s="15"/>
    </row>
    <row r="343" spans="6:25" s="1" customFormat="1"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38"/>
      <c r="T343" s="15"/>
      <c r="U343" s="15"/>
      <c r="V343" s="15"/>
      <c r="W343" s="15"/>
      <c r="X343" s="15"/>
      <c r="Y343" s="15"/>
    </row>
    <row r="344" spans="6:25" s="1" customFormat="1"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38"/>
      <c r="T344" s="15"/>
      <c r="U344" s="15"/>
      <c r="V344" s="15"/>
      <c r="W344" s="15"/>
      <c r="X344" s="15"/>
      <c r="Y344" s="15"/>
    </row>
    <row r="345" spans="6:25" s="1" customFormat="1"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38"/>
      <c r="T345" s="15"/>
      <c r="U345" s="15"/>
      <c r="V345" s="15"/>
      <c r="W345" s="15"/>
      <c r="X345" s="15"/>
      <c r="Y345" s="15"/>
    </row>
    <row r="346" spans="6:25" s="1" customFormat="1"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38"/>
      <c r="T346" s="15"/>
      <c r="U346" s="15"/>
      <c r="V346" s="15"/>
      <c r="W346" s="15"/>
      <c r="X346" s="15"/>
      <c r="Y346" s="15"/>
    </row>
    <row r="347" spans="6:25" s="1" customFormat="1"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38"/>
      <c r="T347" s="15"/>
      <c r="U347" s="15"/>
      <c r="V347" s="15"/>
      <c r="W347" s="15"/>
      <c r="X347" s="15"/>
      <c r="Y347" s="15"/>
    </row>
    <row r="348" spans="6:25" s="1" customFormat="1"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38"/>
      <c r="T348" s="15"/>
      <c r="U348" s="15"/>
      <c r="V348" s="15"/>
      <c r="W348" s="15"/>
      <c r="X348" s="15"/>
      <c r="Y348" s="15"/>
    </row>
    <row r="349" spans="6:25" s="1" customFormat="1"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38"/>
      <c r="T349" s="15"/>
      <c r="U349" s="15"/>
      <c r="V349" s="15"/>
      <c r="W349" s="15"/>
      <c r="X349" s="15"/>
      <c r="Y349" s="15"/>
    </row>
    <row r="350" spans="6:25" s="1" customFormat="1"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38"/>
      <c r="T350" s="15"/>
      <c r="U350" s="15"/>
      <c r="V350" s="15"/>
      <c r="W350" s="15"/>
      <c r="X350" s="15"/>
      <c r="Y350" s="15"/>
    </row>
    <row r="351" spans="6:25" s="1" customFormat="1"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38"/>
      <c r="T351" s="15"/>
      <c r="U351" s="15"/>
      <c r="V351" s="15"/>
      <c r="W351" s="15"/>
      <c r="X351" s="15"/>
      <c r="Y351" s="15"/>
    </row>
    <row r="352" spans="6:25" s="1" customFormat="1"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38"/>
      <c r="T352" s="15"/>
      <c r="U352" s="15"/>
      <c r="V352" s="15"/>
      <c r="W352" s="15"/>
      <c r="X352" s="15"/>
      <c r="Y352" s="15"/>
    </row>
    <row r="353" spans="6:25" s="1" customFormat="1"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38"/>
      <c r="T353" s="15"/>
      <c r="U353" s="15"/>
      <c r="V353" s="15"/>
      <c r="W353" s="15"/>
      <c r="X353" s="15"/>
      <c r="Y353" s="15"/>
    </row>
    <row r="354" spans="6:25" s="1" customFormat="1"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38"/>
      <c r="T354" s="15"/>
      <c r="U354" s="15"/>
      <c r="V354" s="15"/>
      <c r="W354" s="15"/>
      <c r="X354" s="15"/>
      <c r="Y354" s="15"/>
    </row>
    <row r="355" spans="6:25" s="1" customFormat="1"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38"/>
      <c r="T355" s="15"/>
      <c r="U355" s="15"/>
      <c r="V355" s="15"/>
      <c r="W355" s="15"/>
      <c r="X355" s="15"/>
      <c r="Y355" s="15"/>
    </row>
    <row r="356" spans="6:25" s="1" customFormat="1"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38"/>
      <c r="T356" s="15"/>
      <c r="U356" s="15"/>
      <c r="V356" s="15"/>
      <c r="W356" s="15"/>
      <c r="X356" s="15"/>
      <c r="Y356" s="15"/>
    </row>
    <row r="357" spans="6:25" s="1" customFormat="1"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38"/>
      <c r="T357" s="15"/>
      <c r="U357" s="15"/>
      <c r="V357" s="15"/>
      <c r="W357" s="15"/>
      <c r="X357" s="15"/>
      <c r="Y357" s="15"/>
    </row>
    <row r="358" spans="6:25" s="1" customFormat="1"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38"/>
      <c r="T358" s="15"/>
      <c r="U358" s="15"/>
      <c r="V358" s="15"/>
      <c r="W358" s="15"/>
      <c r="X358" s="15"/>
      <c r="Y358" s="15"/>
    </row>
    <row r="359" spans="6:25" s="1" customFormat="1"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38"/>
      <c r="T359" s="15"/>
      <c r="U359" s="15"/>
      <c r="V359" s="15"/>
      <c r="W359" s="15"/>
      <c r="X359" s="15"/>
      <c r="Y359" s="15"/>
    </row>
    <row r="360" spans="6:25" s="1" customFormat="1"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38"/>
      <c r="T360" s="15"/>
      <c r="U360" s="15"/>
      <c r="V360" s="15"/>
      <c r="W360" s="15"/>
      <c r="X360" s="15"/>
      <c r="Y360" s="15"/>
    </row>
    <row r="361" spans="6:25" s="1" customFormat="1"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38"/>
      <c r="T361" s="15"/>
      <c r="U361" s="15"/>
      <c r="V361" s="15"/>
      <c r="W361" s="15"/>
      <c r="X361" s="15"/>
      <c r="Y361" s="15"/>
    </row>
    <row r="362" spans="6:25" s="1" customFormat="1"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38"/>
      <c r="T362" s="15"/>
      <c r="U362" s="15"/>
      <c r="V362" s="15"/>
      <c r="W362" s="15"/>
      <c r="X362" s="15"/>
      <c r="Y362" s="15"/>
    </row>
    <row r="363" spans="6:25" s="1" customFormat="1"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38"/>
      <c r="T363" s="15"/>
      <c r="U363" s="15"/>
      <c r="V363" s="15"/>
      <c r="W363" s="15"/>
      <c r="X363" s="15"/>
      <c r="Y363" s="15"/>
    </row>
    <row r="364" spans="6:25" s="1" customFormat="1"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38"/>
      <c r="T364" s="15"/>
      <c r="U364" s="15"/>
      <c r="V364" s="15"/>
      <c r="W364" s="15"/>
      <c r="X364" s="15"/>
      <c r="Y364" s="15"/>
    </row>
    <row r="365" spans="6:25" s="1" customFormat="1"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38"/>
      <c r="T365" s="15"/>
      <c r="U365" s="15"/>
      <c r="V365" s="15"/>
      <c r="W365" s="15"/>
      <c r="X365" s="15"/>
      <c r="Y365" s="15"/>
    </row>
    <row r="366" spans="6:25" s="1" customFormat="1"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38"/>
      <c r="T366" s="15"/>
      <c r="U366" s="15"/>
      <c r="V366" s="15"/>
      <c r="W366" s="15"/>
      <c r="X366" s="15"/>
      <c r="Y366" s="15"/>
    </row>
    <row r="367" spans="6:25" s="1" customFormat="1"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38"/>
      <c r="T367" s="15"/>
      <c r="U367" s="15"/>
      <c r="V367" s="15"/>
      <c r="W367" s="15"/>
      <c r="X367" s="15"/>
      <c r="Y367" s="15"/>
    </row>
    <row r="368" spans="6:25" s="1" customFormat="1"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38"/>
      <c r="T368" s="15"/>
      <c r="U368" s="15"/>
      <c r="V368" s="15"/>
      <c r="W368" s="15"/>
      <c r="X368" s="15"/>
      <c r="Y368" s="15"/>
    </row>
    <row r="369" spans="6:25" s="1" customFormat="1"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38"/>
      <c r="T369" s="15"/>
      <c r="U369" s="15"/>
      <c r="V369" s="15"/>
      <c r="W369" s="15"/>
      <c r="X369" s="15"/>
      <c r="Y369" s="15"/>
    </row>
    <row r="370" spans="6:25" s="1" customFormat="1"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38"/>
      <c r="T370" s="15"/>
      <c r="U370" s="15"/>
      <c r="V370" s="15"/>
      <c r="W370" s="15"/>
      <c r="X370" s="15"/>
      <c r="Y370" s="15"/>
    </row>
    <row r="371" spans="6:25" s="1" customFormat="1"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38"/>
      <c r="T371" s="15"/>
      <c r="U371" s="15"/>
      <c r="V371" s="15"/>
      <c r="W371" s="15"/>
      <c r="X371" s="15"/>
      <c r="Y371" s="15"/>
    </row>
    <row r="372" spans="6:25" s="1" customFormat="1"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38"/>
      <c r="T372" s="15"/>
      <c r="U372" s="15"/>
      <c r="V372" s="15"/>
      <c r="W372" s="15"/>
      <c r="X372" s="15"/>
      <c r="Y372" s="15"/>
    </row>
    <row r="373" spans="6:25" s="1" customFormat="1"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38"/>
      <c r="T373" s="15"/>
      <c r="U373" s="15"/>
      <c r="V373" s="15"/>
      <c r="W373" s="15"/>
      <c r="X373" s="15"/>
      <c r="Y373" s="15"/>
    </row>
    <row r="374" spans="6:25" s="1" customFormat="1"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38"/>
      <c r="T374" s="15"/>
      <c r="U374" s="15"/>
      <c r="V374" s="15"/>
      <c r="W374" s="15"/>
      <c r="X374" s="15"/>
      <c r="Y374" s="15"/>
    </row>
    <row r="375" spans="6:25" s="1" customFormat="1"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38"/>
      <c r="T375" s="15"/>
      <c r="U375" s="15"/>
      <c r="V375" s="15"/>
      <c r="W375" s="15"/>
      <c r="X375" s="15"/>
      <c r="Y375" s="15"/>
    </row>
    <row r="376" spans="6:25" s="1" customFormat="1"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38"/>
      <c r="T376" s="15"/>
      <c r="U376" s="15"/>
      <c r="V376" s="15"/>
      <c r="W376" s="15"/>
      <c r="X376" s="15"/>
      <c r="Y376" s="15"/>
    </row>
    <row r="377" spans="6:25" s="1" customFormat="1"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38"/>
      <c r="T377" s="15"/>
      <c r="U377" s="15"/>
      <c r="V377" s="15"/>
      <c r="W377" s="15"/>
      <c r="X377" s="15"/>
      <c r="Y377" s="15"/>
    </row>
    <row r="378" spans="6:25" s="1" customFormat="1"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38"/>
      <c r="T378" s="15"/>
      <c r="U378" s="15"/>
      <c r="V378" s="15"/>
      <c r="W378" s="15"/>
      <c r="X378" s="15"/>
      <c r="Y378" s="15"/>
    </row>
    <row r="379" spans="6:25" s="1" customFormat="1"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38"/>
      <c r="T379" s="15"/>
      <c r="U379" s="15"/>
      <c r="V379" s="15"/>
      <c r="W379" s="15"/>
      <c r="X379" s="15"/>
      <c r="Y379" s="15"/>
    </row>
    <row r="380" spans="6:25" s="1" customFormat="1"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38"/>
      <c r="T380" s="15"/>
      <c r="U380" s="15"/>
      <c r="V380" s="15"/>
      <c r="W380" s="15"/>
      <c r="X380" s="15"/>
      <c r="Y380" s="15"/>
    </row>
    <row r="381" spans="6:25" s="1" customFormat="1"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38"/>
      <c r="T381" s="15"/>
      <c r="U381" s="15"/>
      <c r="V381" s="15"/>
      <c r="W381" s="15"/>
      <c r="X381" s="15"/>
      <c r="Y381" s="15"/>
    </row>
    <row r="382" spans="6:25" s="1" customFormat="1"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38"/>
      <c r="T382" s="15"/>
      <c r="U382" s="15"/>
      <c r="V382" s="15"/>
      <c r="W382" s="15"/>
      <c r="X382" s="15"/>
      <c r="Y382" s="15"/>
    </row>
    <row r="383" spans="6:25" s="1" customFormat="1"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38"/>
      <c r="T383" s="15"/>
      <c r="U383" s="15"/>
      <c r="V383" s="15"/>
      <c r="W383" s="15"/>
      <c r="X383" s="15"/>
      <c r="Y383" s="15"/>
    </row>
    <row r="384" spans="6:25" s="1" customFormat="1"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38"/>
      <c r="T384" s="15"/>
      <c r="U384" s="15"/>
      <c r="V384" s="15"/>
      <c r="W384" s="15"/>
      <c r="X384" s="15"/>
      <c r="Y384" s="15"/>
    </row>
    <row r="385" spans="6:25" s="1" customFormat="1"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38"/>
      <c r="T385" s="15"/>
      <c r="U385" s="15"/>
      <c r="V385" s="15"/>
      <c r="W385" s="15"/>
      <c r="X385" s="15"/>
      <c r="Y385" s="15"/>
    </row>
    <row r="386" spans="6:25" s="1" customFormat="1"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38"/>
      <c r="T386" s="15"/>
      <c r="U386" s="15"/>
      <c r="V386" s="15"/>
      <c r="W386" s="15"/>
      <c r="X386" s="15"/>
      <c r="Y386" s="15"/>
    </row>
    <row r="387" spans="6:25" s="1" customFormat="1"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38"/>
      <c r="T387" s="15"/>
      <c r="U387" s="15"/>
      <c r="V387" s="15"/>
      <c r="W387" s="15"/>
      <c r="X387" s="15"/>
      <c r="Y387" s="15"/>
    </row>
    <row r="388" spans="6:25" s="1" customFormat="1"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38"/>
      <c r="T388" s="15"/>
      <c r="U388" s="15"/>
      <c r="V388" s="15"/>
      <c r="W388" s="15"/>
      <c r="X388" s="15"/>
      <c r="Y388" s="15"/>
    </row>
    <row r="389" spans="6:25" s="1" customFormat="1"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38"/>
      <c r="T389" s="15"/>
      <c r="U389" s="15"/>
      <c r="V389" s="15"/>
      <c r="W389" s="15"/>
      <c r="X389" s="15"/>
      <c r="Y389" s="15"/>
    </row>
    <row r="390" spans="6:25" s="1" customFormat="1"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38"/>
      <c r="T390" s="15"/>
      <c r="U390" s="15"/>
      <c r="V390" s="15"/>
      <c r="W390" s="15"/>
      <c r="X390" s="15"/>
      <c r="Y390" s="15"/>
    </row>
    <row r="391" spans="6:25" s="1" customFormat="1"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38"/>
      <c r="T391" s="15"/>
      <c r="U391" s="15"/>
      <c r="V391" s="15"/>
      <c r="W391" s="15"/>
      <c r="X391" s="15"/>
      <c r="Y391" s="15"/>
    </row>
    <row r="392" spans="6:25" s="1" customFormat="1"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38"/>
      <c r="T392" s="15"/>
      <c r="U392" s="15"/>
      <c r="V392" s="15"/>
      <c r="W392" s="15"/>
      <c r="X392" s="15"/>
      <c r="Y392" s="15"/>
    </row>
    <row r="393" spans="6:25" s="1" customFormat="1"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38"/>
      <c r="T393" s="15"/>
      <c r="U393" s="15"/>
      <c r="V393" s="15"/>
      <c r="W393" s="15"/>
      <c r="X393" s="15"/>
      <c r="Y393" s="15"/>
    </row>
    <row r="394" spans="6:25" s="1" customFormat="1"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38"/>
      <c r="T394" s="15"/>
      <c r="U394" s="15"/>
      <c r="V394" s="15"/>
      <c r="W394" s="15"/>
      <c r="X394" s="15"/>
      <c r="Y394" s="15"/>
    </row>
    <row r="395" spans="6:25" s="1" customFormat="1"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38"/>
      <c r="T395" s="15"/>
      <c r="U395" s="15"/>
      <c r="V395" s="15"/>
      <c r="W395" s="15"/>
      <c r="X395" s="15"/>
      <c r="Y395" s="15"/>
    </row>
    <row r="396" spans="6:25" s="1" customFormat="1"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38"/>
      <c r="T396" s="15"/>
      <c r="U396" s="15"/>
      <c r="V396" s="15"/>
      <c r="W396" s="15"/>
      <c r="X396" s="15"/>
      <c r="Y396" s="15"/>
    </row>
    <row r="397" spans="6:25" s="1" customFormat="1"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38"/>
      <c r="T397" s="15"/>
      <c r="U397" s="15"/>
      <c r="V397" s="15"/>
      <c r="W397" s="15"/>
      <c r="X397" s="15"/>
      <c r="Y397" s="15"/>
    </row>
    <row r="398" spans="6:25" s="1" customFormat="1"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38"/>
      <c r="T398" s="15"/>
      <c r="U398" s="15"/>
      <c r="V398" s="15"/>
      <c r="W398" s="15"/>
      <c r="X398" s="15"/>
      <c r="Y398" s="15"/>
    </row>
    <row r="399" spans="6:25" s="1" customFormat="1"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38"/>
      <c r="T399" s="15"/>
      <c r="U399" s="15"/>
      <c r="V399" s="15"/>
      <c r="W399" s="15"/>
      <c r="X399" s="15"/>
      <c r="Y399" s="15"/>
    </row>
    <row r="400" spans="6:25" s="1" customFormat="1"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38"/>
      <c r="T400" s="15"/>
      <c r="U400" s="15"/>
      <c r="V400" s="15"/>
      <c r="W400" s="15"/>
      <c r="X400" s="15"/>
      <c r="Y400" s="15"/>
    </row>
    <row r="401" spans="6:25" s="1" customFormat="1"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38"/>
      <c r="T401" s="15"/>
      <c r="U401" s="15"/>
      <c r="V401" s="15"/>
      <c r="W401" s="15"/>
      <c r="X401" s="15"/>
      <c r="Y401" s="15"/>
    </row>
    <row r="402" spans="6:25" s="1" customFormat="1"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38"/>
      <c r="T402" s="15"/>
      <c r="U402" s="15"/>
      <c r="V402" s="15"/>
      <c r="W402" s="15"/>
      <c r="X402" s="15"/>
      <c r="Y402" s="15"/>
    </row>
    <row r="403" spans="6:25" s="1" customFormat="1"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38"/>
      <c r="T403" s="15"/>
      <c r="U403" s="15"/>
      <c r="V403" s="15"/>
      <c r="W403" s="15"/>
      <c r="X403" s="15"/>
      <c r="Y403" s="15"/>
    </row>
    <row r="404" spans="6:25" s="1" customFormat="1"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38"/>
      <c r="T404" s="15"/>
      <c r="U404" s="15"/>
      <c r="V404" s="15"/>
      <c r="W404" s="15"/>
      <c r="X404" s="15"/>
      <c r="Y404" s="15"/>
    </row>
    <row r="405" spans="6:25" s="1" customFormat="1"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38"/>
      <c r="T405" s="15"/>
      <c r="U405" s="15"/>
      <c r="V405" s="15"/>
      <c r="W405" s="15"/>
      <c r="X405" s="15"/>
      <c r="Y405" s="15"/>
    </row>
    <row r="406" spans="6:25" s="1" customFormat="1"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38"/>
      <c r="T406" s="15"/>
      <c r="U406" s="15"/>
      <c r="V406" s="15"/>
      <c r="W406" s="15"/>
      <c r="X406" s="15"/>
      <c r="Y406" s="15"/>
    </row>
    <row r="407" spans="6:25" s="1" customFormat="1"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38"/>
      <c r="T407" s="15"/>
      <c r="U407" s="15"/>
      <c r="V407" s="15"/>
      <c r="W407" s="15"/>
      <c r="X407" s="15"/>
      <c r="Y407" s="15"/>
    </row>
    <row r="408" spans="6:25" s="1" customFormat="1"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38"/>
      <c r="T408" s="15"/>
      <c r="U408" s="15"/>
      <c r="V408" s="15"/>
      <c r="W408" s="15"/>
      <c r="X408" s="15"/>
      <c r="Y408" s="15"/>
    </row>
    <row r="409" spans="6:25" s="1" customFormat="1"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38"/>
      <c r="T409" s="15"/>
      <c r="U409" s="15"/>
      <c r="V409" s="15"/>
      <c r="W409" s="15"/>
      <c r="X409" s="15"/>
      <c r="Y409" s="15"/>
    </row>
    <row r="410" spans="6:25" s="1" customFormat="1"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38"/>
      <c r="T410" s="15"/>
      <c r="U410" s="15"/>
      <c r="V410" s="15"/>
      <c r="W410" s="15"/>
      <c r="X410" s="15"/>
      <c r="Y410" s="15"/>
    </row>
    <row r="411" spans="6:25" s="1" customFormat="1"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38"/>
      <c r="T411" s="15"/>
      <c r="U411" s="15"/>
      <c r="V411" s="15"/>
      <c r="W411" s="15"/>
      <c r="X411" s="15"/>
      <c r="Y411" s="15"/>
    </row>
    <row r="412" spans="6:25" s="1" customFormat="1"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38"/>
      <c r="T412" s="15"/>
      <c r="U412" s="15"/>
      <c r="V412" s="15"/>
      <c r="W412" s="15"/>
      <c r="X412" s="15"/>
      <c r="Y412" s="15"/>
    </row>
    <row r="413" spans="6:25" s="1" customFormat="1"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38"/>
      <c r="T413" s="15"/>
      <c r="U413" s="15"/>
      <c r="V413" s="15"/>
      <c r="W413" s="15"/>
      <c r="X413" s="15"/>
      <c r="Y413" s="15"/>
    </row>
    <row r="414" spans="6:25" s="1" customFormat="1"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38"/>
      <c r="T414" s="15"/>
      <c r="U414" s="15"/>
      <c r="V414" s="15"/>
      <c r="W414" s="15"/>
      <c r="X414" s="15"/>
      <c r="Y414" s="15"/>
    </row>
    <row r="415" spans="6:25" s="1" customFormat="1"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38"/>
      <c r="T415" s="15"/>
      <c r="U415" s="15"/>
      <c r="V415" s="15"/>
      <c r="W415" s="15"/>
      <c r="X415" s="15"/>
      <c r="Y415" s="15"/>
    </row>
    <row r="416" spans="6:25" s="1" customFormat="1"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38"/>
      <c r="T416" s="15"/>
      <c r="U416" s="15"/>
      <c r="V416" s="15"/>
      <c r="W416" s="15"/>
      <c r="X416" s="15"/>
      <c r="Y416" s="15"/>
    </row>
    <row r="417" spans="6:25" s="1" customFormat="1"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38"/>
      <c r="T417" s="15"/>
      <c r="U417" s="15"/>
      <c r="V417" s="15"/>
      <c r="W417" s="15"/>
      <c r="X417" s="15"/>
      <c r="Y417" s="15"/>
    </row>
    <row r="418" spans="6:25" s="1" customFormat="1"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38"/>
      <c r="T418" s="15"/>
      <c r="U418" s="15"/>
      <c r="V418" s="15"/>
      <c r="W418" s="15"/>
      <c r="X418" s="15"/>
      <c r="Y418" s="15"/>
    </row>
    <row r="419" spans="6:25" s="1" customFormat="1"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38"/>
      <c r="T419" s="15"/>
      <c r="U419" s="15"/>
      <c r="V419" s="15"/>
      <c r="W419" s="15"/>
      <c r="X419" s="15"/>
      <c r="Y419" s="15"/>
    </row>
    <row r="420" spans="6:25" s="1" customFormat="1"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38"/>
      <c r="T420" s="15"/>
      <c r="U420" s="15"/>
      <c r="V420" s="15"/>
      <c r="W420" s="15"/>
      <c r="X420" s="15"/>
      <c r="Y420" s="15"/>
    </row>
    <row r="421" spans="6:25" s="1" customFormat="1"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38"/>
      <c r="T421" s="15"/>
      <c r="U421" s="15"/>
      <c r="V421" s="15"/>
      <c r="W421" s="15"/>
      <c r="X421" s="15"/>
      <c r="Y421" s="15"/>
    </row>
    <row r="422" spans="6:25" s="1" customFormat="1"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38"/>
      <c r="T422" s="15"/>
      <c r="U422" s="15"/>
      <c r="V422" s="15"/>
      <c r="W422" s="15"/>
      <c r="X422" s="15"/>
      <c r="Y422" s="15"/>
    </row>
    <row r="423" spans="6:25" s="1" customFormat="1"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38"/>
      <c r="T423" s="15"/>
      <c r="U423" s="15"/>
      <c r="V423" s="15"/>
      <c r="W423" s="15"/>
      <c r="X423" s="15"/>
      <c r="Y423" s="15"/>
    </row>
    <row r="424" spans="6:25" s="1" customFormat="1"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38"/>
      <c r="T424" s="15"/>
      <c r="U424" s="15"/>
      <c r="V424" s="15"/>
      <c r="W424" s="15"/>
      <c r="X424" s="15"/>
      <c r="Y424" s="15"/>
    </row>
    <row r="425" spans="6:25" s="1" customFormat="1"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38"/>
      <c r="T425" s="15"/>
      <c r="U425" s="15"/>
      <c r="V425" s="15"/>
      <c r="W425" s="15"/>
      <c r="X425" s="15"/>
      <c r="Y425" s="15"/>
    </row>
    <row r="426" spans="6:25" s="1" customFormat="1"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38"/>
      <c r="T426" s="15"/>
      <c r="U426" s="15"/>
      <c r="V426" s="15"/>
      <c r="W426" s="15"/>
      <c r="X426" s="15"/>
      <c r="Y426" s="15"/>
    </row>
    <row r="427" spans="6:25" s="1" customFormat="1"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38"/>
      <c r="T427" s="15"/>
      <c r="U427" s="15"/>
      <c r="V427" s="15"/>
      <c r="W427" s="15"/>
      <c r="X427" s="15"/>
      <c r="Y427" s="15"/>
    </row>
    <row r="428" spans="6:25" s="1" customFormat="1"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38"/>
      <c r="T428" s="15"/>
      <c r="U428" s="15"/>
      <c r="V428" s="15"/>
      <c r="W428" s="15"/>
      <c r="X428" s="15"/>
      <c r="Y428" s="15"/>
    </row>
    <row r="429" spans="6:25" s="1" customFormat="1"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38"/>
      <c r="T429" s="15"/>
      <c r="U429" s="15"/>
      <c r="V429" s="15"/>
      <c r="W429" s="15"/>
      <c r="X429" s="15"/>
      <c r="Y429" s="15"/>
    </row>
    <row r="430" spans="6:25" s="1" customFormat="1"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38"/>
      <c r="T430" s="15"/>
      <c r="U430" s="15"/>
      <c r="V430" s="15"/>
      <c r="W430" s="15"/>
      <c r="X430" s="15"/>
      <c r="Y430" s="15"/>
    </row>
    <row r="431" spans="6:25" s="1" customFormat="1"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38"/>
      <c r="T431" s="15"/>
      <c r="U431" s="15"/>
      <c r="V431" s="15"/>
      <c r="W431" s="15"/>
      <c r="X431" s="15"/>
      <c r="Y431" s="15"/>
    </row>
    <row r="432" spans="6:25" s="1" customFormat="1"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38"/>
      <c r="T432" s="15"/>
      <c r="U432" s="15"/>
      <c r="V432" s="15"/>
      <c r="W432" s="15"/>
      <c r="X432" s="15"/>
      <c r="Y432" s="15"/>
    </row>
    <row r="433" spans="6:25" s="1" customFormat="1"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38"/>
      <c r="T433" s="15"/>
      <c r="U433" s="15"/>
      <c r="V433" s="15"/>
      <c r="W433" s="15"/>
      <c r="X433" s="15"/>
      <c r="Y433" s="15"/>
    </row>
    <row r="434" spans="6:25" s="1" customFormat="1"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38"/>
      <c r="T434" s="15"/>
      <c r="U434" s="15"/>
      <c r="V434" s="15"/>
      <c r="W434" s="15"/>
      <c r="X434" s="15"/>
      <c r="Y434" s="15"/>
    </row>
    <row r="435" spans="6:25" s="1" customFormat="1"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38"/>
      <c r="T435" s="15"/>
      <c r="U435" s="15"/>
      <c r="V435" s="15"/>
      <c r="W435" s="15"/>
      <c r="X435" s="15"/>
      <c r="Y435" s="15"/>
    </row>
    <row r="436" spans="6:25" s="1" customFormat="1"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38"/>
      <c r="T436" s="15"/>
      <c r="U436" s="15"/>
      <c r="V436" s="15"/>
      <c r="W436" s="15"/>
      <c r="X436" s="15"/>
      <c r="Y436" s="15"/>
    </row>
    <row r="437" spans="6:25" s="1" customFormat="1"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38"/>
      <c r="T437" s="15"/>
      <c r="U437" s="15"/>
      <c r="V437" s="15"/>
      <c r="W437" s="15"/>
      <c r="X437" s="15"/>
      <c r="Y437" s="15"/>
    </row>
    <row r="438" spans="6:25" s="1" customFormat="1"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38"/>
      <c r="T438" s="15"/>
      <c r="U438" s="15"/>
      <c r="V438" s="15"/>
      <c r="W438" s="15"/>
      <c r="X438" s="15"/>
      <c r="Y438" s="15"/>
    </row>
    <row r="439" spans="6:25" s="1" customFormat="1"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38"/>
      <c r="T439" s="15"/>
      <c r="U439" s="15"/>
      <c r="V439" s="15"/>
      <c r="W439" s="15"/>
      <c r="X439" s="15"/>
      <c r="Y439" s="15"/>
    </row>
    <row r="440" spans="6:25" s="1" customFormat="1"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38"/>
      <c r="T440" s="15"/>
      <c r="U440" s="15"/>
      <c r="V440" s="15"/>
      <c r="W440" s="15"/>
      <c r="X440" s="15"/>
      <c r="Y440" s="15"/>
    </row>
    <row r="441" spans="6:25" s="1" customFormat="1"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38"/>
      <c r="T441" s="15"/>
      <c r="U441" s="15"/>
      <c r="V441" s="15"/>
      <c r="W441" s="15"/>
      <c r="X441" s="15"/>
      <c r="Y441" s="15"/>
    </row>
    <row r="442" spans="6:25" s="1" customFormat="1"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38"/>
      <c r="T442" s="15"/>
      <c r="U442" s="15"/>
      <c r="V442" s="15"/>
      <c r="W442" s="15"/>
      <c r="X442" s="15"/>
      <c r="Y442" s="15"/>
    </row>
    <row r="443" spans="6:25" s="1" customFormat="1"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38"/>
      <c r="T443" s="15"/>
      <c r="U443" s="15"/>
      <c r="V443" s="15"/>
      <c r="W443" s="15"/>
      <c r="X443" s="15"/>
      <c r="Y443" s="15"/>
    </row>
    <row r="444" spans="6:25" s="1" customFormat="1"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38"/>
      <c r="T444" s="15"/>
      <c r="U444" s="15"/>
      <c r="V444" s="15"/>
      <c r="W444" s="15"/>
      <c r="X444" s="15"/>
      <c r="Y444" s="15"/>
    </row>
    <row r="445" spans="6:25" s="1" customFormat="1"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38"/>
      <c r="T445" s="15"/>
      <c r="U445" s="15"/>
      <c r="V445" s="15"/>
      <c r="W445" s="15"/>
      <c r="X445" s="15"/>
      <c r="Y445" s="15"/>
    </row>
    <row r="446" spans="6:25" s="1" customFormat="1"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38"/>
      <c r="T446" s="15"/>
      <c r="U446" s="15"/>
      <c r="V446" s="15"/>
      <c r="W446" s="15"/>
      <c r="X446" s="15"/>
      <c r="Y446" s="15"/>
    </row>
    <row r="447" spans="6:25" s="1" customFormat="1"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38"/>
      <c r="T447" s="15"/>
      <c r="U447" s="15"/>
      <c r="V447" s="15"/>
      <c r="W447" s="15"/>
      <c r="X447" s="15"/>
      <c r="Y447" s="15"/>
    </row>
    <row r="448" spans="6:25" s="1" customFormat="1"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38"/>
      <c r="T448" s="15"/>
      <c r="U448" s="15"/>
      <c r="V448" s="15"/>
      <c r="W448" s="15"/>
      <c r="X448" s="15"/>
      <c r="Y448" s="15"/>
    </row>
    <row r="449" spans="6:25" s="1" customFormat="1"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38"/>
      <c r="T449" s="15"/>
      <c r="U449" s="15"/>
      <c r="V449" s="15"/>
      <c r="W449" s="15"/>
      <c r="X449" s="15"/>
      <c r="Y449" s="15"/>
    </row>
    <row r="450" spans="6:25" s="1" customFormat="1"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38"/>
      <c r="T450" s="15"/>
      <c r="U450" s="15"/>
      <c r="V450" s="15"/>
      <c r="W450" s="15"/>
      <c r="X450" s="15"/>
      <c r="Y450" s="15"/>
    </row>
    <row r="451" spans="6:25" s="1" customFormat="1"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38"/>
      <c r="T451" s="15"/>
      <c r="U451" s="15"/>
      <c r="V451" s="15"/>
      <c r="W451" s="15"/>
      <c r="X451" s="15"/>
      <c r="Y451" s="15"/>
    </row>
    <row r="452" spans="6:25" s="1" customFormat="1"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38"/>
      <c r="T452" s="15"/>
      <c r="U452" s="15"/>
      <c r="V452" s="15"/>
      <c r="W452" s="15"/>
      <c r="X452" s="15"/>
      <c r="Y452" s="15"/>
    </row>
    <row r="453" spans="6:25" s="1" customFormat="1"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38"/>
      <c r="T453" s="15"/>
      <c r="U453" s="15"/>
      <c r="V453" s="15"/>
      <c r="W453" s="15"/>
      <c r="X453" s="15"/>
      <c r="Y453" s="15"/>
    </row>
    <row r="454" spans="6:25" s="1" customFormat="1"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38"/>
      <c r="T454" s="15"/>
      <c r="U454" s="15"/>
      <c r="V454" s="15"/>
      <c r="W454" s="15"/>
      <c r="X454" s="15"/>
      <c r="Y454" s="15"/>
    </row>
    <row r="455" spans="6:25" s="1" customFormat="1"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38"/>
      <c r="T455" s="15"/>
      <c r="U455" s="15"/>
      <c r="V455" s="15"/>
      <c r="W455" s="15"/>
      <c r="X455" s="15"/>
      <c r="Y455" s="15"/>
    </row>
    <row r="456" spans="6:25" s="1" customFormat="1"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38"/>
      <c r="T456" s="15"/>
      <c r="U456" s="15"/>
      <c r="V456" s="15"/>
      <c r="W456" s="15"/>
      <c r="X456" s="15"/>
      <c r="Y456" s="15"/>
    </row>
    <row r="457" spans="6:25" s="1" customFormat="1"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38"/>
      <c r="T457" s="15"/>
      <c r="U457" s="15"/>
      <c r="V457" s="15"/>
      <c r="W457" s="15"/>
      <c r="X457" s="15"/>
      <c r="Y457" s="15"/>
    </row>
    <row r="458" spans="6:25" s="1" customFormat="1"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38"/>
      <c r="T458" s="15"/>
      <c r="U458" s="15"/>
      <c r="V458" s="15"/>
      <c r="W458" s="15"/>
      <c r="X458" s="15"/>
      <c r="Y458" s="15"/>
    </row>
    <row r="459" spans="6:25" s="1" customFormat="1"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38"/>
      <c r="T459" s="15"/>
      <c r="U459" s="15"/>
      <c r="V459" s="15"/>
      <c r="W459" s="15"/>
      <c r="X459" s="15"/>
      <c r="Y459" s="15"/>
    </row>
    <row r="460" spans="6:25" s="1" customFormat="1"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38"/>
      <c r="T460" s="15"/>
      <c r="U460" s="15"/>
      <c r="V460" s="15"/>
      <c r="W460" s="15"/>
      <c r="X460" s="15"/>
      <c r="Y460" s="15"/>
    </row>
    <row r="461" spans="6:25" s="1" customFormat="1"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38"/>
      <c r="T461" s="15"/>
      <c r="U461" s="15"/>
      <c r="V461" s="15"/>
      <c r="W461" s="15"/>
      <c r="X461" s="15"/>
      <c r="Y461" s="15"/>
    </row>
    <row r="462" spans="6:25" s="1" customFormat="1"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38"/>
      <c r="T462" s="15"/>
      <c r="U462" s="15"/>
      <c r="V462" s="15"/>
      <c r="W462" s="15"/>
      <c r="X462" s="15"/>
      <c r="Y462" s="15"/>
    </row>
    <row r="463" spans="6:25" s="1" customFormat="1"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38"/>
      <c r="T463" s="15"/>
      <c r="U463" s="15"/>
      <c r="V463" s="15"/>
      <c r="W463" s="15"/>
      <c r="X463" s="15"/>
      <c r="Y463" s="15"/>
    </row>
    <row r="464" spans="6:25" s="1" customFormat="1"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38"/>
      <c r="T464" s="15"/>
      <c r="U464" s="15"/>
      <c r="V464" s="15"/>
      <c r="W464" s="15"/>
      <c r="X464" s="15"/>
      <c r="Y464" s="15"/>
    </row>
    <row r="465" spans="6:25" s="1" customFormat="1"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38"/>
      <c r="T465" s="15"/>
      <c r="U465" s="15"/>
      <c r="V465" s="15"/>
      <c r="W465" s="15"/>
      <c r="X465" s="15"/>
      <c r="Y465" s="15"/>
    </row>
    <row r="466" spans="6:25" s="1" customFormat="1"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38"/>
      <c r="T466" s="15"/>
      <c r="U466" s="15"/>
      <c r="V466" s="15"/>
      <c r="W466" s="15"/>
      <c r="X466" s="15"/>
      <c r="Y466" s="15"/>
    </row>
    <row r="467" spans="6:25" s="1" customFormat="1"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38"/>
      <c r="T467" s="15"/>
      <c r="U467" s="15"/>
      <c r="V467" s="15"/>
      <c r="W467" s="15"/>
      <c r="X467" s="15"/>
      <c r="Y467" s="15"/>
    </row>
    <row r="468" spans="6:25" s="1" customFormat="1"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38"/>
      <c r="T468" s="15"/>
      <c r="U468" s="15"/>
      <c r="V468" s="15"/>
      <c r="W468" s="15"/>
      <c r="X468" s="15"/>
      <c r="Y468" s="15"/>
    </row>
    <row r="469" spans="6:25" s="1" customFormat="1"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38"/>
      <c r="T469" s="15"/>
      <c r="U469" s="15"/>
      <c r="V469" s="15"/>
      <c r="W469" s="15"/>
      <c r="X469" s="15"/>
      <c r="Y469" s="15"/>
    </row>
    <row r="470" spans="6:25" s="1" customFormat="1"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38"/>
      <c r="T470" s="15"/>
      <c r="U470" s="15"/>
      <c r="V470" s="15"/>
      <c r="W470" s="15"/>
      <c r="X470" s="15"/>
      <c r="Y470" s="15"/>
    </row>
    <row r="471" spans="6:25" s="1" customFormat="1"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38"/>
      <c r="T471" s="15"/>
      <c r="U471" s="15"/>
      <c r="V471" s="15"/>
      <c r="W471" s="15"/>
      <c r="X471" s="15"/>
      <c r="Y471" s="15"/>
    </row>
    <row r="472" spans="6:25" s="1" customFormat="1"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38"/>
      <c r="T472" s="15"/>
      <c r="U472" s="15"/>
      <c r="V472" s="15"/>
      <c r="W472" s="15"/>
      <c r="X472" s="15"/>
      <c r="Y472" s="15"/>
    </row>
    <row r="473" spans="6:25" s="1" customFormat="1"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38"/>
      <c r="T473" s="15"/>
      <c r="U473" s="15"/>
      <c r="V473" s="15"/>
      <c r="W473" s="15"/>
      <c r="X473" s="15"/>
      <c r="Y473" s="15"/>
    </row>
    <row r="474" spans="6:25" s="1" customFormat="1"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38"/>
      <c r="T474" s="15"/>
      <c r="U474" s="15"/>
      <c r="V474" s="15"/>
      <c r="W474" s="15"/>
      <c r="X474" s="15"/>
      <c r="Y474" s="15"/>
    </row>
    <row r="475" spans="6:25" s="1" customFormat="1"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38"/>
      <c r="T475" s="15"/>
      <c r="U475" s="15"/>
      <c r="V475" s="15"/>
      <c r="W475" s="15"/>
      <c r="X475" s="15"/>
      <c r="Y475" s="15"/>
    </row>
    <row r="476" spans="6:25" s="1" customFormat="1"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38"/>
      <c r="T476" s="15"/>
      <c r="U476" s="15"/>
      <c r="V476" s="15"/>
      <c r="W476" s="15"/>
      <c r="X476" s="15"/>
      <c r="Y476" s="15"/>
    </row>
    <row r="477" spans="6:25" s="1" customFormat="1"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38"/>
      <c r="T477" s="15"/>
      <c r="U477" s="15"/>
      <c r="V477" s="15"/>
      <c r="W477" s="15"/>
      <c r="X477" s="15"/>
      <c r="Y477" s="15"/>
    </row>
    <row r="478" spans="6:25" s="1" customFormat="1"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38"/>
      <c r="T478" s="15"/>
      <c r="U478" s="15"/>
      <c r="V478" s="15"/>
      <c r="W478" s="15"/>
      <c r="X478" s="15"/>
      <c r="Y478" s="15"/>
    </row>
    <row r="479" spans="6:25" s="1" customFormat="1"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38"/>
      <c r="T479" s="15"/>
      <c r="U479" s="15"/>
      <c r="V479" s="15"/>
      <c r="W479" s="15"/>
      <c r="X479" s="15"/>
      <c r="Y479" s="15"/>
    </row>
    <row r="480" spans="6:25" s="1" customFormat="1"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38"/>
      <c r="T480" s="15"/>
      <c r="U480" s="15"/>
      <c r="V480" s="15"/>
      <c r="W480" s="15"/>
      <c r="X480" s="15"/>
      <c r="Y480" s="15"/>
    </row>
    <row r="481" spans="6:25" s="1" customFormat="1"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38"/>
      <c r="T481" s="15"/>
      <c r="U481" s="15"/>
      <c r="V481" s="15"/>
      <c r="W481" s="15"/>
      <c r="X481" s="15"/>
      <c r="Y481" s="15"/>
    </row>
    <row r="482" spans="6:25" s="1" customFormat="1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38"/>
      <c r="T482" s="15"/>
      <c r="U482" s="15"/>
      <c r="V482" s="15"/>
      <c r="W482" s="15"/>
      <c r="X482" s="15"/>
      <c r="Y482" s="15"/>
    </row>
    <row r="483" spans="6:25" s="1" customFormat="1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38"/>
      <c r="T483" s="15"/>
      <c r="U483" s="15"/>
      <c r="V483" s="15"/>
      <c r="W483" s="15"/>
      <c r="X483" s="15"/>
      <c r="Y483" s="15"/>
    </row>
    <row r="484" spans="6:25" s="1" customFormat="1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38"/>
      <c r="T484" s="15"/>
      <c r="U484" s="15"/>
      <c r="V484" s="15"/>
      <c r="W484" s="15"/>
      <c r="X484" s="15"/>
      <c r="Y484" s="15"/>
    </row>
    <row r="485" spans="6:25" s="1" customFormat="1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38"/>
      <c r="T485" s="15"/>
      <c r="U485" s="15"/>
      <c r="V485" s="15"/>
      <c r="W485" s="15"/>
      <c r="X485" s="15"/>
      <c r="Y485" s="15"/>
    </row>
    <row r="486" spans="6:25" s="1" customFormat="1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38"/>
      <c r="T486" s="15"/>
      <c r="U486" s="15"/>
      <c r="V486" s="15"/>
      <c r="W486" s="15"/>
      <c r="X486" s="15"/>
      <c r="Y486" s="15"/>
    </row>
    <row r="487" spans="6:25" s="1" customFormat="1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38"/>
      <c r="T487" s="15"/>
      <c r="U487" s="15"/>
      <c r="V487" s="15"/>
      <c r="W487" s="15"/>
      <c r="X487" s="15"/>
      <c r="Y487" s="15"/>
    </row>
    <row r="488" spans="6:25" s="1" customFormat="1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38"/>
      <c r="T488" s="15"/>
      <c r="U488" s="15"/>
      <c r="V488" s="15"/>
      <c r="W488" s="15"/>
      <c r="X488" s="15"/>
      <c r="Y488" s="15"/>
    </row>
    <row r="489" spans="6:25" s="1" customFormat="1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38"/>
      <c r="T489" s="15"/>
      <c r="U489" s="15"/>
      <c r="V489" s="15"/>
      <c r="W489" s="15"/>
      <c r="X489" s="15"/>
      <c r="Y489" s="15"/>
    </row>
    <row r="490" spans="6:25" s="1" customFormat="1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38"/>
      <c r="T490" s="15"/>
      <c r="U490" s="15"/>
      <c r="V490" s="15"/>
      <c r="W490" s="15"/>
      <c r="X490" s="15"/>
      <c r="Y490" s="15"/>
    </row>
    <row r="491" spans="6:25" s="1" customFormat="1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38"/>
      <c r="T491" s="15"/>
      <c r="U491" s="15"/>
      <c r="V491" s="15"/>
      <c r="W491" s="15"/>
      <c r="X491" s="15"/>
      <c r="Y491" s="15"/>
    </row>
    <row r="492" spans="6:25" s="1" customFormat="1"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38"/>
      <c r="T492" s="15"/>
      <c r="U492" s="15"/>
      <c r="V492" s="15"/>
      <c r="W492" s="15"/>
      <c r="X492" s="15"/>
      <c r="Y492" s="15"/>
    </row>
    <row r="493" spans="6:25" s="1" customFormat="1"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38"/>
      <c r="T493" s="15"/>
      <c r="U493" s="15"/>
      <c r="V493" s="15"/>
      <c r="W493" s="15"/>
      <c r="X493" s="15"/>
      <c r="Y493" s="15"/>
    </row>
    <row r="494" spans="6:25" s="1" customFormat="1"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38"/>
      <c r="T494" s="15"/>
      <c r="U494" s="15"/>
      <c r="V494" s="15"/>
      <c r="W494" s="15"/>
      <c r="X494" s="15"/>
      <c r="Y494" s="15"/>
    </row>
    <row r="495" spans="6:25" s="1" customFormat="1"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38"/>
      <c r="T495" s="15"/>
      <c r="U495" s="15"/>
      <c r="V495" s="15"/>
      <c r="W495" s="15"/>
      <c r="X495" s="15"/>
      <c r="Y495" s="15"/>
    </row>
    <row r="496" spans="6:25" s="1" customFormat="1"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38"/>
      <c r="T496" s="15"/>
      <c r="U496" s="15"/>
      <c r="V496" s="15"/>
      <c r="W496" s="15"/>
      <c r="X496" s="15"/>
      <c r="Y496" s="15"/>
    </row>
    <row r="497" spans="6:25" s="1" customFormat="1"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38"/>
      <c r="T497" s="15"/>
      <c r="U497" s="15"/>
      <c r="V497" s="15"/>
      <c r="W497" s="15"/>
      <c r="X497" s="15"/>
      <c r="Y497" s="15"/>
    </row>
    <row r="498" spans="6:25" s="1" customFormat="1"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38"/>
      <c r="T498" s="15"/>
      <c r="U498" s="15"/>
      <c r="V498" s="15"/>
      <c r="W498" s="15"/>
      <c r="X498" s="15"/>
      <c r="Y498" s="15"/>
    </row>
    <row r="499" spans="6:25" s="1" customFormat="1"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38"/>
      <c r="T499" s="15"/>
      <c r="U499" s="15"/>
      <c r="V499" s="15"/>
      <c r="W499" s="15"/>
      <c r="X499" s="15"/>
      <c r="Y499" s="15"/>
    </row>
    <row r="500" spans="6:25" s="1" customFormat="1"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38"/>
      <c r="T500" s="15"/>
      <c r="U500" s="15"/>
      <c r="V500" s="15"/>
      <c r="W500" s="15"/>
      <c r="X500" s="15"/>
      <c r="Y500" s="15"/>
    </row>
    <row r="501" spans="6:25" s="1" customFormat="1"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38"/>
      <c r="T501" s="15"/>
      <c r="U501" s="15"/>
      <c r="V501" s="15"/>
      <c r="W501" s="15"/>
      <c r="X501" s="15"/>
      <c r="Y501" s="15"/>
    </row>
    <row r="502" spans="6:25" s="1" customFormat="1"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38"/>
      <c r="T502" s="15"/>
      <c r="U502" s="15"/>
      <c r="V502" s="15"/>
      <c r="W502" s="15"/>
      <c r="X502" s="15"/>
      <c r="Y502" s="15"/>
    </row>
    <row r="503" spans="6:25" s="1" customFormat="1"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38"/>
      <c r="T503" s="15"/>
      <c r="U503" s="15"/>
      <c r="V503" s="15"/>
      <c r="W503" s="15"/>
      <c r="X503" s="15"/>
      <c r="Y503" s="15"/>
    </row>
    <row r="504" spans="6:25" s="1" customFormat="1"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38"/>
      <c r="T504" s="15"/>
      <c r="U504" s="15"/>
      <c r="V504" s="15"/>
      <c r="W504" s="15"/>
      <c r="X504" s="15"/>
      <c r="Y504" s="15"/>
    </row>
    <row r="505" spans="6:25" s="1" customFormat="1"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38"/>
      <c r="T505" s="15"/>
      <c r="U505" s="15"/>
      <c r="V505" s="15"/>
      <c r="W505" s="15"/>
      <c r="X505" s="15"/>
      <c r="Y505" s="15"/>
    </row>
    <row r="506" spans="6:25" s="1" customFormat="1"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38"/>
      <c r="T506" s="15"/>
      <c r="U506" s="15"/>
      <c r="V506" s="15"/>
      <c r="W506" s="15"/>
      <c r="X506" s="15"/>
      <c r="Y506" s="15"/>
    </row>
    <row r="507" spans="6:25" s="1" customFormat="1"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38"/>
      <c r="T507" s="15"/>
      <c r="U507" s="15"/>
      <c r="V507" s="15"/>
      <c r="W507" s="15"/>
      <c r="X507" s="15"/>
      <c r="Y507" s="15"/>
    </row>
    <row r="508" spans="6:25" s="1" customFormat="1"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38"/>
      <c r="T508" s="15"/>
      <c r="U508" s="15"/>
      <c r="V508" s="15"/>
      <c r="W508" s="15"/>
      <c r="X508" s="15"/>
      <c r="Y508" s="15"/>
    </row>
    <row r="509" spans="6:25" s="1" customFormat="1"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38"/>
      <c r="T509" s="15"/>
      <c r="U509" s="15"/>
      <c r="V509" s="15"/>
      <c r="W509" s="15"/>
      <c r="X509" s="15"/>
      <c r="Y509" s="15"/>
    </row>
    <row r="510" spans="6:25" s="1" customFormat="1"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38"/>
      <c r="T510" s="15"/>
      <c r="U510" s="15"/>
      <c r="V510" s="15"/>
      <c r="W510" s="15"/>
      <c r="X510" s="15"/>
      <c r="Y510" s="15"/>
    </row>
    <row r="511" spans="6:25" s="1" customFormat="1"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38"/>
      <c r="T511" s="15"/>
      <c r="U511" s="15"/>
      <c r="V511" s="15"/>
      <c r="W511" s="15"/>
      <c r="X511" s="15"/>
      <c r="Y511" s="15"/>
    </row>
    <row r="512" spans="6:25" s="1" customFormat="1"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38"/>
      <c r="T512" s="15"/>
      <c r="U512" s="15"/>
      <c r="V512" s="15"/>
      <c r="W512" s="15"/>
      <c r="X512" s="15"/>
      <c r="Y512" s="15"/>
    </row>
    <row r="513" spans="6:25" s="1" customFormat="1"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38"/>
      <c r="T513" s="15"/>
      <c r="U513" s="15"/>
      <c r="V513" s="15"/>
      <c r="W513" s="15"/>
      <c r="X513" s="15"/>
      <c r="Y513" s="15"/>
    </row>
    <row r="514" spans="6:25" s="1" customFormat="1"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38"/>
      <c r="T514" s="15"/>
      <c r="U514" s="15"/>
      <c r="V514" s="15"/>
      <c r="W514" s="15"/>
      <c r="X514" s="15"/>
      <c r="Y514" s="15"/>
    </row>
    <row r="515" spans="6:25" s="1" customFormat="1"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38"/>
      <c r="T515" s="15"/>
      <c r="U515" s="15"/>
      <c r="V515" s="15"/>
      <c r="W515" s="15"/>
      <c r="X515" s="15"/>
      <c r="Y515" s="15"/>
    </row>
    <row r="516" spans="6:25" s="1" customFormat="1"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38"/>
      <c r="T516" s="15"/>
      <c r="U516" s="15"/>
      <c r="V516" s="15"/>
      <c r="W516" s="15"/>
      <c r="X516" s="15"/>
      <c r="Y516" s="15"/>
    </row>
    <row r="517" spans="6:25" s="1" customFormat="1"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38"/>
      <c r="T517" s="15"/>
      <c r="U517" s="15"/>
      <c r="V517" s="15"/>
      <c r="W517" s="15"/>
      <c r="X517" s="15"/>
      <c r="Y517" s="15"/>
    </row>
  </sheetData>
  <mergeCells count="2">
    <mergeCell ref="A1:E1"/>
    <mergeCell ref="C3:D3"/>
  </mergeCells>
  <pageMargins left="0.7" right="0.7" top="0.75" bottom="0.75" header="0.3" footer="0.3"/>
  <pageSetup paperSize="9" scale="48" fitToHeight="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9" workbookViewId="0">
      <selection sqref="A1:XFD1048576"/>
    </sheetView>
  </sheetViews>
  <sheetFormatPr defaultRowHeight="15"/>
  <cols>
    <col min="3" max="3" width="12.7109375" customWidth="1"/>
    <col min="4" max="4" width="3.7109375" customWidth="1"/>
    <col min="5" max="5" width="12.7109375" customWidth="1"/>
    <col min="6" max="6" width="3.7109375" customWidth="1"/>
    <col min="7" max="7" width="12.7109375" customWidth="1"/>
    <col min="8" max="8" width="3.7109375" customWidth="1"/>
    <col min="9" max="9" width="12.7109375" customWidth="1"/>
  </cols>
  <sheetData>
    <row r="1" spans="1:9" ht="23.25">
      <c r="A1" s="50" t="s">
        <v>82</v>
      </c>
    </row>
    <row r="2" spans="1:9" ht="23.25">
      <c r="A2" s="50" t="s">
        <v>94</v>
      </c>
    </row>
    <row r="3" spans="1:9" ht="15" customHeight="1">
      <c r="A3" s="50"/>
      <c r="I3" s="60"/>
    </row>
    <row r="4" spans="1:9">
      <c r="C4" s="61" t="s">
        <v>95</v>
      </c>
      <c r="D4" s="61"/>
      <c r="E4" s="61" t="s">
        <v>96</v>
      </c>
      <c r="G4" s="61" t="s">
        <v>97</v>
      </c>
      <c r="I4" s="62"/>
    </row>
    <row r="5" spans="1:9">
      <c r="C5" s="63" t="s">
        <v>98</v>
      </c>
      <c r="E5" s="63" t="s">
        <v>99</v>
      </c>
      <c r="G5" s="63" t="s">
        <v>100</v>
      </c>
      <c r="I5" s="62"/>
    </row>
    <row r="6" spans="1:9">
      <c r="I6" s="60"/>
    </row>
    <row r="7" spans="1:9">
      <c r="A7" t="s">
        <v>85</v>
      </c>
      <c r="C7" s="53">
        <f>SUM('Wage Details'!B6:N6)</f>
        <v>36286.25</v>
      </c>
      <c r="E7" s="53">
        <f>SUM('Wage Details'!B20:N20)+SUM('Wage Details'!B34:K34)</f>
        <v>66891</v>
      </c>
      <c r="G7" s="53">
        <f>(C7+E7)/36*16</f>
        <v>45856.555555555555</v>
      </c>
      <c r="I7" s="64"/>
    </row>
    <row r="8" spans="1:9">
      <c r="A8" t="s">
        <v>86</v>
      </c>
      <c r="C8" s="53">
        <f>SUM('Wage Details'!B7:N7)</f>
        <v>4285</v>
      </c>
      <c r="E8" s="53">
        <f>SUM('Wage Details'!B21:N21)+SUM('Wage Details'!B35:K35)</f>
        <v>8634.25</v>
      </c>
      <c r="G8" s="53">
        <f>(C8+E8)/36*16</f>
        <v>5741.8888888888887</v>
      </c>
      <c r="I8" s="64"/>
    </row>
    <row r="9" spans="1:9">
      <c r="A9" t="s">
        <v>87</v>
      </c>
      <c r="C9" s="54">
        <f>SUM(C7:C8)</f>
        <v>40571.25</v>
      </c>
      <c r="E9" s="54">
        <f>SUM(E7:E8)</f>
        <v>75525.25</v>
      </c>
      <c r="G9" s="54">
        <f>SUM(G7:G8)</f>
        <v>51598.444444444445</v>
      </c>
      <c r="I9" s="64"/>
    </row>
    <row r="10" spans="1:9">
      <c r="I10" s="60"/>
    </row>
    <row r="11" spans="1:9">
      <c r="A11" t="s">
        <v>88</v>
      </c>
      <c r="C11" s="55">
        <f>SUM('Wage Details'!B10:N10)</f>
        <v>524026.24000000005</v>
      </c>
      <c r="E11" s="55">
        <f>SUM('Wage Details'!B24:N24)+SUM('Wage Details'!B38:K38)</f>
        <v>1097460.08</v>
      </c>
      <c r="G11" s="55">
        <f>G7*E15</f>
        <v>752354.41432366765</v>
      </c>
      <c r="I11" s="60"/>
    </row>
    <row r="12" spans="1:9">
      <c r="A12" t="s">
        <v>89</v>
      </c>
      <c r="C12" s="55">
        <f>SUM('Wage Details'!B11:N11)</f>
        <v>89087.900000000009</v>
      </c>
      <c r="E12" s="55">
        <f>SUM('Wage Details'!B25:N25)+SUM('Wage Details'!B39:K39)</f>
        <v>206775.32</v>
      </c>
      <c r="G12" s="55">
        <f>G8*E16</f>
        <v>137508.28530612902</v>
      </c>
    </row>
    <row r="13" spans="1:9">
      <c r="A13" t="s">
        <v>90</v>
      </c>
      <c r="C13" s="56">
        <f>SUM(C11:C12)</f>
        <v>613114.14</v>
      </c>
      <c r="E13" s="56">
        <f>SUM(E11:E12)</f>
        <v>1304235.4000000001</v>
      </c>
      <c r="G13" s="56">
        <f>SUM(G11:G12)</f>
        <v>889862.69962979667</v>
      </c>
    </row>
    <row r="14" spans="1:9" ht="15.75" customHeight="1"/>
    <row r="15" spans="1:9">
      <c r="A15" t="s">
        <v>91</v>
      </c>
      <c r="C15" s="57">
        <f>C11/C7</f>
        <v>14.441454821041029</v>
      </c>
      <c r="E15" s="57">
        <f>E11/E7</f>
        <v>16.406692679134714</v>
      </c>
      <c r="G15" s="57">
        <f>G11/G7</f>
        <v>16.406692679134714</v>
      </c>
    </row>
    <row r="16" spans="1:9">
      <c r="A16" t="s">
        <v>92</v>
      </c>
      <c r="C16" s="57">
        <f>C12/C8</f>
        <v>20.790641773628941</v>
      </c>
      <c r="E16" s="57">
        <f>E12/E8</f>
        <v>23.948266496800535</v>
      </c>
      <c r="G16" s="57">
        <f>G12/G8</f>
        <v>23.948266496800535</v>
      </c>
    </row>
    <row r="17" spans="1:9">
      <c r="A17" t="s">
        <v>93</v>
      </c>
      <c r="C17" s="58">
        <f>C13/C9</f>
        <v>15.112034753674092</v>
      </c>
      <c r="E17" s="58">
        <f>E13/E9</f>
        <v>17.268865710474312</v>
      </c>
      <c r="G17" s="58">
        <f>G13/G9</f>
        <v>17.245921058490502</v>
      </c>
    </row>
    <row r="19" spans="1:9">
      <c r="A19" t="s">
        <v>101</v>
      </c>
    </row>
    <row r="20" spans="1:9" ht="45">
      <c r="C20" s="65" t="s">
        <v>102</v>
      </c>
      <c r="E20" s="66" t="s">
        <v>103</v>
      </c>
      <c r="G20" s="66" t="s">
        <v>104</v>
      </c>
      <c r="I20" s="66" t="s">
        <v>105</v>
      </c>
    </row>
    <row r="21" spans="1:9">
      <c r="A21" t="s">
        <v>85</v>
      </c>
      <c r="C21" s="67">
        <f>SUM(C7:G7)</f>
        <v>149033.80555555556</v>
      </c>
      <c r="E21" s="55">
        <f>C21*C15</f>
        <v>2152264.9697383693</v>
      </c>
      <c r="G21" s="55">
        <f>C21*E15</f>
        <v>2445151.8465519198</v>
      </c>
      <c r="I21" s="55">
        <f>C21*C38</f>
        <v>2889724.9095613598</v>
      </c>
    </row>
    <row r="22" spans="1:9">
      <c r="A22" t="s">
        <v>86</v>
      </c>
      <c r="C22" s="67">
        <f>SUM(C8:G8)</f>
        <v>18661.138888888891</v>
      </c>
      <c r="E22" s="55">
        <f>C22*C16</f>
        <v>387977.05372682493</v>
      </c>
      <c r="G22" s="55">
        <f>C22*E16</f>
        <v>446901.92724491941</v>
      </c>
      <c r="I22" s="55">
        <f>C22*G38</f>
        <v>528156.82310763199</v>
      </c>
    </row>
    <row r="23" spans="1:9">
      <c r="A23" t="s">
        <v>87</v>
      </c>
      <c r="C23" s="68">
        <f>SUM(C21:C22)</f>
        <v>167694.94444444444</v>
      </c>
      <c r="E23" s="56">
        <f>SUM(E21:E22)</f>
        <v>2540242.0234651943</v>
      </c>
      <c r="G23" s="56">
        <f>SUM(G21:G22)</f>
        <v>2892053.7737968392</v>
      </c>
      <c r="I23" s="56">
        <f>SUM(I21:I22)</f>
        <v>3417881.7326689917</v>
      </c>
    </row>
    <row r="25" spans="1:9">
      <c r="A25" t="s">
        <v>106</v>
      </c>
      <c r="G25" s="55">
        <f>G23-E23</f>
        <v>351811.7503316449</v>
      </c>
    </row>
    <row r="26" spans="1:9">
      <c r="A26" t="s">
        <v>107</v>
      </c>
      <c r="G26" s="53">
        <v>198000</v>
      </c>
    </row>
    <row r="27" spans="1:9">
      <c r="A27" t="s">
        <v>108</v>
      </c>
      <c r="G27" s="57">
        <f>G25/G26</f>
        <v>1.7768270218769944</v>
      </c>
    </row>
    <row r="29" spans="1:9">
      <c r="A29" t="s">
        <v>109</v>
      </c>
    </row>
    <row r="30" spans="1:9">
      <c r="A30" t="s">
        <v>110</v>
      </c>
    </row>
    <row r="31" spans="1:9">
      <c r="A31" t="s">
        <v>111</v>
      </c>
      <c r="C31" s="57">
        <v>11</v>
      </c>
      <c r="E31" t="s">
        <v>92</v>
      </c>
      <c r="G31" s="57">
        <f>C31*1.5</f>
        <v>16.5</v>
      </c>
    </row>
    <row r="32" spans="1:9">
      <c r="A32" t="s">
        <v>112</v>
      </c>
      <c r="C32" s="57">
        <f>E15</f>
        <v>16.406692679134714</v>
      </c>
      <c r="E32" t="s">
        <v>113</v>
      </c>
      <c r="G32" s="57">
        <f>E16</f>
        <v>23.948266496800535</v>
      </c>
    </row>
    <row r="33" spans="1:7">
      <c r="C33" s="69">
        <f>(C32-C31)/C31</f>
        <v>0.49151751628497403</v>
      </c>
      <c r="G33" s="69">
        <f>(G32-G31)/G31</f>
        <v>0.45141009071518395</v>
      </c>
    </row>
    <row r="35" spans="1:7">
      <c r="A35" t="s">
        <v>114</v>
      </c>
    </row>
    <row r="36" spans="1:7">
      <c r="A36" t="s">
        <v>110</v>
      </c>
    </row>
    <row r="37" spans="1:7">
      <c r="A37" t="s">
        <v>311</v>
      </c>
      <c r="C37" s="57">
        <v>13</v>
      </c>
      <c r="E37" t="s">
        <v>92</v>
      </c>
      <c r="G37" s="57">
        <f>C37*1.5</f>
        <v>19.5</v>
      </c>
    </row>
    <row r="38" spans="1:7">
      <c r="A38" t="s">
        <v>112</v>
      </c>
      <c r="C38" s="57">
        <f>C37*(1+C33)</f>
        <v>19.389727711704662</v>
      </c>
      <c r="E38" t="s">
        <v>113</v>
      </c>
      <c r="G38" s="57">
        <f>G37*(1+G33)</f>
        <v>28.302496768946085</v>
      </c>
    </row>
    <row r="39" spans="1:7">
      <c r="C39" s="69">
        <f>(C38-C37)/C37</f>
        <v>0.49151751628497398</v>
      </c>
      <c r="G39" s="69">
        <f>(G38-G37)/G37</f>
        <v>0.45141009071518384</v>
      </c>
    </row>
    <row r="41" spans="1:7">
      <c r="A41" t="s">
        <v>115</v>
      </c>
      <c r="G41" s="55">
        <f>I23-G23</f>
        <v>525827.95887215249</v>
      </c>
    </row>
    <row r="42" spans="1:7">
      <c r="A42" t="s">
        <v>116</v>
      </c>
      <c r="G42" s="53">
        <v>198000</v>
      </c>
    </row>
    <row r="43" spans="1:7">
      <c r="A43" t="s">
        <v>108</v>
      </c>
      <c r="G43" s="57">
        <f>G41/G42</f>
        <v>2.6556967619805683</v>
      </c>
    </row>
    <row r="45" spans="1:7">
      <c r="A45" t="s">
        <v>117</v>
      </c>
      <c r="G45" s="57">
        <f>G43+G27</f>
        <v>4.4325237838575626</v>
      </c>
    </row>
    <row r="46" spans="1:7">
      <c r="A46" t="s">
        <v>118</v>
      </c>
      <c r="G46" s="57">
        <v>68.39</v>
      </c>
    </row>
    <row r="47" spans="1:7">
      <c r="A47" t="s">
        <v>119</v>
      </c>
      <c r="G47" s="58">
        <f>SUM(G45:G46)</f>
        <v>72.822523783857562</v>
      </c>
    </row>
  </sheetData>
  <pageMargins left="0.7" right="0.7" top="0.25" bottom="0.2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tabSelected="1" topLeftCell="A43" workbookViewId="0">
      <selection sqref="A1:XFD1048576"/>
    </sheetView>
  </sheetViews>
  <sheetFormatPr defaultRowHeight="15"/>
  <cols>
    <col min="1" max="1" width="19.28515625" customWidth="1"/>
    <col min="2" max="25" width="10.7109375" customWidth="1"/>
  </cols>
  <sheetData>
    <row r="1" spans="1:32" ht="23.25">
      <c r="A1" s="50" t="s">
        <v>82</v>
      </c>
    </row>
    <row r="2" spans="1:32" ht="23.25">
      <c r="A2" s="50" t="s">
        <v>83</v>
      </c>
    </row>
    <row r="3" spans="1:32" ht="23.25">
      <c r="A3" s="50" t="s">
        <v>84</v>
      </c>
    </row>
    <row r="4" spans="1:32">
      <c r="B4" s="51">
        <v>42015</v>
      </c>
      <c r="C4" s="51">
        <f>B4+7</f>
        <v>42022</v>
      </c>
      <c r="D4" s="51">
        <f t="shared" ref="D4:N4" si="0">C4+7</f>
        <v>42029</v>
      </c>
      <c r="E4" s="51">
        <f t="shared" si="0"/>
        <v>42036</v>
      </c>
      <c r="F4" s="51">
        <f t="shared" si="0"/>
        <v>42043</v>
      </c>
      <c r="G4" s="51">
        <f t="shared" si="0"/>
        <v>42050</v>
      </c>
      <c r="H4" s="51">
        <f t="shared" si="0"/>
        <v>42057</v>
      </c>
      <c r="I4" s="51">
        <f t="shared" si="0"/>
        <v>42064</v>
      </c>
      <c r="J4" s="51">
        <f t="shared" si="0"/>
        <v>42071</v>
      </c>
      <c r="K4" s="51">
        <f t="shared" si="0"/>
        <v>42078</v>
      </c>
      <c r="L4" s="51">
        <f t="shared" si="0"/>
        <v>42085</v>
      </c>
      <c r="M4" s="51">
        <f t="shared" si="0"/>
        <v>42092</v>
      </c>
      <c r="N4" s="51">
        <f t="shared" si="0"/>
        <v>42099</v>
      </c>
      <c r="Z4" s="52"/>
      <c r="AA4" s="52"/>
      <c r="AB4" s="52"/>
      <c r="AC4" s="52"/>
      <c r="AD4" s="52"/>
      <c r="AE4" s="52"/>
      <c r="AF4" s="52"/>
    </row>
    <row r="5" spans="1:32" ht="7.5" customHeight="1"/>
    <row r="6" spans="1:32">
      <c r="A6" t="s">
        <v>85</v>
      </c>
      <c r="B6" s="53">
        <v>2819</v>
      </c>
      <c r="C6" s="53">
        <v>2841.75</v>
      </c>
      <c r="D6" s="53">
        <v>2857</v>
      </c>
      <c r="E6" s="53">
        <v>2752</v>
      </c>
      <c r="F6" s="53">
        <v>2655.75</v>
      </c>
      <c r="G6" s="53">
        <v>2894</v>
      </c>
      <c r="H6" s="53">
        <v>2813.25</v>
      </c>
      <c r="I6" s="53">
        <v>2736.5</v>
      </c>
      <c r="J6" s="53">
        <v>2812.25</v>
      </c>
      <c r="K6" s="53">
        <v>2860.25</v>
      </c>
      <c r="L6" s="53">
        <v>2772.75</v>
      </c>
      <c r="M6" s="53">
        <v>2841.5</v>
      </c>
      <c r="N6" s="53">
        <v>2630.25</v>
      </c>
    </row>
    <row r="7" spans="1:32">
      <c r="A7" t="s">
        <v>86</v>
      </c>
      <c r="B7" s="53">
        <v>529.5</v>
      </c>
      <c r="C7" s="53">
        <v>436.25</v>
      </c>
      <c r="D7" s="53">
        <v>439</v>
      </c>
      <c r="E7" s="53">
        <v>114</v>
      </c>
      <c r="F7" s="53">
        <v>180.25</v>
      </c>
      <c r="G7" s="53">
        <v>362.25</v>
      </c>
      <c r="H7" s="53">
        <v>363.5</v>
      </c>
      <c r="I7" s="53">
        <v>206.5</v>
      </c>
      <c r="J7" s="53">
        <v>387</v>
      </c>
      <c r="K7" s="53">
        <v>283.5</v>
      </c>
      <c r="L7" s="53">
        <v>370.25</v>
      </c>
      <c r="M7" s="53">
        <v>469.75</v>
      </c>
      <c r="N7" s="53">
        <v>143.25</v>
      </c>
    </row>
    <row r="8" spans="1:32">
      <c r="A8" t="s">
        <v>87</v>
      </c>
      <c r="B8" s="54">
        <f>SUM(B6:B7)</f>
        <v>3348.5</v>
      </c>
      <c r="C8" s="54">
        <f t="shared" ref="C8:N8" si="1">SUM(C6:C7)</f>
        <v>3278</v>
      </c>
      <c r="D8" s="54">
        <f t="shared" si="1"/>
        <v>3296</v>
      </c>
      <c r="E8" s="54">
        <f t="shared" si="1"/>
        <v>2866</v>
      </c>
      <c r="F8" s="54">
        <f t="shared" si="1"/>
        <v>2836</v>
      </c>
      <c r="G8" s="54">
        <f t="shared" si="1"/>
        <v>3256.25</v>
      </c>
      <c r="H8" s="54">
        <f t="shared" si="1"/>
        <v>3176.75</v>
      </c>
      <c r="I8" s="54">
        <f t="shared" si="1"/>
        <v>2943</v>
      </c>
      <c r="J8" s="54">
        <f t="shared" si="1"/>
        <v>3199.25</v>
      </c>
      <c r="K8" s="54">
        <f t="shared" si="1"/>
        <v>3143.75</v>
      </c>
      <c r="L8" s="54">
        <f t="shared" si="1"/>
        <v>3143</v>
      </c>
      <c r="M8" s="54">
        <f t="shared" si="1"/>
        <v>3311.25</v>
      </c>
      <c r="N8" s="54">
        <f t="shared" si="1"/>
        <v>2773.5</v>
      </c>
    </row>
    <row r="9" spans="1:32" ht="8.25" customHeight="1"/>
    <row r="10" spans="1:32">
      <c r="A10" t="s">
        <v>88</v>
      </c>
      <c r="B10" s="55">
        <v>40955.39</v>
      </c>
      <c r="C10" s="55">
        <v>41016.33</v>
      </c>
      <c r="D10" s="55">
        <v>41235.32</v>
      </c>
      <c r="E10" s="55">
        <v>39738.839999999997</v>
      </c>
      <c r="F10" s="55">
        <v>38358.17</v>
      </c>
      <c r="G10" s="55">
        <v>41779.440000000002</v>
      </c>
      <c r="H10" s="55">
        <v>40592.269999999997</v>
      </c>
      <c r="I10" s="55">
        <v>39493.879999999997</v>
      </c>
      <c r="J10" s="55">
        <v>40591.64</v>
      </c>
      <c r="K10" s="55">
        <v>41294.79</v>
      </c>
      <c r="L10" s="55">
        <v>39987.97</v>
      </c>
      <c r="M10" s="55">
        <v>40995.94</v>
      </c>
      <c r="N10" s="55">
        <v>37986.26</v>
      </c>
    </row>
    <row r="11" spans="1:32">
      <c r="A11" t="s">
        <v>89</v>
      </c>
      <c r="B11" s="55">
        <v>11091.86</v>
      </c>
      <c r="C11" s="55">
        <v>9045.4</v>
      </c>
      <c r="D11" s="55">
        <v>9117.59</v>
      </c>
      <c r="E11" s="55">
        <v>2364.5100000000002</v>
      </c>
      <c r="F11" s="55">
        <v>3731.19</v>
      </c>
      <c r="G11" s="55">
        <v>7542.81</v>
      </c>
      <c r="H11" s="55">
        <v>7567.47</v>
      </c>
      <c r="I11" s="55">
        <v>4273.1400000000003</v>
      </c>
      <c r="J11" s="55">
        <v>8046.79</v>
      </c>
      <c r="K11" s="55">
        <v>5900.17</v>
      </c>
      <c r="L11" s="55">
        <v>7685.8</v>
      </c>
      <c r="M11" s="55">
        <v>9757.93</v>
      </c>
      <c r="N11" s="55">
        <v>2963.24</v>
      </c>
    </row>
    <row r="12" spans="1:32">
      <c r="A12" t="s">
        <v>90</v>
      </c>
      <c r="B12" s="56">
        <f>SUM(B10:B11)</f>
        <v>52047.25</v>
      </c>
      <c r="C12" s="56">
        <f t="shared" ref="C12:N12" si="2">SUM(C10:C11)</f>
        <v>50061.73</v>
      </c>
      <c r="D12" s="56">
        <f t="shared" si="2"/>
        <v>50352.91</v>
      </c>
      <c r="E12" s="56">
        <f t="shared" si="2"/>
        <v>42103.35</v>
      </c>
      <c r="F12" s="56">
        <f t="shared" si="2"/>
        <v>42089.36</v>
      </c>
      <c r="G12" s="56">
        <f t="shared" si="2"/>
        <v>49322.25</v>
      </c>
      <c r="H12" s="56">
        <f t="shared" si="2"/>
        <v>48159.74</v>
      </c>
      <c r="I12" s="56">
        <f t="shared" si="2"/>
        <v>43767.02</v>
      </c>
      <c r="J12" s="56">
        <f t="shared" si="2"/>
        <v>48638.43</v>
      </c>
      <c r="K12" s="56">
        <f t="shared" si="2"/>
        <v>47194.96</v>
      </c>
      <c r="L12" s="56">
        <f t="shared" si="2"/>
        <v>47673.770000000004</v>
      </c>
      <c r="M12" s="56">
        <f t="shared" si="2"/>
        <v>50753.87</v>
      </c>
      <c r="N12" s="56">
        <f t="shared" si="2"/>
        <v>40949.5</v>
      </c>
    </row>
    <row r="13" spans="1:32" ht="7.5" customHeight="1"/>
    <row r="14" spans="1:32">
      <c r="A14" t="s">
        <v>91</v>
      </c>
      <c r="B14" s="57">
        <f>B10/B6</f>
        <v>14.528339836821567</v>
      </c>
      <c r="C14" s="57">
        <f t="shared" ref="C14:N16" si="3">C10/C6</f>
        <v>14.43347585114806</v>
      </c>
      <c r="D14" s="57">
        <f t="shared" si="3"/>
        <v>14.43308365418271</v>
      </c>
      <c r="E14" s="57">
        <f t="shared" si="3"/>
        <v>14.439985465116278</v>
      </c>
      <c r="F14" s="57">
        <f t="shared" si="3"/>
        <v>14.443441589004989</v>
      </c>
      <c r="G14" s="57">
        <f t="shared" si="3"/>
        <v>14.436572218382862</v>
      </c>
      <c r="H14" s="57">
        <f t="shared" si="3"/>
        <v>14.428959388607481</v>
      </c>
      <c r="I14" s="57">
        <f t="shared" si="3"/>
        <v>14.432260186369449</v>
      </c>
      <c r="J14" s="57">
        <f t="shared" si="3"/>
        <v>14.433866121433017</v>
      </c>
      <c r="K14" s="57">
        <f t="shared" si="3"/>
        <v>14.437475745127175</v>
      </c>
      <c r="L14" s="57">
        <f t="shared" si="3"/>
        <v>14.421772608421243</v>
      </c>
      <c r="M14" s="57">
        <f t="shared" si="3"/>
        <v>14.427569945451348</v>
      </c>
      <c r="N14" s="57">
        <f t="shared" si="3"/>
        <v>14.442072046383425</v>
      </c>
    </row>
    <row r="15" spans="1:32">
      <c r="A15" t="s">
        <v>92</v>
      </c>
      <c r="B15" s="57">
        <f>B11/B7</f>
        <v>20.947799811142588</v>
      </c>
      <c r="C15" s="57">
        <f t="shared" si="3"/>
        <v>20.734441260744983</v>
      </c>
      <c r="D15" s="57">
        <f t="shared" si="3"/>
        <v>20.768997722095673</v>
      </c>
      <c r="E15" s="57">
        <f t="shared" si="3"/>
        <v>20.741315789473685</v>
      </c>
      <c r="F15" s="57">
        <f t="shared" si="3"/>
        <v>20.700083217753122</v>
      </c>
      <c r="G15" s="57">
        <f t="shared" si="3"/>
        <v>20.822111801242237</v>
      </c>
      <c r="H15" s="57">
        <f t="shared" si="3"/>
        <v>20.818349381017882</v>
      </c>
      <c r="I15" s="57">
        <f t="shared" si="3"/>
        <v>20.693171912832931</v>
      </c>
      <c r="J15" s="57">
        <f t="shared" si="3"/>
        <v>20.792739018087854</v>
      </c>
      <c r="K15" s="57">
        <f t="shared" si="3"/>
        <v>20.811887125220458</v>
      </c>
      <c r="L15" s="57">
        <f t="shared" si="3"/>
        <v>20.758406482106686</v>
      </c>
      <c r="M15" s="57">
        <f t="shared" si="3"/>
        <v>20.772602448110696</v>
      </c>
      <c r="N15" s="57">
        <f t="shared" si="3"/>
        <v>20.685794066317627</v>
      </c>
    </row>
    <row r="16" spans="1:32">
      <c r="A16" t="s">
        <v>93</v>
      </c>
      <c r="B16" s="58">
        <f>B12/B8</f>
        <v>15.543452292071077</v>
      </c>
      <c r="C16" s="58">
        <f t="shared" si="3"/>
        <v>15.272034777303235</v>
      </c>
      <c r="D16" s="58">
        <f t="shared" si="3"/>
        <v>15.276975121359225</v>
      </c>
      <c r="E16" s="58">
        <f t="shared" si="3"/>
        <v>14.690631542219121</v>
      </c>
      <c r="F16" s="58">
        <f t="shared" si="3"/>
        <v>14.841100141043723</v>
      </c>
      <c r="G16" s="58">
        <f t="shared" si="3"/>
        <v>15.146948176583493</v>
      </c>
      <c r="H16" s="58">
        <f t="shared" si="3"/>
        <v>15.160066105296293</v>
      </c>
      <c r="I16" s="58">
        <f t="shared" si="3"/>
        <v>14.871566428814134</v>
      </c>
      <c r="J16" s="58">
        <f t="shared" si="3"/>
        <v>15.203072595139487</v>
      </c>
      <c r="K16" s="58">
        <f t="shared" si="3"/>
        <v>15.012313320079523</v>
      </c>
      <c r="L16" s="58">
        <f t="shared" si="3"/>
        <v>15.1682373528476</v>
      </c>
      <c r="M16" s="58">
        <f t="shared" si="3"/>
        <v>15.327707059267649</v>
      </c>
      <c r="N16" s="58">
        <f t="shared" si="3"/>
        <v>14.764557418424374</v>
      </c>
    </row>
    <row r="17" spans="1:14" ht="7.5" customHeight="1"/>
    <row r="18" spans="1:14">
      <c r="B18" s="51">
        <f>N4+7</f>
        <v>42106</v>
      </c>
      <c r="C18" s="51">
        <f t="shared" ref="C18:N18" si="4">B18+7</f>
        <v>42113</v>
      </c>
      <c r="D18" s="51">
        <f t="shared" si="4"/>
        <v>42120</v>
      </c>
      <c r="E18" s="51">
        <f t="shared" si="4"/>
        <v>42127</v>
      </c>
      <c r="F18" s="51">
        <f t="shared" si="4"/>
        <v>42134</v>
      </c>
      <c r="G18" s="51">
        <f t="shared" si="4"/>
        <v>42141</v>
      </c>
      <c r="H18" s="51">
        <f t="shared" si="4"/>
        <v>42148</v>
      </c>
      <c r="I18" s="51">
        <f t="shared" si="4"/>
        <v>42155</v>
      </c>
      <c r="J18" s="51">
        <f t="shared" si="4"/>
        <v>42162</v>
      </c>
      <c r="K18" s="51">
        <f t="shared" si="4"/>
        <v>42169</v>
      </c>
      <c r="L18" s="51">
        <f t="shared" si="4"/>
        <v>42176</v>
      </c>
      <c r="M18" s="51">
        <f t="shared" si="4"/>
        <v>42183</v>
      </c>
      <c r="N18" s="51">
        <f t="shared" si="4"/>
        <v>42190</v>
      </c>
    </row>
    <row r="19" spans="1:14" ht="7.5" customHeight="1"/>
    <row r="20" spans="1:14">
      <c r="A20" t="s">
        <v>85</v>
      </c>
      <c r="B20" s="53">
        <v>2589</v>
      </c>
      <c r="C20" s="53">
        <v>2832.5</v>
      </c>
      <c r="D20" s="53">
        <v>2562.75</v>
      </c>
      <c r="E20" s="53">
        <v>2822.25</v>
      </c>
      <c r="F20" s="53">
        <v>2776.75</v>
      </c>
      <c r="G20" s="53">
        <v>2683</v>
      </c>
      <c r="H20" s="53">
        <v>2862</v>
      </c>
      <c r="I20" s="53">
        <v>2847.75</v>
      </c>
      <c r="J20" s="53">
        <v>2642.25</v>
      </c>
      <c r="K20" s="53">
        <v>2770.5</v>
      </c>
      <c r="L20" s="53">
        <v>2785.75</v>
      </c>
      <c r="M20" s="53">
        <v>2672</v>
      </c>
      <c r="N20" s="53">
        <v>2892.25</v>
      </c>
    </row>
    <row r="21" spans="1:14">
      <c r="A21" t="s">
        <v>86</v>
      </c>
      <c r="B21" s="53">
        <v>128.5</v>
      </c>
      <c r="C21" s="53">
        <v>502.5</v>
      </c>
      <c r="D21" s="53">
        <v>164.25</v>
      </c>
      <c r="E21" s="53">
        <v>508</v>
      </c>
      <c r="F21" s="53">
        <v>357.5</v>
      </c>
      <c r="G21" s="53">
        <v>159.75</v>
      </c>
      <c r="H21" s="53">
        <v>260.5</v>
      </c>
      <c r="I21" s="53">
        <v>410</v>
      </c>
      <c r="J21" s="53">
        <v>194.75</v>
      </c>
      <c r="K21" s="53">
        <v>423.25</v>
      </c>
      <c r="L21" s="53">
        <v>575</v>
      </c>
      <c r="M21" s="53">
        <v>209.75</v>
      </c>
      <c r="N21" s="53">
        <v>646</v>
      </c>
    </row>
    <row r="22" spans="1:14">
      <c r="A22" t="s">
        <v>87</v>
      </c>
      <c r="B22" s="54">
        <f t="shared" ref="B22:N22" si="5">SUM(B20:B21)</f>
        <v>2717.5</v>
      </c>
      <c r="C22" s="54">
        <f t="shared" si="5"/>
        <v>3335</v>
      </c>
      <c r="D22" s="54">
        <f t="shared" si="5"/>
        <v>2727</v>
      </c>
      <c r="E22" s="54">
        <f t="shared" si="5"/>
        <v>3330.25</v>
      </c>
      <c r="F22" s="54">
        <f t="shared" si="5"/>
        <v>3134.25</v>
      </c>
      <c r="G22" s="54">
        <f t="shared" si="5"/>
        <v>2842.75</v>
      </c>
      <c r="H22" s="54">
        <f t="shared" si="5"/>
        <v>3122.5</v>
      </c>
      <c r="I22" s="54">
        <f t="shared" si="5"/>
        <v>3257.75</v>
      </c>
      <c r="J22" s="54">
        <f t="shared" si="5"/>
        <v>2837</v>
      </c>
      <c r="K22" s="54">
        <f t="shared" si="5"/>
        <v>3193.75</v>
      </c>
      <c r="L22" s="54">
        <f t="shared" si="5"/>
        <v>3360.75</v>
      </c>
      <c r="M22" s="54">
        <f t="shared" si="5"/>
        <v>2881.75</v>
      </c>
      <c r="N22" s="54">
        <f t="shared" si="5"/>
        <v>3538.25</v>
      </c>
    </row>
    <row r="23" spans="1:14" ht="8.25" customHeight="1"/>
    <row r="24" spans="1:14">
      <c r="A24" t="s">
        <v>88</v>
      </c>
      <c r="B24" s="55">
        <v>43088.5</v>
      </c>
      <c r="C24" s="55">
        <v>47135.39</v>
      </c>
      <c r="D24" s="55">
        <v>42033.63</v>
      </c>
      <c r="E24" s="55">
        <v>46270.46</v>
      </c>
      <c r="F24" s="55">
        <v>45529.279999999999</v>
      </c>
      <c r="G24" s="55">
        <v>44002.1</v>
      </c>
      <c r="H24" s="55">
        <v>46918.03</v>
      </c>
      <c r="I24" s="55">
        <v>46685.89</v>
      </c>
      <c r="J24" s="55">
        <v>43338.33</v>
      </c>
      <c r="K24" s="55">
        <v>45298.720000000001</v>
      </c>
      <c r="L24" s="55">
        <v>45641.11</v>
      </c>
      <c r="M24" s="55">
        <v>43822.89</v>
      </c>
      <c r="N24" s="55">
        <v>47358.23</v>
      </c>
    </row>
    <row r="25" spans="1:14">
      <c r="A25" t="s">
        <v>89</v>
      </c>
      <c r="B25" s="55">
        <v>3183.03</v>
      </c>
      <c r="C25" s="55">
        <v>12456.24</v>
      </c>
      <c r="D25" s="55">
        <v>3947.31</v>
      </c>
      <c r="E25" s="55">
        <v>12145.97</v>
      </c>
      <c r="F25" s="55">
        <v>8573.32</v>
      </c>
      <c r="G25" s="55">
        <v>3862.77</v>
      </c>
      <c r="H25" s="55">
        <v>6309.29</v>
      </c>
      <c r="I25" s="55">
        <v>9763.7199999999993</v>
      </c>
      <c r="J25" s="55">
        <v>4685.3599999999997</v>
      </c>
      <c r="K25" s="55">
        <v>10011.52</v>
      </c>
      <c r="L25" s="55">
        <v>13604.5</v>
      </c>
      <c r="M25" s="55">
        <v>5039.1899999999996</v>
      </c>
      <c r="N25" s="55">
        <v>15391.07</v>
      </c>
    </row>
    <row r="26" spans="1:14">
      <c r="A26" t="s">
        <v>90</v>
      </c>
      <c r="B26" s="56">
        <f t="shared" ref="B26:N26" si="6">SUM(B24:B25)</f>
        <v>46271.53</v>
      </c>
      <c r="C26" s="56">
        <f t="shared" si="6"/>
        <v>59591.63</v>
      </c>
      <c r="D26" s="56">
        <f t="shared" si="6"/>
        <v>45980.939999999995</v>
      </c>
      <c r="E26" s="56">
        <f t="shared" si="6"/>
        <v>58416.43</v>
      </c>
      <c r="F26" s="56">
        <f t="shared" si="6"/>
        <v>54102.6</v>
      </c>
      <c r="G26" s="56">
        <f t="shared" si="6"/>
        <v>47864.869999999995</v>
      </c>
      <c r="H26" s="56">
        <f t="shared" si="6"/>
        <v>53227.32</v>
      </c>
      <c r="I26" s="56">
        <f t="shared" si="6"/>
        <v>56449.61</v>
      </c>
      <c r="J26" s="56">
        <f t="shared" si="6"/>
        <v>48023.69</v>
      </c>
      <c r="K26" s="56">
        <f t="shared" si="6"/>
        <v>55310.240000000005</v>
      </c>
      <c r="L26" s="56">
        <f t="shared" si="6"/>
        <v>59245.61</v>
      </c>
      <c r="M26" s="56">
        <f t="shared" si="6"/>
        <v>48862.080000000002</v>
      </c>
      <c r="N26" s="56">
        <f t="shared" si="6"/>
        <v>62749.3</v>
      </c>
    </row>
    <row r="27" spans="1:14" ht="7.5" customHeight="1"/>
    <row r="28" spans="1:14">
      <c r="A28" t="s">
        <v>91</v>
      </c>
      <c r="B28" s="57">
        <f t="shared" ref="B28:N28" si="7">B24/B20</f>
        <v>16.642912321359599</v>
      </c>
      <c r="C28" s="57">
        <f t="shared" si="7"/>
        <v>16.640914386584289</v>
      </c>
      <c r="D28" s="57">
        <f t="shared" si="7"/>
        <v>16.401767632426104</v>
      </c>
      <c r="E28" s="57">
        <f t="shared" si="7"/>
        <v>16.394883514926033</v>
      </c>
      <c r="F28" s="57">
        <f t="shared" si="7"/>
        <v>16.396607544791571</v>
      </c>
      <c r="G28" s="57">
        <f t="shared" si="7"/>
        <v>16.400335445396944</v>
      </c>
      <c r="H28" s="57">
        <f t="shared" si="7"/>
        <v>16.393441649196365</v>
      </c>
      <c r="I28" s="57">
        <f t="shared" si="7"/>
        <v>16.393956632429109</v>
      </c>
      <c r="J28" s="57">
        <f t="shared" si="7"/>
        <v>16.402055066704513</v>
      </c>
      <c r="K28" s="57">
        <f t="shared" si="7"/>
        <v>16.350377188233171</v>
      </c>
      <c r="L28" s="57">
        <f t="shared" si="7"/>
        <v>16.383778156690298</v>
      </c>
      <c r="M28" s="57">
        <f t="shared" si="7"/>
        <v>16.400782185628742</v>
      </c>
      <c r="N28" s="57">
        <f t="shared" si="7"/>
        <v>16.374182729708707</v>
      </c>
    </row>
    <row r="29" spans="1:14">
      <c r="A29" t="s">
        <v>92</v>
      </c>
      <c r="B29" s="57">
        <f t="shared" ref="B29:N30" si="8">B25/B21</f>
        <v>24.770661478599223</v>
      </c>
      <c r="C29" s="57">
        <f t="shared" si="8"/>
        <v>24.788537313432837</v>
      </c>
      <c r="D29" s="57">
        <f t="shared" si="8"/>
        <v>24.032328767123289</v>
      </c>
      <c r="E29" s="57">
        <f t="shared" si="8"/>
        <v>23.909389763779526</v>
      </c>
      <c r="F29" s="57">
        <f t="shared" si="8"/>
        <v>23.981314685314686</v>
      </c>
      <c r="G29" s="57">
        <f t="shared" si="8"/>
        <v>24.180093896713615</v>
      </c>
      <c r="H29" s="57">
        <f t="shared" si="8"/>
        <v>24.219923224568138</v>
      </c>
      <c r="I29" s="57">
        <f t="shared" si="8"/>
        <v>23.813951219512195</v>
      </c>
      <c r="J29" s="57">
        <f t="shared" si="8"/>
        <v>24.058331193838253</v>
      </c>
      <c r="K29" s="57">
        <f t="shared" si="8"/>
        <v>23.6539161252215</v>
      </c>
      <c r="L29" s="57">
        <f t="shared" si="8"/>
        <v>23.66</v>
      </c>
      <c r="M29" s="57">
        <f t="shared" si="8"/>
        <v>24.024743742550655</v>
      </c>
      <c r="N29" s="57">
        <f t="shared" si="8"/>
        <v>23.825185758513932</v>
      </c>
    </row>
    <row r="30" spans="1:14">
      <c r="A30" t="s">
        <v>93</v>
      </c>
      <c r="B30" s="58">
        <f t="shared" si="8"/>
        <v>17.027241950321987</v>
      </c>
      <c r="C30" s="58">
        <f t="shared" si="8"/>
        <v>17.868554722638681</v>
      </c>
      <c r="D30" s="58">
        <f t="shared" si="8"/>
        <v>16.861364136413641</v>
      </c>
      <c r="E30" s="58">
        <f t="shared" si="8"/>
        <v>17.541154567975376</v>
      </c>
      <c r="F30" s="58">
        <f t="shared" si="8"/>
        <v>17.261737257717158</v>
      </c>
      <c r="G30" s="58">
        <f t="shared" si="8"/>
        <v>16.837523524755955</v>
      </c>
      <c r="H30" s="58">
        <f t="shared" si="8"/>
        <v>17.046379503602882</v>
      </c>
      <c r="I30" s="58">
        <f t="shared" si="8"/>
        <v>17.327790653058091</v>
      </c>
      <c r="J30" s="58">
        <f t="shared" si="8"/>
        <v>16.927631300669724</v>
      </c>
      <c r="K30" s="58">
        <f t="shared" si="8"/>
        <v>17.318274755381605</v>
      </c>
      <c r="L30" s="58">
        <f t="shared" si="8"/>
        <v>17.628687049021796</v>
      </c>
      <c r="M30" s="58">
        <f t="shared" si="8"/>
        <v>16.955697059078684</v>
      </c>
      <c r="N30" s="58">
        <f t="shared" si="8"/>
        <v>17.734558044230905</v>
      </c>
    </row>
    <row r="31" spans="1:14" ht="7.5" customHeight="1"/>
    <row r="32" spans="1:14">
      <c r="B32" s="51">
        <f>N18+7</f>
        <v>42197</v>
      </c>
      <c r="C32" s="51">
        <f t="shared" ref="C32:N32" si="9">B32+7</f>
        <v>42204</v>
      </c>
      <c r="D32" s="51">
        <f t="shared" si="9"/>
        <v>42211</v>
      </c>
      <c r="E32" s="51">
        <f t="shared" si="9"/>
        <v>42218</v>
      </c>
      <c r="F32" s="51">
        <f t="shared" si="9"/>
        <v>42225</v>
      </c>
      <c r="G32" s="51">
        <f t="shared" si="9"/>
        <v>42232</v>
      </c>
      <c r="H32" s="51">
        <f t="shared" si="9"/>
        <v>42239</v>
      </c>
      <c r="I32" s="51">
        <f t="shared" si="9"/>
        <v>42246</v>
      </c>
      <c r="J32" s="51">
        <f t="shared" si="9"/>
        <v>42253</v>
      </c>
      <c r="K32" s="51">
        <f t="shared" si="9"/>
        <v>42260</v>
      </c>
      <c r="L32" s="59">
        <f t="shared" si="9"/>
        <v>42267</v>
      </c>
      <c r="M32" s="59">
        <f t="shared" si="9"/>
        <v>42274</v>
      </c>
      <c r="N32" s="59">
        <f t="shared" si="9"/>
        <v>42281</v>
      </c>
    </row>
    <row r="33" spans="1:14" ht="6.75" customHeight="1"/>
    <row r="34" spans="1:14">
      <c r="A34" t="s">
        <v>85</v>
      </c>
      <c r="B34" s="53">
        <v>3017.25</v>
      </c>
      <c r="C34" s="53">
        <v>2990</v>
      </c>
      <c r="D34" s="53">
        <v>3170.25</v>
      </c>
      <c r="E34" s="53">
        <v>3092.75</v>
      </c>
      <c r="F34" s="53">
        <v>3184.5</v>
      </c>
      <c r="G34" s="53">
        <v>3208.5</v>
      </c>
      <c r="H34" s="53">
        <v>3110.75</v>
      </c>
      <c r="I34" s="53">
        <v>3151.25</v>
      </c>
      <c r="J34" s="53">
        <v>3202.75</v>
      </c>
      <c r="K34" s="53">
        <v>3024.25</v>
      </c>
      <c r="L34" s="53"/>
      <c r="M34" s="53"/>
      <c r="N34" s="53"/>
    </row>
    <row r="35" spans="1:14">
      <c r="A35" t="s">
        <v>86</v>
      </c>
      <c r="B35" s="53">
        <v>407.5</v>
      </c>
      <c r="C35" s="53">
        <v>349.5</v>
      </c>
      <c r="D35" s="53">
        <v>472.75</v>
      </c>
      <c r="E35" s="53">
        <v>356</v>
      </c>
      <c r="F35" s="53">
        <v>491.25</v>
      </c>
      <c r="G35" s="53">
        <v>520.25</v>
      </c>
      <c r="H35" s="53">
        <v>389</v>
      </c>
      <c r="I35" s="53">
        <v>424.75</v>
      </c>
      <c r="J35" s="53">
        <v>560.5</v>
      </c>
      <c r="K35" s="53">
        <v>123</v>
      </c>
      <c r="L35" s="53"/>
      <c r="M35" s="53"/>
      <c r="N35" s="53"/>
    </row>
    <row r="36" spans="1:14">
      <c r="A36" t="s">
        <v>87</v>
      </c>
      <c r="B36" s="54">
        <f t="shared" ref="B36:N36" si="10">SUM(B34:B35)</f>
        <v>3424.75</v>
      </c>
      <c r="C36" s="54">
        <f t="shared" si="10"/>
        <v>3339.5</v>
      </c>
      <c r="D36" s="54">
        <f t="shared" si="10"/>
        <v>3643</v>
      </c>
      <c r="E36" s="54">
        <f t="shared" si="10"/>
        <v>3448.75</v>
      </c>
      <c r="F36" s="54">
        <f t="shared" si="10"/>
        <v>3675.75</v>
      </c>
      <c r="G36" s="54">
        <f t="shared" si="10"/>
        <v>3728.75</v>
      </c>
      <c r="H36" s="54">
        <f t="shared" si="10"/>
        <v>3499.75</v>
      </c>
      <c r="I36" s="54">
        <f t="shared" si="10"/>
        <v>3576</v>
      </c>
      <c r="J36" s="54">
        <f t="shared" si="10"/>
        <v>3763.25</v>
      </c>
      <c r="K36" s="54">
        <f t="shared" si="10"/>
        <v>3147.25</v>
      </c>
      <c r="L36" s="54">
        <f t="shared" si="10"/>
        <v>0</v>
      </c>
      <c r="M36" s="54">
        <f t="shared" si="10"/>
        <v>0</v>
      </c>
      <c r="N36" s="54">
        <f t="shared" si="10"/>
        <v>0</v>
      </c>
    </row>
    <row r="37" spans="1:14" ht="6.75" customHeight="1"/>
    <row r="38" spans="1:14">
      <c r="A38" t="s">
        <v>88</v>
      </c>
      <c r="B38" s="55">
        <v>49445.18</v>
      </c>
      <c r="C38" s="55">
        <v>49003.11</v>
      </c>
      <c r="D38" s="55">
        <v>51880.19</v>
      </c>
      <c r="E38" s="55">
        <v>50622.19</v>
      </c>
      <c r="F38" s="55">
        <v>52218.16</v>
      </c>
      <c r="G38" s="55">
        <v>52562.47</v>
      </c>
      <c r="H38" s="55">
        <v>50970.13</v>
      </c>
      <c r="I38" s="55">
        <v>51653.54</v>
      </c>
      <c r="J38" s="55">
        <v>52468.800000000003</v>
      </c>
      <c r="K38" s="55">
        <v>49513.75</v>
      </c>
      <c r="L38" s="55"/>
      <c r="M38" s="55"/>
      <c r="N38" s="55"/>
    </row>
    <row r="39" spans="1:14">
      <c r="A39" t="s">
        <v>89</v>
      </c>
      <c r="B39" s="55">
        <v>9734.83</v>
      </c>
      <c r="C39" s="55">
        <v>8375.26</v>
      </c>
      <c r="D39" s="55">
        <v>11233.87</v>
      </c>
      <c r="E39" s="55">
        <v>8514.41</v>
      </c>
      <c r="F39" s="55">
        <v>11753.64</v>
      </c>
      <c r="G39" s="55">
        <v>12397</v>
      </c>
      <c r="H39" s="55">
        <v>9332.7999999999993</v>
      </c>
      <c r="I39" s="55">
        <v>10107.83</v>
      </c>
      <c r="J39" s="55">
        <v>13382.89</v>
      </c>
      <c r="K39" s="55">
        <v>2969.5</v>
      </c>
      <c r="L39" s="55"/>
      <c r="M39" s="55"/>
      <c r="N39" s="55"/>
    </row>
    <row r="40" spans="1:14">
      <c r="A40" t="s">
        <v>90</v>
      </c>
      <c r="B40" s="56">
        <f t="shared" ref="B40:N40" si="11">SUM(B38:B39)</f>
        <v>59180.01</v>
      </c>
      <c r="C40" s="56">
        <f t="shared" si="11"/>
        <v>57378.37</v>
      </c>
      <c r="D40" s="56">
        <f t="shared" si="11"/>
        <v>63114.060000000005</v>
      </c>
      <c r="E40" s="56">
        <f t="shared" si="11"/>
        <v>59136.600000000006</v>
      </c>
      <c r="F40" s="56">
        <f t="shared" si="11"/>
        <v>63971.8</v>
      </c>
      <c r="G40" s="56">
        <f t="shared" si="11"/>
        <v>64959.47</v>
      </c>
      <c r="H40" s="56">
        <f t="shared" si="11"/>
        <v>60302.929999999993</v>
      </c>
      <c r="I40" s="56">
        <f t="shared" si="11"/>
        <v>61761.37</v>
      </c>
      <c r="J40" s="56">
        <f t="shared" si="11"/>
        <v>65851.69</v>
      </c>
      <c r="K40" s="56">
        <f t="shared" si="11"/>
        <v>52483.25</v>
      </c>
      <c r="L40" s="56">
        <f t="shared" si="11"/>
        <v>0</v>
      </c>
      <c r="M40" s="56">
        <f t="shared" si="11"/>
        <v>0</v>
      </c>
      <c r="N40" s="56">
        <f t="shared" si="11"/>
        <v>0</v>
      </c>
    </row>
    <row r="41" spans="1:14" ht="8.25" customHeight="1"/>
    <row r="42" spans="1:14">
      <c r="A42" t="s">
        <v>91</v>
      </c>
      <c r="B42" s="57">
        <f t="shared" ref="B42:N44" si="12">B38/B34</f>
        <v>16.387498550004143</v>
      </c>
      <c r="C42" s="57">
        <f t="shared" si="12"/>
        <v>16.388999999999999</v>
      </c>
      <c r="D42" s="57">
        <f t="shared" si="12"/>
        <v>16.364699944799305</v>
      </c>
      <c r="E42" s="57">
        <f t="shared" si="12"/>
        <v>16.368018753536496</v>
      </c>
      <c r="F42" s="57">
        <f t="shared" si="12"/>
        <v>16.39760087925891</v>
      </c>
      <c r="G42" s="57">
        <f t="shared" si="12"/>
        <v>16.382256506155525</v>
      </c>
      <c r="H42" s="57">
        <f t="shared" si="12"/>
        <v>16.385157920115727</v>
      </c>
      <c r="I42" s="57">
        <f t="shared" si="12"/>
        <v>16.391444664815548</v>
      </c>
      <c r="J42" s="57">
        <f t="shared" si="12"/>
        <v>16.382421356646631</v>
      </c>
      <c r="K42" s="57">
        <f t="shared" si="12"/>
        <v>16.372241051500371</v>
      </c>
      <c r="L42" s="57" t="e">
        <f t="shared" si="12"/>
        <v>#DIV/0!</v>
      </c>
      <c r="M42" s="57" t="e">
        <f t="shared" si="12"/>
        <v>#DIV/0!</v>
      </c>
      <c r="N42" s="57" t="e">
        <f t="shared" si="12"/>
        <v>#DIV/0!</v>
      </c>
    </row>
    <row r="43" spans="1:14">
      <c r="A43" t="s">
        <v>92</v>
      </c>
      <c r="B43" s="57">
        <f t="shared" si="12"/>
        <v>23.889153374233128</v>
      </c>
      <c r="C43" s="57">
        <f t="shared" si="12"/>
        <v>23.963547925608012</v>
      </c>
      <c r="D43" s="57">
        <f t="shared" si="12"/>
        <v>23.762813326282391</v>
      </c>
      <c r="E43" s="57">
        <f t="shared" si="12"/>
        <v>23.91688202247191</v>
      </c>
      <c r="F43" s="57">
        <f t="shared" si="12"/>
        <v>23.925984732824425</v>
      </c>
      <c r="G43" s="57">
        <f t="shared" si="12"/>
        <v>23.828928399807786</v>
      </c>
      <c r="H43" s="57">
        <f t="shared" si="12"/>
        <v>23.991773778920308</v>
      </c>
      <c r="I43" s="57">
        <f t="shared" si="12"/>
        <v>23.797127722189522</v>
      </c>
      <c r="J43" s="57">
        <f t="shared" si="12"/>
        <v>23.876699375557536</v>
      </c>
      <c r="K43" s="57">
        <f t="shared" si="12"/>
        <v>24.142276422764226</v>
      </c>
      <c r="L43" s="57" t="e">
        <f t="shared" si="12"/>
        <v>#DIV/0!</v>
      </c>
      <c r="M43" s="57" t="e">
        <f t="shared" si="12"/>
        <v>#DIV/0!</v>
      </c>
      <c r="N43" s="57" t="e">
        <f t="shared" si="12"/>
        <v>#DIV/0!</v>
      </c>
    </row>
    <row r="44" spans="1:14">
      <c r="A44" t="s">
        <v>93</v>
      </c>
      <c r="B44" s="58">
        <f t="shared" si="12"/>
        <v>17.280096357398349</v>
      </c>
      <c r="C44" s="58">
        <f t="shared" si="12"/>
        <v>17.181724809103159</v>
      </c>
      <c r="D44" s="58">
        <f t="shared" si="12"/>
        <v>17.324748833379086</v>
      </c>
      <c r="E44" s="58">
        <f t="shared" si="12"/>
        <v>17.147256252265315</v>
      </c>
      <c r="F44" s="58">
        <f t="shared" si="12"/>
        <v>17.403740733183703</v>
      </c>
      <c r="G44" s="58">
        <f t="shared" si="12"/>
        <v>17.421245725779418</v>
      </c>
      <c r="H44" s="58">
        <f t="shared" si="12"/>
        <v>17.230639331380811</v>
      </c>
      <c r="I44" s="58">
        <f t="shared" si="12"/>
        <v>17.271076621923939</v>
      </c>
      <c r="J44" s="58">
        <f t="shared" si="12"/>
        <v>17.498622201554507</v>
      </c>
      <c r="K44" s="58">
        <f t="shared" si="12"/>
        <v>16.67590753832711</v>
      </c>
      <c r="L44" s="58" t="e">
        <f t="shared" si="12"/>
        <v>#DIV/0!</v>
      </c>
      <c r="M44" s="58" t="e">
        <f t="shared" si="12"/>
        <v>#DIV/0!</v>
      </c>
      <c r="N44" s="58" t="e">
        <f t="shared" si="12"/>
        <v>#DIV/0!</v>
      </c>
    </row>
    <row r="45" spans="1:14" ht="9" customHeight="1"/>
    <row r="46" spans="1:14">
      <c r="B46" s="59">
        <f>N32+7</f>
        <v>42288</v>
      </c>
      <c r="C46" s="59">
        <f t="shared" ref="C46:N46" si="13">B46+7</f>
        <v>42295</v>
      </c>
      <c r="D46" s="59">
        <f t="shared" si="13"/>
        <v>42302</v>
      </c>
      <c r="E46" s="59">
        <f t="shared" si="13"/>
        <v>42309</v>
      </c>
      <c r="F46" s="59">
        <f t="shared" si="13"/>
        <v>42316</v>
      </c>
      <c r="G46" s="59">
        <f t="shared" si="13"/>
        <v>42323</v>
      </c>
      <c r="H46" s="59">
        <f t="shared" si="13"/>
        <v>42330</v>
      </c>
      <c r="I46" s="59">
        <f t="shared" si="13"/>
        <v>42337</v>
      </c>
      <c r="J46" s="59">
        <f t="shared" si="13"/>
        <v>42344</v>
      </c>
      <c r="K46" s="59">
        <f t="shared" si="13"/>
        <v>42351</v>
      </c>
      <c r="L46" s="59">
        <f t="shared" si="13"/>
        <v>42358</v>
      </c>
      <c r="M46" s="59">
        <f t="shared" si="13"/>
        <v>42365</v>
      </c>
      <c r="N46" s="59">
        <f t="shared" si="13"/>
        <v>42372</v>
      </c>
    </row>
    <row r="47" spans="1:14" ht="7.5" customHeight="1"/>
    <row r="48" spans="1:14">
      <c r="A48" t="s">
        <v>85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>
      <c r="A49" t="s">
        <v>86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>
      <c r="A50" t="s">
        <v>87</v>
      </c>
      <c r="B50" s="54">
        <f t="shared" ref="B50:N50" si="14">SUM(B48:B49)</f>
        <v>0</v>
      </c>
      <c r="C50" s="54">
        <f t="shared" si="14"/>
        <v>0</v>
      </c>
      <c r="D50" s="54">
        <f t="shared" si="14"/>
        <v>0</v>
      </c>
      <c r="E50" s="54">
        <f t="shared" si="14"/>
        <v>0</v>
      </c>
      <c r="F50" s="54">
        <f t="shared" si="14"/>
        <v>0</v>
      </c>
      <c r="G50" s="54">
        <f t="shared" si="14"/>
        <v>0</v>
      </c>
      <c r="H50" s="54">
        <f t="shared" si="14"/>
        <v>0</v>
      </c>
      <c r="I50" s="54">
        <f t="shared" si="14"/>
        <v>0</v>
      </c>
      <c r="J50" s="54">
        <f t="shared" si="14"/>
        <v>0</v>
      </c>
      <c r="K50" s="54">
        <f t="shared" si="14"/>
        <v>0</v>
      </c>
      <c r="L50" s="54">
        <f t="shared" si="14"/>
        <v>0</v>
      </c>
      <c r="M50" s="54">
        <f t="shared" si="14"/>
        <v>0</v>
      </c>
      <c r="N50" s="54">
        <f t="shared" si="14"/>
        <v>0</v>
      </c>
    </row>
    <row r="51" spans="1:14" ht="6.75" customHeight="1"/>
    <row r="52" spans="1:14">
      <c r="A52" t="s">
        <v>88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</row>
    <row r="53" spans="1:14">
      <c r="A53" t="s">
        <v>89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>
      <c r="A54" t="s">
        <v>90</v>
      </c>
      <c r="B54" s="56">
        <f t="shared" ref="B54:N54" si="15">SUM(B52:B53)</f>
        <v>0</v>
      </c>
      <c r="C54" s="56">
        <f t="shared" si="15"/>
        <v>0</v>
      </c>
      <c r="D54" s="56">
        <f t="shared" si="15"/>
        <v>0</v>
      </c>
      <c r="E54" s="56">
        <f t="shared" si="15"/>
        <v>0</v>
      </c>
      <c r="F54" s="56">
        <f t="shared" si="15"/>
        <v>0</v>
      </c>
      <c r="G54" s="56">
        <f t="shared" si="15"/>
        <v>0</v>
      </c>
      <c r="H54" s="56">
        <f t="shared" si="15"/>
        <v>0</v>
      </c>
      <c r="I54" s="56">
        <f t="shared" si="15"/>
        <v>0</v>
      </c>
      <c r="J54" s="56">
        <f t="shared" si="15"/>
        <v>0</v>
      </c>
      <c r="K54" s="56">
        <f t="shared" si="15"/>
        <v>0</v>
      </c>
      <c r="L54" s="56">
        <f t="shared" si="15"/>
        <v>0</v>
      </c>
      <c r="M54" s="56">
        <f t="shared" si="15"/>
        <v>0</v>
      </c>
      <c r="N54" s="56">
        <f t="shared" si="15"/>
        <v>0</v>
      </c>
    </row>
    <row r="55" spans="1:14" ht="8.25" customHeight="1"/>
    <row r="56" spans="1:14">
      <c r="A56" t="s">
        <v>91</v>
      </c>
      <c r="B56" s="57" t="e">
        <f t="shared" ref="B56:N58" si="16">B52/B48</f>
        <v>#DIV/0!</v>
      </c>
      <c r="C56" s="57" t="e">
        <f t="shared" si="16"/>
        <v>#DIV/0!</v>
      </c>
      <c r="D56" s="57" t="e">
        <f t="shared" si="16"/>
        <v>#DIV/0!</v>
      </c>
      <c r="E56" s="57" t="e">
        <f t="shared" si="16"/>
        <v>#DIV/0!</v>
      </c>
      <c r="F56" s="57" t="e">
        <f t="shared" si="16"/>
        <v>#DIV/0!</v>
      </c>
      <c r="G56" s="57" t="e">
        <f t="shared" si="16"/>
        <v>#DIV/0!</v>
      </c>
      <c r="H56" s="57" t="e">
        <f t="shared" si="16"/>
        <v>#DIV/0!</v>
      </c>
      <c r="I56" s="57" t="e">
        <f t="shared" si="16"/>
        <v>#DIV/0!</v>
      </c>
      <c r="J56" s="57" t="e">
        <f t="shared" si="16"/>
        <v>#DIV/0!</v>
      </c>
      <c r="K56" s="57" t="e">
        <f t="shared" si="16"/>
        <v>#DIV/0!</v>
      </c>
      <c r="L56" s="57" t="e">
        <f t="shared" si="16"/>
        <v>#DIV/0!</v>
      </c>
      <c r="M56" s="57" t="e">
        <f t="shared" si="16"/>
        <v>#DIV/0!</v>
      </c>
      <c r="N56" s="57" t="e">
        <f t="shared" si="16"/>
        <v>#DIV/0!</v>
      </c>
    </row>
    <row r="57" spans="1:14">
      <c r="A57" t="s">
        <v>92</v>
      </c>
      <c r="B57" s="57" t="e">
        <f t="shared" si="16"/>
        <v>#DIV/0!</v>
      </c>
      <c r="C57" s="57" t="e">
        <f t="shared" si="16"/>
        <v>#DIV/0!</v>
      </c>
      <c r="D57" s="57" t="e">
        <f t="shared" si="16"/>
        <v>#DIV/0!</v>
      </c>
      <c r="E57" s="57" t="e">
        <f t="shared" si="16"/>
        <v>#DIV/0!</v>
      </c>
      <c r="F57" s="57" t="e">
        <f t="shared" si="16"/>
        <v>#DIV/0!</v>
      </c>
      <c r="G57" s="57" t="e">
        <f t="shared" si="16"/>
        <v>#DIV/0!</v>
      </c>
      <c r="H57" s="57" t="e">
        <f t="shared" si="16"/>
        <v>#DIV/0!</v>
      </c>
      <c r="I57" s="57" t="e">
        <f t="shared" si="16"/>
        <v>#DIV/0!</v>
      </c>
      <c r="J57" s="57" t="e">
        <f t="shared" si="16"/>
        <v>#DIV/0!</v>
      </c>
      <c r="K57" s="57" t="e">
        <f t="shared" si="16"/>
        <v>#DIV/0!</v>
      </c>
      <c r="L57" s="57" t="e">
        <f t="shared" si="16"/>
        <v>#DIV/0!</v>
      </c>
      <c r="M57" s="57" t="e">
        <f t="shared" si="16"/>
        <v>#DIV/0!</v>
      </c>
      <c r="N57" s="57" t="e">
        <f t="shared" si="16"/>
        <v>#DIV/0!</v>
      </c>
    </row>
    <row r="58" spans="1:14">
      <c r="A58" t="s">
        <v>93</v>
      </c>
      <c r="B58" s="58" t="e">
        <f t="shared" si="16"/>
        <v>#DIV/0!</v>
      </c>
      <c r="C58" s="58" t="e">
        <f t="shared" si="16"/>
        <v>#DIV/0!</v>
      </c>
      <c r="D58" s="58" t="e">
        <f t="shared" si="16"/>
        <v>#DIV/0!</v>
      </c>
      <c r="E58" s="58" t="e">
        <f t="shared" si="16"/>
        <v>#DIV/0!</v>
      </c>
      <c r="F58" s="58" t="e">
        <f t="shared" si="16"/>
        <v>#DIV/0!</v>
      </c>
      <c r="G58" s="58" t="e">
        <f t="shared" si="16"/>
        <v>#DIV/0!</v>
      </c>
      <c r="H58" s="58" t="e">
        <f t="shared" si="16"/>
        <v>#DIV/0!</v>
      </c>
      <c r="I58" s="58" t="e">
        <f t="shared" si="16"/>
        <v>#DIV/0!</v>
      </c>
      <c r="J58" s="58" t="e">
        <f t="shared" si="16"/>
        <v>#DIV/0!</v>
      </c>
      <c r="K58" s="58" t="e">
        <f t="shared" si="16"/>
        <v>#DIV/0!</v>
      </c>
      <c r="L58" s="58" t="e">
        <f t="shared" si="16"/>
        <v>#DIV/0!</v>
      </c>
      <c r="M58" s="58" t="e">
        <f t="shared" si="16"/>
        <v>#DIV/0!</v>
      </c>
      <c r="N58" s="58" t="e">
        <f t="shared" si="16"/>
        <v>#DIV/0!</v>
      </c>
    </row>
  </sheetData>
  <pageMargins left="0.2" right="0.2" top="0.25" bottom="0.25" header="0.3" footer="0.3"/>
  <pageSetup scale="87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abSelected="1" topLeftCell="A100" workbookViewId="0">
      <selection sqref="A1:XFD1048576"/>
    </sheetView>
  </sheetViews>
  <sheetFormatPr defaultRowHeight="15"/>
  <cols>
    <col min="1" max="1" width="8.5703125" bestFit="1" customWidth="1"/>
    <col min="2" max="2" width="27.7109375" bestFit="1" customWidth="1"/>
    <col min="3" max="3" width="3.140625" bestFit="1" customWidth="1"/>
    <col min="4" max="4" width="10" bestFit="1" customWidth="1"/>
    <col min="5" max="13" width="11" bestFit="1" customWidth="1"/>
    <col min="14" max="15" width="13.42578125" bestFit="1" customWidth="1"/>
    <col min="16" max="16" width="11" bestFit="1" customWidth="1"/>
  </cols>
  <sheetData>
    <row r="1" spans="1:16">
      <c r="A1" s="71" t="s">
        <v>120</v>
      </c>
      <c r="B1" t="s">
        <v>121</v>
      </c>
      <c r="N1" t="s">
        <v>122</v>
      </c>
      <c r="O1" t="s">
        <v>153</v>
      </c>
      <c r="P1" t="s">
        <v>123</v>
      </c>
    </row>
    <row r="2" spans="1:16">
      <c r="A2" s="71" t="s">
        <v>124</v>
      </c>
      <c r="B2" t="s">
        <v>125</v>
      </c>
      <c r="C2" t="s">
        <v>126</v>
      </c>
      <c r="N2" t="s">
        <v>127</v>
      </c>
      <c r="O2" t="s">
        <v>154</v>
      </c>
      <c r="P2">
        <v>0</v>
      </c>
    </row>
    <row r="3" spans="1:16">
      <c r="A3" s="71" t="s">
        <v>155</v>
      </c>
      <c r="B3" t="s">
        <v>156</v>
      </c>
      <c r="N3" t="s">
        <v>157</v>
      </c>
      <c r="O3" t="s">
        <v>158</v>
      </c>
      <c r="P3" t="s">
        <v>301</v>
      </c>
    </row>
    <row r="4" spans="1:16">
      <c r="A4" s="71" t="s">
        <v>128</v>
      </c>
      <c r="B4" t="s">
        <v>129</v>
      </c>
      <c r="N4" t="s">
        <v>159</v>
      </c>
    </row>
    <row r="5" spans="1:16">
      <c r="A5" s="70"/>
    </row>
    <row r="6" spans="1:16">
      <c r="A6" s="71" t="s">
        <v>130</v>
      </c>
      <c r="B6" t="s">
        <v>131</v>
      </c>
      <c r="D6" t="s">
        <v>128</v>
      </c>
      <c r="E6" t="s">
        <v>132</v>
      </c>
      <c r="F6" t="s">
        <v>133</v>
      </c>
      <c r="G6" t="s">
        <v>134</v>
      </c>
      <c r="H6" t="s">
        <v>135</v>
      </c>
      <c r="I6" t="s">
        <v>136</v>
      </c>
      <c r="J6" t="s">
        <v>137</v>
      </c>
      <c r="K6" t="s">
        <v>138</v>
      </c>
      <c r="L6" t="s">
        <v>139</v>
      </c>
      <c r="M6" t="s">
        <v>151</v>
      </c>
      <c r="N6" t="s">
        <v>152</v>
      </c>
      <c r="O6" t="s">
        <v>140</v>
      </c>
      <c r="P6" t="s">
        <v>128</v>
      </c>
    </row>
    <row r="7" spans="1:16">
      <c r="A7" s="71" t="s">
        <v>141</v>
      </c>
      <c r="B7" t="s">
        <v>142</v>
      </c>
      <c r="C7" t="s">
        <v>170</v>
      </c>
      <c r="D7" t="s">
        <v>144</v>
      </c>
      <c r="E7" t="s">
        <v>143</v>
      </c>
      <c r="F7" t="s">
        <v>143</v>
      </c>
      <c r="G7" t="s">
        <v>143</v>
      </c>
      <c r="H7" t="s">
        <v>143</v>
      </c>
      <c r="I7" t="s">
        <v>143</v>
      </c>
      <c r="J7" t="s">
        <v>143</v>
      </c>
      <c r="K7" t="s">
        <v>143</v>
      </c>
      <c r="L7" t="s">
        <v>143</v>
      </c>
      <c r="M7" t="s">
        <v>143</v>
      </c>
      <c r="N7" t="s">
        <v>143</v>
      </c>
      <c r="O7" t="s">
        <v>143</v>
      </c>
      <c r="P7" t="s">
        <v>143</v>
      </c>
    </row>
    <row r="8" spans="1:16">
      <c r="A8" s="70"/>
    </row>
    <row r="9" spans="1:16">
      <c r="A9" s="71">
        <v>90015</v>
      </c>
      <c r="B9" t="s">
        <v>145</v>
      </c>
      <c r="D9">
        <v>23.25</v>
      </c>
      <c r="E9">
        <v>23</v>
      </c>
      <c r="F9">
        <v>22.25</v>
      </c>
      <c r="G9">
        <v>24</v>
      </c>
      <c r="H9">
        <v>23</v>
      </c>
      <c r="I9">
        <v>22.25</v>
      </c>
      <c r="J9">
        <v>23</v>
      </c>
      <c r="K9">
        <v>23</v>
      </c>
      <c r="L9">
        <v>21</v>
      </c>
      <c r="M9">
        <v>23.25</v>
      </c>
      <c r="N9">
        <v>24</v>
      </c>
      <c r="O9">
        <v>21.25</v>
      </c>
      <c r="P9">
        <v>24</v>
      </c>
    </row>
    <row r="10" spans="1:16">
      <c r="A10" s="70"/>
    </row>
    <row r="11" spans="1:16">
      <c r="A11" s="71"/>
      <c r="B11" t="s">
        <v>161</v>
      </c>
    </row>
    <row r="12" spans="1:16">
      <c r="A12" s="71">
        <v>306400</v>
      </c>
      <c r="B12" t="s">
        <v>162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>
      <c r="A13" s="71">
        <v>64200</v>
      </c>
      <c r="B13" t="s">
        <v>163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>
      <c r="A14" s="71"/>
      <c r="B14" t="s">
        <v>164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>
      <c r="A15" s="71"/>
      <c r="B15" t="s">
        <v>165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>
      <c r="A16" s="70"/>
    </row>
    <row r="17" spans="1:16">
      <c r="A17" s="71">
        <v>316400</v>
      </c>
      <c r="B17" t="s">
        <v>166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>
      <c r="A18" s="71">
        <v>64201</v>
      </c>
      <c r="B18" t="s">
        <v>167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>
      <c r="A19" s="71"/>
      <c r="B19" t="s">
        <v>168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6">
      <c r="A20" s="71"/>
      <c r="B20" t="s">
        <v>169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>
      <c r="A21" s="71"/>
      <c r="C21" t="s">
        <v>170</v>
      </c>
      <c r="D21" t="s">
        <v>160</v>
      </c>
      <c r="E21" t="s">
        <v>144</v>
      </c>
      <c r="F21" t="s">
        <v>144</v>
      </c>
      <c r="G21" t="s">
        <v>144</v>
      </c>
      <c r="H21" t="s">
        <v>144</v>
      </c>
      <c r="I21" t="s">
        <v>144</v>
      </c>
      <c r="J21" t="s">
        <v>144</v>
      </c>
      <c r="K21" t="s">
        <v>144</v>
      </c>
      <c r="L21" t="s">
        <v>144</v>
      </c>
      <c r="M21" t="s">
        <v>144</v>
      </c>
      <c r="N21" t="s">
        <v>144</v>
      </c>
      <c r="O21" t="s">
        <v>144</v>
      </c>
      <c r="P21" t="s">
        <v>144</v>
      </c>
    </row>
    <row r="22" spans="1:16">
      <c r="A22" s="71"/>
      <c r="B22" t="s">
        <v>56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>
      <c r="A23" s="71"/>
      <c r="B23" t="s">
        <v>171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>
      <c r="A24" s="71"/>
      <c r="C24" t="s">
        <v>172</v>
      </c>
      <c r="D24" t="s">
        <v>173</v>
      </c>
      <c r="E24" t="s">
        <v>150</v>
      </c>
      <c r="F24" t="s">
        <v>150</v>
      </c>
      <c r="G24" t="s">
        <v>150</v>
      </c>
      <c r="H24" t="s">
        <v>150</v>
      </c>
      <c r="I24" t="s">
        <v>150</v>
      </c>
      <c r="J24" t="s">
        <v>150</v>
      </c>
      <c r="K24" t="s">
        <v>150</v>
      </c>
      <c r="L24" t="s">
        <v>150</v>
      </c>
      <c r="M24" t="s">
        <v>150</v>
      </c>
      <c r="N24" t="s">
        <v>150</v>
      </c>
      <c r="O24" t="s">
        <v>150</v>
      </c>
      <c r="P24" t="s">
        <v>150</v>
      </c>
    </row>
    <row r="25" spans="1:16">
      <c r="A25" s="70"/>
    </row>
    <row r="26" spans="1:16">
      <c r="A26" s="71"/>
      <c r="B26" t="s">
        <v>174</v>
      </c>
    </row>
    <row r="27" spans="1:16">
      <c r="A27" s="71">
        <v>306420</v>
      </c>
      <c r="B27" t="s">
        <v>175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  <row r="28" spans="1:16">
      <c r="A28" s="71"/>
      <c r="B28" t="s">
        <v>176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</row>
    <row r="29" spans="1:16">
      <c r="A29" s="71">
        <v>64338</v>
      </c>
      <c r="B29" t="s">
        <v>177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</row>
    <row r="30" spans="1:16">
      <c r="A30" s="71"/>
      <c r="B30" t="s">
        <v>178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</row>
    <row r="31" spans="1:16">
      <c r="A31" s="71"/>
      <c r="B31" t="s">
        <v>179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6">
      <c r="A32" s="70"/>
    </row>
    <row r="33" spans="1:16">
      <c r="A33" s="71">
        <v>316420</v>
      </c>
      <c r="B33" t="s">
        <v>180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</row>
    <row r="34" spans="1:16">
      <c r="A34" s="71">
        <v>412000</v>
      </c>
      <c r="B34" t="s">
        <v>181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</row>
    <row r="35" spans="1:16">
      <c r="A35" s="71">
        <v>64339</v>
      </c>
      <c r="B35" t="s">
        <v>182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</row>
    <row r="36" spans="1:16">
      <c r="A36" s="71"/>
      <c r="B36" t="s">
        <v>183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</row>
    <row r="37" spans="1:16">
      <c r="A37" s="71"/>
      <c r="B37" t="s">
        <v>184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</row>
    <row r="38" spans="1:16">
      <c r="A38" s="71"/>
      <c r="C38" t="s">
        <v>170</v>
      </c>
      <c r="D38" t="s">
        <v>160</v>
      </c>
      <c r="E38" t="s">
        <v>144</v>
      </c>
      <c r="F38" t="s">
        <v>144</v>
      </c>
      <c r="G38" t="s">
        <v>144</v>
      </c>
      <c r="H38" t="s">
        <v>144</v>
      </c>
      <c r="I38" t="s">
        <v>144</v>
      </c>
      <c r="J38" t="s">
        <v>144</v>
      </c>
      <c r="K38" t="s">
        <v>144</v>
      </c>
      <c r="L38" t="s">
        <v>144</v>
      </c>
      <c r="M38" t="s">
        <v>144</v>
      </c>
      <c r="N38" t="s">
        <v>144</v>
      </c>
      <c r="O38" t="s">
        <v>144</v>
      </c>
      <c r="P38" t="s">
        <v>144</v>
      </c>
    </row>
    <row r="39" spans="1:16">
      <c r="A39" s="71"/>
      <c r="B39" t="s">
        <v>56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</row>
    <row r="40" spans="1:16">
      <c r="A40" s="71"/>
      <c r="B40" t="s">
        <v>171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1:16">
      <c r="A41" s="71"/>
      <c r="C41" t="s">
        <v>172</v>
      </c>
      <c r="D41" t="s">
        <v>173</v>
      </c>
      <c r="E41" t="s">
        <v>150</v>
      </c>
      <c r="F41" t="s">
        <v>150</v>
      </c>
      <c r="G41" t="s">
        <v>150</v>
      </c>
      <c r="H41" t="s">
        <v>150</v>
      </c>
      <c r="I41" t="s">
        <v>150</v>
      </c>
      <c r="J41" t="s">
        <v>150</v>
      </c>
      <c r="K41" t="s">
        <v>150</v>
      </c>
      <c r="L41" t="s">
        <v>150</v>
      </c>
      <c r="M41" t="s">
        <v>150</v>
      </c>
      <c r="N41" t="s">
        <v>150</v>
      </c>
      <c r="O41" t="s">
        <v>150</v>
      </c>
      <c r="P41" t="s">
        <v>150</v>
      </c>
    </row>
    <row r="42" spans="1:16">
      <c r="A42" s="70"/>
    </row>
    <row r="43" spans="1:16">
      <c r="A43" s="71"/>
      <c r="B43" t="s">
        <v>185</v>
      </c>
    </row>
    <row r="44" spans="1:16">
      <c r="A44" s="71">
        <v>306430</v>
      </c>
      <c r="B44" t="s">
        <v>186</v>
      </c>
      <c r="D44" s="72">
        <v>216844</v>
      </c>
      <c r="E44" s="72">
        <v>221643</v>
      </c>
      <c r="F44" s="72">
        <v>207527</v>
      </c>
      <c r="G44" s="72">
        <v>224410</v>
      </c>
      <c r="H44" s="72">
        <v>219817</v>
      </c>
      <c r="I44" s="72">
        <v>201663</v>
      </c>
      <c r="J44" s="72">
        <v>207852</v>
      </c>
      <c r="K44" s="72">
        <v>200563</v>
      </c>
      <c r="L44" s="72">
        <v>184299</v>
      </c>
      <c r="M44" s="72">
        <v>217034</v>
      </c>
      <c r="N44" s="72">
        <v>231446</v>
      </c>
      <c r="O44" s="72">
        <v>192260</v>
      </c>
      <c r="P44" s="72">
        <v>213291</v>
      </c>
    </row>
    <row r="45" spans="1:16">
      <c r="A45" s="71">
        <v>402030</v>
      </c>
      <c r="B45" t="s">
        <v>187</v>
      </c>
      <c r="D45" s="72">
        <v>43119</v>
      </c>
      <c r="E45" s="72">
        <v>50158</v>
      </c>
      <c r="F45" s="72">
        <v>30962</v>
      </c>
      <c r="G45" s="72">
        <v>60517</v>
      </c>
      <c r="H45" s="72">
        <v>34963</v>
      </c>
      <c r="I45" s="72">
        <v>-6999</v>
      </c>
      <c r="J45" s="72">
        <v>3463</v>
      </c>
      <c r="K45" s="72">
        <v>6159</v>
      </c>
      <c r="L45" s="72">
        <v>27463</v>
      </c>
      <c r="M45" s="72">
        <v>87186</v>
      </c>
      <c r="N45" s="72">
        <v>127729</v>
      </c>
      <c r="O45" s="72">
        <v>96735</v>
      </c>
      <c r="P45" s="72">
        <v>124757</v>
      </c>
    </row>
    <row r="46" spans="1:16">
      <c r="A46" s="71">
        <v>64230</v>
      </c>
      <c r="B46" t="s">
        <v>188</v>
      </c>
      <c r="D46" s="72">
        <v>7533</v>
      </c>
      <c r="E46" s="72">
        <v>7770</v>
      </c>
      <c r="F46" s="72">
        <v>7161</v>
      </c>
      <c r="G46" s="72">
        <v>7794</v>
      </c>
      <c r="H46" s="72">
        <v>7641</v>
      </c>
      <c r="I46" s="72">
        <v>7041</v>
      </c>
      <c r="J46" s="72">
        <v>7206</v>
      </c>
      <c r="K46" s="72">
        <v>7332</v>
      </c>
      <c r="L46" s="72">
        <v>6454</v>
      </c>
      <c r="M46" s="72">
        <v>7634</v>
      </c>
      <c r="N46" s="72">
        <v>8219</v>
      </c>
      <c r="O46" s="72">
        <v>6761</v>
      </c>
      <c r="P46" s="72">
        <v>7959</v>
      </c>
    </row>
    <row r="47" spans="1:16">
      <c r="A47" s="71"/>
      <c r="B47" t="s">
        <v>189</v>
      </c>
      <c r="D47">
        <v>23.06</v>
      </c>
      <c r="E47">
        <v>22.07</v>
      </c>
      <c r="F47">
        <v>24.66</v>
      </c>
      <c r="G47">
        <v>21.03</v>
      </c>
      <c r="H47">
        <v>24.19</v>
      </c>
      <c r="I47">
        <v>29.64</v>
      </c>
      <c r="J47">
        <v>28.36</v>
      </c>
      <c r="K47">
        <v>26.51</v>
      </c>
      <c r="L47">
        <v>24.3</v>
      </c>
      <c r="M47">
        <v>17.010000000000002</v>
      </c>
      <c r="N47">
        <v>12.62</v>
      </c>
      <c r="O47">
        <v>14.13</v>
      </c>
      <c r="P47">
        <v>11.12</v>
      </c>
    </row>
    <row r="48" spans="1:16">
      <c r="A48" s="71"/>
      <c r="B48" t="s">
        <v>190</v>
      </c>
      <c r="D48">
        <v>324</v>
      </c>
      <c r="E48">
        <v>338</v>
      </c>
      <c r="F48">
        <v>322</v>
      </c>
      <c r="G48">
        <v>325</v>
      </c>
      <c r="H48">
        <v>332</v>
      </c>
      <c r="I48">
        <v>316</v>
      </c>
      <c r="J48">
        <v>313</v>
      </c>
      <c r="K48">
        <v>319</v>
      </c>
      <c r="L48">
        <v>307</v>
      </c>
      <c r="M48">
        <v>328</v>
      </c>
      <c r="N48">
        <v>342</v>
      </c>
      <c r="O48">
        <v>318</v>
      </c>
      <c r="P48">
        <v>332</v>
      </c>
    </row>
    <row r="49" spans="1:16">
      <c r="A49" s="70"/>
    </row>
    <row r="50" spans="1:16">
      <c r="A50" s="71">
        <v>316430</v>
      </c>
      <c r="B50" t="s">
        <v>191</v>
      </c>
      <c r="D50" s="72">
        <v>329125</v>
      </c>
      <c r="E50" s="72">
        <v>349228</v>
      </c>
      <c r="F50" s="72">
        <v>326777</v>
      </c>
      <c r="G50" s="72">
        <v>366991</v>
      </c>
      <c r="H50" s="72">
        <v>351088</v>
      </c>
      <c r="I50" s="72">
        <v>328372</v>
      </c>
      <c r="J50" s="72">
        <v>329749</v>
      </c>
      <c r="K50" s="72">
        <v>324556</v>
      </c>
      <c r="L50" s="72">
        <v>295675</v>
      </c>
      <c r="M50" s="72">
        <v>390999</v>
      </c>
      <c r="N50" s="72">
        <v>402410</v>
      </c>
      <c r="O50" s="72">
        <v>313013</v>
      </c>
      <c r="P50" s="72">
        <v>349670</v>
      </c>
    </row>
    <row r="51" spans="1:16">
      <c r="A51" s="71">
        <v>412030</v>
      </c>
      <c r="B51" t="s">
        <v>192</v>
      </c>
      <c r="D51" s="72">
        <v>250128</v>
      </c>
      <c r="E51" s="72">
        <v>262884</v>
      </c>
      <c r="F51" s="72">
        <v>244206</v>
      </c>
      <c r="G51" s="72">
        <v>287065</v>
      </c>
      <c r="H51" s="72">
        <v>284004</v>
      </c>
      <c r="I51" s="72">
        <v>250286</v>
      </c>
      <c r="J51" s="72">
        <v>238150</v>
      </c>
      <c r="K51" s="72">
        <v>229742</v>
      </c>
      <c r="L51" s="72">
        <v>200155</v>
      </c>
      <c r="M51" s="72">
        <v>292331</v>
      </c>
      <c r="N51" s="72">
        <v>320533</v>
      </c>
      <c r="O51" s="72">
        <v>270163</v>
      </c>
      <c r="P51" s="72">
        <v>324445</v>
      </c>
    </row>
    <row r="52" spans="1:16">
      <c r="A52" s="71">
        <v>64330</v>
      </c>
      <c r="B52" t="s">
        <v>193</v>
      </c>
      <c r="D52" s="72">
        <v>4903</v>
      </c>
      <c r="E52" s="72">
        <v>5159</v>
      </c>
      <c r="F52" s="72">
        <v>4821</v>
      </c>
      <c r="G52" s="72">
        <v>5388</v>
      </c>
      <c r="H52" s="72">
        <v>5205</v>
      </c>
      <c r="I52" s="72">
        <v>4823</v>
      </c>
      <c r="J52" s="72">
        <v>4902</v>
      </c>
      <c r="K52" s="72">
        <v>4775</v>
      </c>
      <c r="L52" s="72">
        <v>4381</v>
      </c>
      <c r="M52" s="72">
        <v>5717</v>
      </c>
      <c r="N52" s="72">
        <v>5884</v>
      </c>
      <c r="O52" s="72">
        <v>4577</v>
      </c>
      <c r="P52" s="72">
        <v>5193</v>
      </c>
    </row>
    <row r="53" spans="1:16">
      <c r="A53" s="71"/>
      <c r="B53" t="s">
        <v>194</v>
      </c>
      <c r="D53">
        <v>16.11</v>
      </c>
      <c r="E53">
        <v>16.739999999999998</v>
      </c>
      <c r="F53">
        <v>17.13</v>
      </c>
      <c r="G53">
        <v>14.83</v>
      </c>
      <c r="H53">
        <v>12.89</v>
      </c>
      <c r="I53">
        <v>16.190000000000001</v>
      </c>
      <c r="J53">
        <v>18.690000000000001</v>
      </c>
      <c r="K53">
        <v>19.86</v>
      </c>
      <c r="L53">
        <v>21.8</v>
      </c>
      <c r="M53">
        <v>17.260000000000002</v>
      </c>
      <c r="N53">
        <v>13.92</v>
      </c>
      <c r="O53">
        <v>9.36</v>
      </c>
      <c r="P53">
        <v>4.8600000000000003</v>
      </c>
    </row>
    <row r="54" spans="1:16">
      <c r="A54" s="71"/>
      <c r="B54" t="s">
        <v>195</v>
      </c>
      <c r="D54">
        <v>211</v>
      </c>
      <c r="E54">
        <v>224</v>
      </c>
      <c r="F54">
        <v>217</v>
      </c>
      <c r="G54">
        <v>225</v>
      </c>
      <c r="H54">
        <v>226</v>
      </c>
      <c r="I54">
        <v>217</v>
      </c>
      <c r="J54">
        <v>213</v>
      </c>
      <c r="K54">
        <v>208</v>
      </c>
      <c r="L54">
        <v>209</v>
      </c>
      <c r="M54">
        <v>246</v>
      </c>
      <c r="N54">
        <v>245</v>
      </c>
      <c r="O54">
        <v>215</v>
      </c>
      <c r="P54">
        <v>216</v>
      </c>
    </row>
    <row r="55" spans="1:16">
      <c r="A55" s="71"/>
      <c r="C55" t="s">
        <v>170</v>
      </c>
      <c r="D55" t="s">
        <v>160</v>
      </c>
      <c r="E55" t="s">
        <v>144</v>
      </c>
      <c r="F55" t="s">
        <v>144</v>
      </c>
      <c r="G55" t="s">
        <v>144</v>
      </c>
      <c r="H55" t="s">
        <v>144</v>
      </c>
      <c r="I55" t="s">
        <v>144</v>
      </c>
      <c r="J55" t="s">
        <v>144</v>
      </c>
      <c r="K55" t="s">
        <v>144</v>
      </c>
      <c r="L55" t="s">
        <v>144</v>
      </c>
      <c r="M55" t="s">
        <v>144</v>
      </c>
      <c r="N55" t="s">
        <v>144</v>
      </c>
      <c r="O55" t="s">
        <v>144</v>
      </c>
      <c r="P55" t="s">
        <v>144</v>
      </c>
    </row>
    <row r="56" spans="1:16">
      <c r="A56" s="71"/>
      <c r="B56" t="s">
        <v>56</v>
      </c>
      <c r="D56" s="72">
        <v>12436</v>
      </c>
      <c r="E56" s="72">
        <v>12929</v>
      </c>
      <c r="F56" s="72">
        <v>11981</v>
      </c>
      <c r="G56" s="72">
        <v>13181</v>
      </c>
      <c r="H56" s="72">
        <v>12846</v>
      </c>
      <c r="I56" s="72">
        <v>11864</v>
      </c>
      <c r="J56" s="72">
        <v>12107</v>
      </c>
      <c r="K56" s="72">
        <v>12107</v>
      </c>
      <c r="L56" s="72">
        <v>10835</v>
      </c>
      <c r="M56" s="72">
        <v>13351</v>
      </c>
      <c r="N56" s="72">
        <v>14103</v>
      </c>
      <c r="O56" s="72">
        <v>11338</v>
      </c>
      <c r="P56" s="72">
        <v>13151</v>
      </c>
    </row>
    <row r="57" spans="1:16">
      <c r="A57" s="71"/>
      <c r="B57" t="s">
        <v>171</v>
      </c>
      <c r="D57">
        <v>535</v>
      </c>
      <c r="E57">
        <v>562</v>
      </c>
      <c r="F57">
        <v>538</v>
      </c>
      <c r="G57">
        <v>549</v>
      </c>
      <c r="H57">
        <v>559</v>
      </c>
      <c r="I57">
        <v>533</v>
      </c>
      <c r="J57">
        <v>526</v>
      </c>
      <c r="K57">
        <v>526</v>
      </c>
      <c r="L57">
        <v>516</v>
      </c>
      <c r="M57">
        <v>574</v>
      </c>
      <c r="N57">
        <v>588</v>
      </c>
      <c r="O57">
        <v>534</v>
      </c>
      <c r="P57">
        <v>548</v>
      </c>
    </row>
    <row r="58" spans="1:16">
      <c r="A58" s="71"/>
      <c r="C58" t="s">
        <v>172</v>
      </c>
      <c r="D58" t="s">
        <v>173</v>
      </c>
      <c r="E58" t="s">
        <v>150</v>
      </c>
      <c r="F58" t="s">
        <v>150</v>
      </c>
      <c r="G58" t="s">
        <v>150</v>
      </c>
      <c r="H58" t="s">
        <v>150</v>
      </c>
      <c r="I58" t="s">
        <v>150</v>
      </c>
      <c r="J58" t="s">
        <v>150</v>
      </c>
      <c r="K58" t="s">
        <v>150</v>
      </c>
      <c r="L58" t="s">
        <v>150</v>
      </c>
      <c r="M58" t="s">
        <v>150</v>
      </c>
      <c r="N58" t="s">
        <v>150</v>
      </c>
      <c r="O58" t="s">
        <v>150</v>
      </c>
      <c r="P58" t="s">
        <v>150</v>
      </c>
    </row>
    <row r="60" spans="1:16">
      <c r="A60" s="71" t="s">
        <v>146</v>
      </c>
      <c r="B60" t="s">
        <v>147</v>
      </c>
      <c r="N60" t="s">
        <v>148</v>
      </c>
      <c r="O60" t="s">
        <v>196</v>
      </c>
      <c r="P60" t="s">
        <v>302</v>
      </c>
    </row>
    <row r="61" spans="1:16">
      <c r="A61" s="71" t="s">
        <v>124</v>
      </c>
      <c r="B61" t="s">
        <v>125</v>
      </c>
      <c r="C61" t="s">
        <v>126</v>
      </c>
      <c r="N61" t="s">
        <v>127</v>
      </c>
      <c r="O61" t="s">
        <v>154</v>
      </c>
      <c r="P61">
        <v>0</v>
      </c>
    </row>
    <row r="62" spans="1:16">
      <c r="A62" s="71" t="s">
        <v>155</v>
      </c>
      <c r="B62" t="s">
        <v>156</v>
      </c>
      <c r="N62" t="s">
        <v>157</v>
      </c>
      <c r="O62" t="s">
        <v>158</v>
      </c>
      <c r="P62" t="s">
        <v>301</v>
      </c>
    </row>
    <row r="63" spans="1:16">
      <c r="A63" s="71" t="s">
        <v>128</v>
      </c>
      <c r="B63" t="s">
        <v>129</v>
      </c>
      <c r="N63" t="s">
        <v>159</v>
      </c>
    </row>
    <row r="64" spans="1:16">
      <c r="A64" s="70"/>
    </row>
    <row r="65" spans="1:16">
      <c r="A65" s="71" t="s">
        <v>130</v>
      </c>
      <c r="B65" t="s">
        <v>131</v>
      </c>
      <c r="D65" t="s">
        <v>128</v>
      </c>
      <c r="E65" t="s">
        <v>132</v>
      </c>
      <c r="F65" t="s">
        <v>133</v>
      </c>
      <c r="G65" t="s">
        <v>134</v>
      </c>
      <c r="H65" t="s">
        <v>135</v>
      </c>
      <c r="I65" t="s">
        <v>136</v>
      </c>
      <c r="J65" t="s">
        <v>137</v>
      </c>
      <c r="K65" t="s">
        <v>138</v>
      </c>
      <c r="L65" t="s">
        <v>139</v>
      </c>
      <c r="M65" t="s">
        <v>151</v>
      </c>
      <c r="N65" t="s">
        <v>152</v>
      </c>
      <c r="O65" t="s">
        <v>140</v>
      </c>
      <c r="P65" t="s">
        <v>128</v>
      </c>
    </row>
    <row r="66" spans="1:16">
      <c r="A66" s="71" t="s">
        <v>141</v>
      </c>
      <c r="B66" t="s">
        <v>142</v>
      </c>
      <c r="C66" t="s">
        <v>170</v>
      </c>
      <c r="D66" t="s">
        <v>144</v>
      </c>
      <c r="E66" t="s">
        <v>143</v>
      </c>
      <c r="F66" t="s">
        <v>143</v>
      </c>
      <c r="G66" t="s">
        <v>143</v>
      </c>
      <c r="H66" t="s">
        <v>143</v>
      </c>
      <c r="I66" t="s">
        <v>143</v>
      </c>
      <c r="J66" t="s">
        <v>143</v>
      </c>
      <c r="K66" t="s">
        <v>143</v>
      </c>
      <c r="L66" t="s">
        <v>143</v>
      </c>
      <c r="M66" t="s">
        <v>143</v>
      </c>
      <c r="N66" t="s">
        <v>143</v>
      </c>
      <c r="O66" t="s">
        <v>143</v>
      </c>
      <c r="P66" t="s">
        <v>143</v>
      </c>
    </row>
    <row r="67" spans="1:16">
      <c r="A67" s="70"/>
    </row>
    <row r="68" spans="1:16">
      <c r="A68" s="71"/>
      <c r="B68" t="s">
        <v>197</v>
      </c>
    </row>
    <row r="69" spans="1:16">
      <c r="A69" s="71">
        <v>306431</v>
      </c>
      <c r="B69" t="s">
        <v>198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</row>
    <row r="70" spans="1:16">
      <c r="A70" s="71">
        <v>402031</v>
      </c>
      <c r="B70" t="s">
        <v>199</v>
      </c>
      <c r="D70" s="72">
        <v>6292</v>
      </c>
      <c r="E70" s="72">
        <v>8717</v>
      </c>
      <c r="F70" s="72">
        <v>23780</v>
      </c>
      <c r="G70" s="72">
        <v>20403</v>
      </c>
      <c r="H70" s="72">
        <v>15448</v>
      </c>
      <c r="I70" s="72">
        <v>17573</v>
      </c>
      <c r="J70" s="72">
        <v>17785</v>
      </c>
      <c r="K70" s="72">
        <v>20840</v>
      </c>
      <c r="L70" s="72">
        <v>11892</v>
      </c>
      <c r="M70" s="72">
        <v>17386</v>
      </c>
      <c r="N70" s="72">
        <v>18305</v>
      </c>
      <c r="O70" s="72">
        <v>15792</v>
      </c>
      <c r="P70" s="72">
        <v>16437</v>
      </c>
    </row>
    <row r="71" spans="1:16">
      <c r="A71" s="71">
        <v>64231</v>
      </c>
      <c r="B71" t="s">
        <v>200</v>
      </c>
      <c r="D71">
        <v>342</v>
      </c>
      <c r="E71">
        <v>547</v>
      </c>
      <c r="F71">
        <v>819</v>
      </c>
      <c r="G71">
        <v>588</v>
      </c>
      <c r="H71">
        <v>546</v>
      </c>
      <c r="I71">
        <v>548</v>
      </c>
      <c r="J71">
        <v>570</v>
      </c>
      <c r="K71">
        <v>541</v>
      </c>
      <c r="L71">
        <v>427</v>
      </c>
      <c r="M71">
        <v>519</v>
      </c>
      <c r="N71">
        <v>517</v>
      </c>
      <c r="O71">
        <v>446</v>
      </c>
      <c r="P71">
        <v>454</v>
      </c>
    </row>
    <row r="72" spans="1:16">
      <c r="A72" s="71"/>
      <c r="B72" t="s">
        <v>201</v>
      </c>
      <c r="D72">
        <v>-18.399999999999999</v>
      </c>
      <c r="E72">
        <v>-15.94</v>
      </c>
      <c r="F72">
        <v>-29.04</v>
      </c>
      <c r="G72">
        <v>-34.700000000000003</v>
      </c>
      <c r="H72">
        <v>-28.29</v>
      </c>
      <c r="I72">
        <v>-32.07</v>
      </c>
      <c r="J72">
        <v>-31.2</v>
      </c>
      <c r="K72">
        <v>-38.520000000000003</v>
      </c>
      <c r="L72">
        <v>-27.85</v>
      </c>
      <c r="M72">
        <v>-33.5</v>
      </c>
      <c r="N72">
        <v>-35.409999999999997</v>
      </c>
      <c r="O72">
        <v>-35.409999999999997</v>
      </c>
      <c r="P72">
        <v>-36.21</v>
      </c>
    </row>
    <row r="73" spans="1:16">
      <c r="A73" s="71"/>
      <c r="B73" t="s">
        <v>202</v>
      </c>
      <c r="D73">
        <v>15</v>
      </c>
      <c r="E73">
        <v>24</v>
      </c>
      <c r="F73">
        <v>37</v>
      </c>
      <c r="G73">
        <v>25</v>
      </c>
      <c r="H73">
        <v>24</v>
      </c>
      <c r="I73">
        <v>25</v>
      </c>
      <c r="J73">
        <v>25</v>
      </c>
      <c r="K73">
        <v>24</v>
      </c>
      <c r="L73">
        <v>20</v>
      </c>
      <c r="M73">
        <v>22</v>
      </c>
      <c r="N73">
        <v>22</v>
      </c>
      <c r="O73">
        <v>21</v>
      </c>
      <c r="P73">
        <v>19</v>
      </c>
    </row>
    <row r="74" spans="1:16">
      <c r="A74" s="70"/>
    </row>
    <row r="75" spans="1:16">
      <c r="A75" s="71">
        <v>316431</v>
      </c>
      <c r="B75" t="s">
        <v>203</v>
      </c>
      <c r="D75" s="72">
        <v>189754</v>
      </c>
      <c r="E75" s="72">
        <v>191407</v>
      </c>
      <c r="F75" s="72">
        <v>175828</v>
      </c>
      <c r="G75" s="72">
        <v>181330</v>
      </c>
      <c r="H75" s="72">
        <v>192614</v>
      </c>
      <c r="I75" s="72">
        <v>172716</v>
      </c>
      <c r="J75" s="72">
        <v>179296</v>
      </c>
      <c r="K75" s="72">
        <v>186993</v>
      </c>
      <c r="L75" s="72">
        <v>163736</v>
      </c>
      <c r="M75" s="72">
        <v>177407</v>
      </c>
      <c r="N75" s="72">
        <v>186849</v>
      </c>
      <c r="O75" s="72">
        <v>168418</v>
      </c>
      <c r="P75" s="72">
        <v>194782</v>
      </c>
    </row>
    <row r="76" spans="1:16">
      <c r="A76" s="71">
        <v>412031</v>
      </c>
      <c r="B76" t="s">
        <v>204</v>
      </c>
      <c r="D76" s="72">
        <v>207487</v>
      </c>
      <c r="E76" s="72">
        <v>209322</v>
      </c>
      <c r="F76" s="72">
        <v>190058</v>
      </c>
      <c r="G76" s="72">
        <v>205018</v>
      </c>
      <c r="H76" s="72">
        <v>221702</v>
      </c>
      <c r="I76" s="72">
        <v>187188</v>
      </c>
      <c r="J76" s="72">
        <v>179648</v>
      </c>
      <c r="K76" s="72">
        <v>179927</v>
      </c>
      <c r="L76" s="72">
        <v>150873</v>
      </c>
      <c r="M76" s="72">
        <v>199254</v>
      </c>
      <c r="N76" s="72">
        <v>221873</v>
      </c>
      <c r="O76" s="72">
        <v>217574</v>
      </c>
      <c r="P76" s="72">
        <v>266375</v>
      </c>
    </row>
    <row r="77" spans="1:16">
      <c r="A77" s="71">
        <v>64331</v>
      </c>
      <c r="B77" t="s">
        <v>205</v>
      </c>
      <c r="D77" s="72">
        <v>3663</v>
      </c>
      <c r="E77" s="72">
        <v>3719</v>
      </c>
      <c r="F77" s="72">
        <v>3394</v>
      </c>
      <c r="G77" s="72">
        <v>3500</v>
      </c>
      <c r="H77" s="72">
        <v>3718</v>
      </c>
      <c r="I77" s="72">
        <v>3334</v>
      </c>
      <c r="J77" s="72">
        <v>3461</v>
      </c>
      <c r="K77" s="72">
        <v>3609</v>
      </c>
      <c r="L77" s="72">
        <v>3160</v>
      </c>
      <c r="M77" s="72">
        <v>3424</v>
      </c>
      <c r="N77" s="72">
        <v>3606</v>
      </c>
      <c r="O77" s="72">
        <v>3251</v>
      </c>
      <c r="P77" s="72">
        <v>3760</v>
      </c>
    </row>
    <row r="78" spans="1:16">
      <c r="A78" s="71"/>
      <c r="B78" t="s">
        <v>206</v>
      </c>
      <c r="D78">
        <v>-4.84</v>
      </c>
      <c r="E78">
        <v>-4.82</v>
      </c>
      <c r="F78">
        <v>-4.1900000000000004</v>
      </c>
      <c r="G78">
        <v>-6.77</v>
      </c>
      <c r="H78">
        <v>-7.82</v>
      </c>
      <c r="I78">
        <v>-4.34</v>
      </c>
      <c r="J78">
        <v>-0.1</v>
      </c>
      <c r="K78">
        <v>1.96</v>
      </c>
      <c r="L78">
        <v>4.07</v>
      </c>
      <c r="M78">
        <v>-6.38</v>
      </c>
      <c r="N78">
        <v>-9.7100000000000009</v>
      </c>
      <c r="O78">
        <v>-15.12</v>
      </c>
      <c r="P78">
        <v>-19.04</v>
      </c>
    </row>
    <row r="79" spans="1:16">
      <c r="A79" s="71"/>
      <c r="B79" t="s">
        <v>207</v>
      </c>
      <c r="D79">
        <v>158</v>
      </c>
      <c r="E79">
        <v>162</v>
      </c>
      <c r="F79">
        <v>153</v>
      </c>
      <c r="G79">
        <v>146</v>
      </c>
      <c r="H79">
        <v>162</v>
      </c>
      <c r="I79">
        <v>150</v>
      </c>
      <c r="J79">
        <v>150</v>
      </c>
      <c r="K79">
        <v>157</v>
      </c>
      <c r="L79">
        <v>150</v>
      </c>
      <c r="M79">
        <v>147</v>
      </c>
      <c r="N79">
        <v>150</v>
      </c>
      <c r="O79">
        <v>153</v>
      </c>
      <c r="P79">
        <v>157</v>
      </c>
    </row>
    <row r="80" spans="1:16">
      <c r="A80" s="71"/>
      <c r="C80" t="s">
        <v>170</v>
      </c>
      <c r="D80" t="s">
        <v>160</v>
      </c>
      <c r="E80" t="s">
        <v>144</v>
      </c>
      <c r="F80" t="s">
        <v>144</v>
      </c>
      <c r="G80" t="s">
        <v>144</v>
      </c>
      <c r="H80" t="s">
        <v>144</v>
      </c>
      <c r="I80" t="s">
        <v>144</v>
      </c>
      <c r="J80" t="s">
        <v>144</v>
      </c>
      <c r="K80" t="s">
        <v>144</v>
      </c>
      <c r="L80" t="s">
        <v>144</v>
      </c>
      <c r="M80" t="s">
        <v>144</v>
      </c>
      <c r="N80" t="s">
        <v>144</v>
      </c>
      <c r="O80" t="s">
        <v>144</v>
      </c>
      <c r="P80" t="s">
        <v>144</v>
      </c>
    </row>
    <row r="81" spans="1:16">
      <c r="A81" s="71"/>
      <c r="B81" t="s">
        <v>56</v>
      </c>
      <c r="D81" s="72">
        <v>4004</v>
      </c>
      <c r="E81" s="72">
        <v>4266</v>
      </c>
      <c r="F81" s="72">
        <v>4212</v>
      </c>
      <c r="G81" s="72">
        <v>4087</v>
      </c>
      <c r="H81" s="72">
        <v>4264</v>
      </c>
      <c r="I81" s="72">
        <v>3882</v>
      </c>
      <c r="J81" s="72">
        <v>4031</v>
      </c>
      <c r="K81" s="72">
        <v>4150</v>
      </c>
      <c r="L81" s="72">
        <v>3587</v>
      </c>
      <c r="M81" s="72">
        <v>3943</v>
      </c>
      <c r="N81" s="72">
        <v>4124</v>
      </c>
      <c r="O81" s="72">
        <v>3696</v>
      </c>
      <c r="P81" s="72">
        <v>4213</v>
      </c>
    </row>
    <row r="82" spans="1:16">
      <c r="A82" s="71"/>
      <c r="B82" t="s">
        <v>171</v>
      </c>
      <c r="D82">
        <v>172</v>
      </c>
      <c r="E82">
        <v>185</v>
      </c>
      <c r="F82">
        <v>189</v>
      </c>
      <c r="G82">
        <v>170</v>
      </c>
      <c r="H82">
        <v>185</v>
      </c>
      <c r="I82">
        <v>174</v>
      </c>
      <c r="J82">
        <v>175</v>
      </c>
      <c r="K82">
        <v>180</v>
      </c>
      <c r="L82">
        <v>171</v>
      </c>
      <c r="M82">
        <v>170</v>
      </c>
      <c r="N82">
        <v>172</v>
      </c>
      <c r="O82">
        <v>174</v>
      </c>
      <c r="P82">
        <v>176</v>
      </c>
    </row>
    <row r="83" spans="1:16">
      <c r="A83" s="71"/>
      <c r="C83" t="s">
        <v>172</v>
      </c>
      <c r="D83" t="s">
        <v>173</v>
      </c>
      <c r="E83" t="s">
        <v>150</v>
      </c>
      <c r="F83" t="s">
        <v>150</v>
      </c>
      <c r="G83" t="s">
        <v>150</v>
      </c>
      <c r="H83" t="s">
        <v>150</v>
      </c>
      <c r="I83" t="s">
        <v>150</v>
      </c>
      <c r="J83" t="s">
        <v>150</v>
      </c>
      <c r="K83" t="s">
        <v>150</v>
      </c>
      <c r="L83" t="s">
        <v>150</v>
      </c>
      <c r="M83" t="s">
        <v>150</v>
      </c>
      <c r="N83" t="s">
        <v>150</v>
      </c>
      <c r="O83" t="s">
        <v>150</v>
      </c>
      <c r="P83" t="s">
        <v>150</v>
      </c>
    </row>
    <row r="84" spans="1:16">
      <c r="A84" s="70"/>
    </row>
    <row r="85" spans="1:16">
      <c r="A85" s="71"/>
      <c r="B85" t="s">
        <v>208</v>
      </c>
    </row>
    <row r="86" spans="1:16">
      <c r="A86" s="71">
        <v>306432</v>
      </c>
      <c r="B86" t="s">
        <v>209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</row>
    <row r="87" spans="1:16">
      <c r="A87" s="71">
        <v>402032</v>
      </c>
      <c r="B87" t="s">
        <v>210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</row>
    <row r="88" spans="1:16">
      <c r="A88" s="71">
        <v>64232</v>
      </c>
      <c r="B88" t="s">
        <v>211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</row>
    <row r="89" spans="1:16">
      <c r="A89" s="71"/>
      <c r="B89" t="s">
        <v>212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</row>
    <row r="90" spans="1:16">
      <c r="A90" s="71"/>
      <c r="B90" t="s">
        <v>213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</row>
    <row r="91" spans="1:16">
      <c r="A91" s="70"/>
    </row>
    <row r="92" spans="1:16">
      <c r="A92" s="71">
        <v>412032</v>
      </c>
      <c r="B92" t="s">
        <v>210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</row>
    <row r="93" spans="1:16">
      <c r="A93" s="71">
        <v>64332</v>
      </c>
      <c r="B93" t="s">
        <v>211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</row>
    <row r="94" spans="1:16">
      <c r="A94" s="71"/>
      <c r="B94" t="s">
        <v>214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</row>
    <row r="95" spans="1:16">
      <c r="A95" s="71"/>
      <c r="B95" t="s">
        <v>215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</row>
    <row r="96" spans="1:16">
      <c r="A96" s="71"/>
      <c r="C96" t="s">
        <v>170</v>
      </c>
      <c r="D96" t="s">
        <v>160</v>
      </c>
      <c r="E96" t="s">
        <v>144</v>
      </c>
      <c r="F96" t="s">
        <v>144</v>
      </c>
      <c r="G96" t="s">
        <v>144</v>
      </c>
      <c r="H96" t="s">
        <v>144</v>
      </c>
      <c r="I96" t="s">
        <v>144</v>
      </c>
      <c r="J96" t="s">
        <v>144</v>
      </c>
      <c r="K96" t="s">
        <v>144</v>
      </c>
      <c r="L96" t="s">
        <v>144</v>
      </c>
      <c r="M96" t="s">
        <v>144</v>
      </c>
      <c r="N96" t="s">
        <v>144</v>
      </c>
      <c r="O96" t="s">
        <v>144</v>
      </c>
      <c r="P96" t="s">
        <v>144</v>
      </c>
    </row>
    <row r="97" spans="1:16">
      <c r="A97" s="71"/>
      <c r="B97" t="s">
        <v>56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</row>
    <row r="98" spans="1:16">
      <c r="A98" s="71"/>
      <c r="B98" t="s">
        <v>171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</row>
    <row r="99" spans="1:16">
      <c r="A99" s="71"/>
      <c r="C99" t="s">
        <v>172</v>
      </c>
      <c r="D99" t="s">
        <v>173</v>
      </c>
      <c r="E99" t="s">
        <v>150</v>
      </c>
      <c r="F99" t="s">
        <v>150</v>
      </c>
      <c r="G99" t="s">
        <v>150</v>
      </c>
      <c r="H99" t="s">
        <v>150</v>
      </c>
      <c r="I99" t="s">
        <v>150</v>
      </c>
      <c r="J99" t="s">
        <v>150</v>
      </c>
      <c r="K99" t="s">
        <v>150</v>
      </c>
      <c r="L99" t="s">
        <v>150</v>
      </c>
      <c r="M99" t="s">
        <v>150</v>
      </c>
      <c r="N99" t="s">
        <v>150</v>
      </c>
      <c r="O99" t="s">
        <v>150</v>
      </c>
      <c r="P99" t="s">
        <v>150</v>
      </c>
    </row>
    <row r="100" spans="1:16">
      <c r="A100" s="70"/>
    </row>
    <row r="101" spans="1:16">
      <c r="A101" s="71"/>
      <c r="B101" t="s">
        <v>216</v>
      </c>
    </row>
    <row r="102" spans="1:16">
      <c r="A102" s="71">
        <v>306435</v>
      </c>
      <c r="B102" t="s">
        <v>217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</row>
    <row r="103" spans="1:16">
      <c r="A103" s="71">
        <v>402035</v>
      </c>
      <c r="B103" t="s">
        <v>218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</row>
    <row r="104" spans="1:16">
      <c r="A104" s="71">
        <v>64235</v>
      </c>
      <c r="B104" t="s">
        <v>219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</row>
    <row r="105" spans="1:16">
      <c r="A105" s="71"/>
      <c r="B105" t="s">
        <v>220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</row>
    <row r="106" spans="1:16">
      <c r="A106" s="71"/>
      <c r="B106" t="s">
        <v>221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</row>
    <row r="107" spans="1:16">
      <c r="A107" s="70"/>
    </row>
    <row r="108" spans="1:16">
      <c r="A108" s="71">
        <v>412035</v>
      </c>
      <c r="B108" t="s">
        <v>222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</row>
    <row r="109" spans="1:16">
      <c r="A109" s="71">
        <v>64335</v>
      </c>
      <c r="B109" t="s">
        <v>223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</row>
    <row r="110" spans="1:16">
      <c r="A110" s="71"/>
      <c r="B110" t="s">
        <v>224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</row>
    <row r="111" spans="1:16">
      <c r="A111" s="71"/>
      <c r="B111" t="s">
        <v>225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</row>
    <row r="112" spans="1:16">
      <c r="A112" s="71"/>
      <c r="C112" t="s">
        <v>170</v>
      </c>
      <c r="D112" t="s">
        <v>160</v>
      </c>
      <c r="E112" t="s">
        <v>144</v>
      </c>
      <c r="F112" t="s">
        <v>144</v>
      </c>
      <c r="G112" t="s">
        <v>144</v>
      </c>
      <c r="H112" t="s">
        <v>144</v>
      </c>
      <c r="I112" t="s">
        <v>144</v>
      </c>
      <c r="J112" t="s">
        <v>144</v>
      </c>
      <c r="K112" t="s">
        <v>144</v>
      </c>
      <c r="L112" t="s">
        <v>144</v>
      </c>
      <c r="M112" t="s">
        <v>144</v>
      </c>
      <c r="N112" t="s">
        <v>144</v>
      </c>
      <c r="O112" t="s">
        <v>144</v>
      </c>
      <c r="P112" t="s">
        <v>144</v>
      </c>
    </row>
    <row r="113" spans="1:16">
      <c r="A113" s="71"/>
      <c r="B113" t="s">
        <v>56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</row>
    <row r="114" spans="1:16">
      <c r="A114" s="71"/>
      <c r="B114" t="s">
        <v>171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</row>
    <row r="115" spans="1:16">
      <c r="A115" s="71"/>
      <c r="C115" t="s">
        <v>172</v>
      </c>
      <c r="D115" t="s">
        <v>173</v>
      </c>
      <c r="E115" t="s">
        <v>150</v>
      </c>
      <c r="F115" t="s">
        <v>150</v>
      </c>
      <c r="G115" t="s">
        <v>150</v>
      </c>
      <c r="H115" t="s">
        <v>150</v>
      </c>
      <c r="I115" t="s">
        <v>150</v>
      </c>
      <c r="J115" t="s">
        <v>150</v>
      </c>
      <c r="K115" t="s">
        <v>150</v>
      </c>
      <c r="L115" t="s">
        <v>150</v>
      </c>
      <c r="M115" t="s">
        <v>150</v>
      </c>
      <c r="N115" t="s">
        <v>150</v>
      </c>
      <c r="O115" t="s">
        <v>150</v>
      </c>
      <c r="P115" t="s">
        <v>150</v>
      </c>
    </row>
    <row r="117" spans="1:16">
      <c r="A117" s="71" t="s">
        <v>146</v>
      </c>
      <c r="B117" t="s">
        <v>147</v>
      </c>
      <c r="N117" t="s">
        <v>148</v>
      </c>
      <c r="O117" t="s">
        <v>196</v>
      </c>
      <c r="P117" t="s">
        <v>303</v>
      </c>
    </row>
    <row r="118" spans="1:16">
      <c r="A118" s="71" t="s">
        <v>124</v>
      </c>
      <c r="B118" t="s">
        <v>125</v>
      </c>
      <c r="C118" t="s">
        <v>126</v>
      </c>
      <c r="N118" t="s">
        <v>127</v>
      </c>
      <c r="O118" t="s">
        <v>154</v>
      </c>
      <c r="P118">
        <v>0</v>
      </c>
    </row>
    <row r="119" spans="1:16">
      <c r="A119" s="71" t="s">
        <v>155</v>
      </c>
      <c r="B119" t="s">
        <v>156</v>
      </c>
      <c r="N119" t="s">
        <v>157</v>
      </c>
      <c r="O119" t="s">
        <v>158</v>
      </c>
      <c r="P119" t="s">
        <v>301</v>
      </c>
    </row>
    <row r="120" spans="1:16">
      <c r="A120" s="71" t="s">
        <v>128</v>
      </c>
      <c r="B120" t="s">
        <v>129</v>
      </c>
      <c r="N120" t="s">
        <v>159</v>
      </c>
    </row>
    <row r="121" spans="1:16">
      <c r="A121" s="70"/>
    </row>
    <row r="122" spans="1:16">
      <c r="A122" s="71" t="s">
        <v>130</v>
      </c>
      <c r="B122" t="s">
        <v>131</v>
      </c>
      <c r="D122" t="s">
        <v>128</v>
      </c>
      <c r="E122" t="s">
        <v>132</v>
      </c>
      <c r="F122" t="s">
        <v>133</v>
      </c>
      <c r="G122" t="s">
        <v>134</v>
      </c>
      <c r="H122" t="s">
        <v>135</v>
      </c>
      <c r="I122" t="s">
        <v>136</v>
      </c>
      <c r="J122" t="s">
        <v>137</v>
      </c>
      <c r="K122" t="s">
        <v>138</v>
      </c>
      <c r="L122" t="s">
        <v>139</v>
      </c>
      <c r="M122" t="s">
        <v>151</v>
      </c>
      <c r="N122" t="s">
        <v>152</v>
      </c>
      <c r="O122" t="s">
        <v>140</v>
      </c>
      <c r="P122" t="s">
        <v>128</v>
      </c>
    </row>
    <row r="123" spans="1:16">
      <c r="A123" s="71" t="s">
        <v>141</v>
      </c>
      <c r="B123" t="s">
        <v>142</v>
      </c>
      <c r="C123" t="s">
        <v>170</v>
      </c>
      <c r="D123" t="s">
        <v>144</v>
      </c>
      <c r="E123" t="s">
        <v>143</v>
      </c>
      <c r="F123" t="s">
        <v>143</v>
      </c>
      <c r="G123" t="s">
        <v>143</v>
      </c>
      <c r="H123" t="s">
        <v>143</v>
      </c>
      <c r="I123" t="s">
        <v>143</v>
      </c>
      <c r="J123" t="s">
        <v>143</v>
      </c>
      <c r="K123" t="s">
        <v>143</v>
      </c>
      <c r="L123" t="s">
        <v>143</v>
      </c>
      <c r="M123" t="s">
        <v>143</v>
      </c>
      <c r="N123" t="s">
        <v>143</v>
      </c>
      <c r="O123" t="s">
        <v>143</v>
      </c>
      <c r="P123" t="s">
        <v>143</v>
      </c>
    </row>
    <row r="124" spans="1:16">
      <c r="A124" s="70"/>
    </row>
    <row r="125" spans="1:16">
      <c r="A125" s="71"/>
      <c r="B125" t="s">
        <v>226</v>
      </c>
    </row>
    <row r="126" spans="1:16">
      <c r="A126" s="71">
        <v>306436</v>
      </c>
      <c r="B126" t="s">
        <v>227</v>
      </c>
      <c r="D126">
        <v>0</v>
      </c>
      <c r="E126">
        <v>242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</row>
    <row r="127" spans="1:16">
      <c r="A127" s="71">
        <v>402036</v>
      </c>
      <c r="B127" t="s">
        <v>228</v>
      </c>
      <c r="D127" s="72">
        <v>40109</v>
      </c>
      <c r="E127" s="72">
        <v>37114</v>
      </c>
      <c r="F127" s="72">
        <v>37096</v>
      </c>
      <c r="G127" s="72">
        <v>39574</v>
      </c>
      <c r="H127" s="72">
        <v>43213</v>
      </c>
      <c r="I127" s="72">
        <v>39872</v>
      </c>
      <c r="J127" s="72">
        <v>47023</v>
      </c>
      <c r="K127" s="72">
        <v>38089</v>
      </c>
      <c r="L127" s="72">
        <v>37607</v>
      </c>
      <c r="M127" s="72">
        <v>44082</v>
      </c>
      <c r="N127" s="72">
        <v>34863</v>
      </c>
      <c r="O127" s="72">
        <v>32567</v>
      </c>
      <c r="P127" s="72">
        <v>46646</v>
      </c>
    </row>
    <row r="128" spans="1:16">
      <c r="A128" s="71">
        <v>64236</v>
      </c>
      <c r="B128" t="s">
        <v>229</v>
      </c>
      <c r="D128">
        <v>425</v>
      </c>
      <c r="E128">
        <v>375</v>
      </c>
      <c r="F128">
        <v>381</v>
      </c>
      <c r="G128">
        <v>402</v>
      </c>
      <c r="H128">
        <v>415</v>
      </c>
      <c r="I128">
        <v>388</v>
      </c>
      <c r="J128">
        <v>465</v>
      </c>
      <c r="K128">
        <v>406</v>
      </c>
      <c r="L128">
        <v>404</v>
      </c>
      <c r="M128">
        <v>439</v>
      </c>
      <c r="N128">
        <v>363</v>
      </c>
      <c r="O128">
        <v>333</v>
      </c>
      <c r="P128">
        <v>481</v>
      </c>
    </row>
    <row r="129" spans="1:16">
      <c r="A129" s="71"/>
      <c r="B129" t="s">
        <v>230</v>
      </c>
      <c r="D129">
        <v>-94.37</v>
      </c>
      <c r="E129">
        <v>-98.32</v>
      </c>
      <c r="F129">
        <v>-97.37</v>
      </c>
      <c r="G129">
        <v>-98.44</v>
      </c>
      <c r="H129">
        <v>-104.13</v>
      </c>
      <c r="I129">
        <v>-102.76</v>
      </c>
      <c r="J129">
        <v>-101.13</v>
      </c>
      <c r="K129">
        <v>-93.81</v>
      </c>
      <c r="L129">
        <v>-93.09</v>
      </c>
      <c r="M129">
        <v>-100.41</v>
      </c>
      <c r="N129">
        <v>-96.04</v>
      </c>
      <c r="O129">
        <v>-97.8</v>
      </c>
      <c r="P129">
        <v>-96.98</v>
      </c>
    </row>
    <row r="130" spans="1:16">
      <c r="A130" s="71"/>
      <c r="B130" t="s">
        <v>231</v>
      </c>
      <c r="D130">
        <v>18</v>
      </c>
      <c r="E130">
        <v>16</v>
      </c>
      <c r="F130">
        <v>17</v>
      </c>
      <c r="G130">
        <v>17</v>
      </c>
      <c r="H130">
        <v>18</v>
      </c>
      <c r="I130">
        <v>17</v>
      </c>
      <c r="J130">
        <v>20</v>
      </c>
      <c r="K130">
        <v>18</v>
      </c>
      <c r="L130">
        <v>19</v>
      </c>
      <c r="M130">
        <v>19</v>
      </c>
      <c r="N130">
        <v>15</v>
      </c>
      <c r="O130">
        <v>16</v>
      </c>
      <c r="P130">
        <v>20</v>
      </c>
    </row>
    <row r="131" spans="1:16">
      <c r="A131" s="70"/>
    </row>
    <row r="132" spans="1:16">
      <c r="A132" s="71">
        <v>316436</v>
      </c>
      <c r="B132" t="s">
        <v>232</v>
      </c>
      <c r="D132" s="72">
        <v>5292</v>
      </c>
      <c r="E132" s="72">
        <v>5123</v>
      </c>
      <c r="F132" s="72">
        <v>4747</v>
      </c>
      <c r="G132" s="72">
        <v>4222</v>
      </c>
      <c r="H132" s="72">
        <v>3863</v>
      </c>
      <c r="I132" s="72">
        <v>3561</v>
      </c>
      <c r="J132" s="72">
        <v>4365</v>
      </c>
      <c r="K132" s="72">
        <v>6228</v>
      </c>
      <c r="L132" s="72">
        <v>3778</v>
      </c>
      <c r="M132" s="72">
        <v>4463</v>
      </c>
      <c r="N132" s="72">
        <v>5208</v>
      </c>
      <c r="O132" s="72">
        <v>4637</v>
      </c>
      <c r="P132" s="72">
        <v>4861</v>
      </c>
    </row>
    <row r="133" spans="1:16">
      <c r="A133" s="71">
        <v>412036</v>
      </c>
      <c r="B133" t="s">
        <v>233</v>
      </c>
      <c r="D133" s="72">
        <v>22626</v>
      </c>
      <c r="E133" s="72">
        <v>22344</v>
      </c>
      <c r="F133" s="72">
        <v>21355</v>
      </c>
      <c r="G133" s="72">
        <v>21028</v>
      </c>
      <c r="H133" s="72">
        <v>20294</v>
      </c>
      <c r="I133" s="72">
        <v>16229</v>
      </c>
      <c r="J133" s="72">
        <v>16827</v>
      </c>
      <c r="K133" s="72">
        <v>15501</v>
      </c>
      <c r="L133" s="72">
        <v>12280</v>
      </c>
      <c r="M133" s="72">
        <v>16326</v>
      </c>
      <c r="N133" s="72">
        <v>18478</v>
      </c>
      <c r="O133" s="72">
        <v>17804</v>
      </c>
      <c r="P133" s="72">
        <v>18885</v>
      </c>
    </row>
    <row r="134" spans="1:16">
      <c r="A134" s="71">
        <v>64336</v>
      </c>
      <c r="B134" t="s">
        <v>234</v>
      </c>
      <c r="D134">
        <v>324</v>
      </c>
      <c r="E134">
        <v>313</v>
      </c>
      <c r="F134">
        <v>311</v>
      </c>
      <c r="G134">
        <v>305</v>
      </c>
      <c r="H134">
        <v>296</v>
      </c>
      <c r="I134">
        <v>267</v>
      </c>
      <c r="J134">
        <v>286</v>
      </c>
      <c r="K134">
        <v>249</v>
      </c>
      <c r="L134">
        <v>221</v>
      </c>
      <c r="M134">
        <v>247</v>
      </c>
      <c r="N134">
        <v>264</v>
      </c>
      <c r="O134">
        <v>245</v>
      </c>
      <c r="P134">
        <v>253</v>
      </c>
    </row>
    <row r="135" spans="1:16">
      <c r="A135" s="71"/>
      <c r="B135" t="s">
        <v>235</v>
      </c>
      <c r="D135">
        <v>-53.5</v>
      </c>
      <c r="E135">
        <v>-55.02</v>
      </c>
      <c r="F135">
        <v>-53.4</v>
      </c>
      <c r="G135">
        <v>-55.1</v>
      </c>
      <c r="H135">
        <v>-55.51</v>
      </c>
      <c r="I135">
        <v>-47.45</v>
      </c>
      <c r="J135">
        <v>-43.57</v>
      </c>
      <c r="K135">
        <v>-37.24</v>
      </c>
      <c r="L135">
        <v>-38.47</v>
      </c>
      <c r="M135">
        <v>-48.03</v>
      </c>
      <c r="N135">
        <v>-50.27</v>
      </c>
      <c r="O135">
        <v>-53.74</v>
      </c>
      <c r="P135">
        <v>-55.43</v>
      </c>
    </row>
    <row r="136" spans="1:16">
      <c r="A136" s="71"/>
      <c r="B136" t="s">
        <v>236</v>
      </c>
      <c r="D136">
        <v>14</v>
      </c>
      <c r="E136">
        <v>14</v>
      </c>
      <c r="F136">
        <v>14</v>
      </c>
      <c r="G136">
        <v>13</v>
      </c>
      <c r="H136">
        <v>13</v>
      </c>
      <c r="I136">
        <v>12</v>
      </c>
      <c r="J136">
        <v>12</v>
      </c>
      <c r="K136">
        <v>11</v>
      </c>
      <c r="L136">
        <v>11</v>
      </c>
      <c r="M136">
        <v>11</v>
      </c>
      <c r="N136">
        <v>11</v>
      </c>
      <c r="O136">
        <v>12</v>
      </c>
      <c r="P136">
        <v>11</v>
      </c>
    </row>
    <row r="137" spans="1:16">
      <c r="A137" s="71"/>
      <c r="C137" t="s">
        <v>170</v>
      </c>
      <c r="D137" t="s">
        <v>160</v>
      </c>
      <c r="E137" t="s">
        <v>144</v>
      </c>
      <c r="F137" t="s">
        <v>144</v>
      </c>
      <c r="G137" t="s">
        <v>144</v>
      </c>
      <c r="H137" t="s">
        <v>144</v>
      </c>
      <c r="I137" t="s">
        <v>144</v>
      </c>
      <c r="J137" t="s">
        <v>144</v>
      </c>
      <c r="K137" t="s">
        <v>144</v>
      </c>
      <c r="L137" t="s">
        <v>144</v>
      </c>
      <c r="M137" t="s">
        <v>144</v>
      </c>
      <c r="N137" t="s">
        <v>144</v>
      </c>
      <c r="O137" t="s">
        <v>144</v>
      </c>
      <c r="P137" t="s">
        <v>144</v>
      </c>
    </row>
    <row r="138" spans="1:16">
      <c r="A138" s="71"/>
      <c r="B138" t="s">
        <v>56</v>
      </c>
      <c r="D138">
        <v>749</v>
      </c>
      <c r="E138">
        <v>689</v>
      </c>
      <c r="F138">
        <v>692</v>
      </c>
      <c r="G138">
        <v>707</v>
      </c>
      <c r="H138">
        <v>711</v>
      </c>
      <c r="I138">
        <v>655</v>
      </c>
      <c r="J138">
        <v>750</v>
      </c>
      <c r="K138">
        <v>655</v>
      </c>
      <c r="L138">
        <v>625</v>
      </c>
      <c r="M138">
        <v>687</v>
      </c>
      <c r="N138">
        <v>627</v>
      </c>
      <c r="O138">
        <v>578</v>
      </c>
      <c r="P138">
        <v>734</v>
      </c>
    </row>
    <row r="139" spans="1:16">
      <c r="A139" s="71"/>
      <c r="B139" t="s">
        <v>171</v>
      </c>
      <c r="D139">
        <v>32</v>
      </c>
      <c r="E139">
        <v>30</v>
      </c>
      <c r="F139">
        <v>31</v>
      </c>
      <c r="G139">
        <v>29</v>
      </c>
      <c r="H139">
        <v>31</v>
      </c>
      <c r="I139">
        <v>29</v>
      </c>
      <c r="J139">
        <v>33</v>
      </c>
      <c r="K139">
        <v>28</v>
      </c>
      <c r="L139">
        <v>30</v>
      </c>
      <c r="M139">
        <v>30</v>
      </c>
      <c r="N139">
        <v>26</v>
      </c>
      <c r="O139">
        <v>27</v>
      </c>
      <c r="P139">
        <v>31</v>
      </c>
    </row>
    <row r="140" spans="1:16">
      <c r="A140" s="71"/>
      <c r="C140" t="s">
        <v>172</v>
      </c>
      <c r="D140" t="s">
        <v>173</v>
      </c>
      <c r="E140" t="s">
        <v>150</v>
      </c>
      <c r="F140" t="s">
        <v>150</v>
      </c>
      <c r="G140" t="s">
        <v>150</v>
      </c>
      <c r="H140" t="s">
        <v>150</v>
      </c>
      <c r="I140" t="s">
        <v>150</v>
      </c>
      <c r="J140" t="s">
        <v>150</v>
      </c>
      <c r="K140" t="s">
        <v>150</v>
      </c>
      <c r="L140" t="s">
        <v>150</v>
      </c>
      <c r="M140" t="s">
        <v>150</v>
      </c>
      <c r="N140" t="s">
        <v>150</v>
      </c>
      <c r="O140" t="s">
        <v>150</v>
      </c>
      <c r="P140" t="s">
        <v>150</v>
      </c>
    </row>
    <row r="141" spans="1:16">
      <c r="A141" s="70"/>
    </row>
    <row r="142" spans="1:16">
      <c r="A142" s="71"/>
      <c r="B142" t="s">
        <v>237</v>
      </c>
    </row>
    <row r="143" spans="1:16">
      <c r="A143" s="71">
        <v>306440</v>
      </c>
      <c r="B143" t="s">
        <v>238</v>
      </c>
      <c r="D143">
        <v>462</v>
      </c>
      <c r="E143">
        <v>0</v>
      </c>
      <c r="F143">
        <v>527</v>
      </c>
      <c r="G143">
        <v>340</v>
      </c>
      <c r="H143">
        <v>440</v>
      </c>
      <c r="I143">
        <v>380</v>
      </c>
      <c r="J143">
        <v>682</v>
      </c>
      <c r="K143">
        <v>0</v>
      </c>
      <c r="L143">
        <v>444</v>
      </c>
      <c r="M143">
        <v>486</v>
      </c>
      <c r="N143">
        <v>0</v>
      </c>
      <c r="O143">
        <v>764</v>
      </c>
      <c r="P143">
        <v>549</v>
      </c>
    </row>
    <row r="144" spans="1:16">
      <c r="A144" s="71">
        <v>402040</v>
      </c>
      <c r="B144" t="s">
        <v>239</v>
      </c>
      <c r="D144" s="72">
        <v>19910</v>
      </c>
      <c r="E144" s="72">
        <v>16819</v>
      </c>
      <c r="F144" s="72">
        <v>16752</v>
      </c>
      <c r="G144" s="72">
        <v>17785</v>
      </c>
      <c r="H144" s="72">
        <v>9206</v>
      </c>
      <c r="I144" s="72">
        <v>22977</v>
      </c>
      <c r="J144" s="72">
        <v>37081</v>
      </c>
      <c r="K144" s="72">
        <v>44263</v>
      </c>
      <c r="L144" s="72">
        <v>8282</v>
      </c>
      <c r="M144" s="72">
        <v>16122</v>
      </c>
      <c r="N144" s="72">
        <v>8792</v>
      </c>
      <c r="O144" s="72">
        <v>12536</v>
      </c>
      <c r="P144" s="72">
        <v>23241</v>
      </c>
    </row>
    <row r="145" spans="1:16">
      <c r="A145" s="71">
        <v>64240</v>
      </c>
      <c r="B145" t="s">
        <v>240</v>
      </c>
      <c r="D145">
        <v>306</v>
      </c>
      <c r="E145">
        <v>182</v>
      </c>
      <c r="F145">
        <v>205</v>
      </c>
      <c r="G145">
        <v>211</v>
      </c>
      <c r="H145">
        <v>124</v>
      </c>
      <c r="I145">
        <v>376</v>
      </c>
      <c r="J145">
        <v>651</v>
      </c>
      <c r="K145">
        <v>895</v>
      </c>
      <c r="L145">
        <v>102</v>
      </c>
      <c r="M145">
        <v>194</v>
      </c>
      <c r="N145">
        <v>132</v>
      </c>
      <c r="O145">
        <v>140</v>
      </c>
      <c r="P145">
        <v>271</v>
      </c>
    </row>
    <row r="146" spans="1:16">
      <c r="A146" s="71"/>
      <c r="B146" t="s">
        <v>241</v>
      </c>
      <c r="D146">
        <v>-63.56</v>
      </c>
      <c r="E146">
        <v>-92.41</v>
      </c>
      <c r="F146">
        <v>-79.14</v>
      </c>
      <c r="G146">
        <v>-82.68</v>
      </c>
      <c r="H146">
        <v>-70.69</v>
      </c>
      <c r="I146">
        <v>-60.1</v>
      </c>
      <c r="J146">
        <v>-55.91</v>
      </c>
      <c r="K146">
        <v>-49.46</v>
      </c>
      <c r="L146">
        <v>-76.849999999999994</v>
      </c>
      <c r="M146">
        <v>-80.59</v>
      </c>
      <c r="N146">
        <v>-66.61</v>
      </c>
      <c r="O146">
        <v>-84.08</v>
      </c>
      <c r="P146">
        <v>-83.73</v>
      </c>
    </row>
    <row r="147" spans="1:16">
      <c r="A147" s="71"/>
      <c r="B147" t="s">
        <v>242</v>
      </c>
      <c r="D147">
        <v>13</v>
      </c>
      <c r="E147">
        <v>8</v>
      </c>
      <c r="F147">
        <v>9</v>
      </c>
      <c r="G147">
        <v>9</v>
      </c>
      <c r="H147">
        <v>5</v>
      </c>
      <c r="I147">
        <v>17</v>
      </c>
      <c r="J147">
        <v>28</v>
      </c>
      <c r="K147">
        <v>39</v>
      </c>
      <c r="L147">
        <v>5</v>
      </c>
      <c r="M147">
        <v>8</v>
      </c>
      <c r="N147">
        <v>6</v>
      </c>
      <c r="O147">
        <v>7</v>
      </c>
      <c r="P147">
        <v>11</v>
      </c>
    </row>
    <row r="148" spans="1:16">
      <c r="A148" s="70"/>
    </row>
    <row r="149" spans="1:16">
      <c r="A149" s="71">
        <v>412040</v>
      </c>
      <c r="B149" t="s">
        <v>239</v>
      </c>
      <c r="D149" s="72">
        <v>10207</v>
      </c>
      <c r="E149">
        <v>0</v>
      </c>
      <c r="F149" s="72">
        <v>7794</v>
      </c>
      <c r="G149" s="72">
        <v>8034</v>
      </c>
      <c r="H149" s="72">
        <v>22305</v>
      </c>
      <c r="I149" s="72">
        <v>7548</v>
      </c>
      <c r="J149" s="72">
        <v>11792</v>
      </c>
      <c r="K149">
        <v>783</v>
      </c>
      <c r="L149">
        <v>842</v>
      </c>
      <c r="M149">
        <v>0</v>
      </c>
      <c r="N149" s="72">
        <v>17591</v>
      </c>
      <c r="O149" s="72">
        <v>10387</v>
      </c>
      <c r="P149" s="72">
        <v>1378</v>
      </c>
    </row>
    <row r="150" spans="1:16">
      <c r="A150" s="71">
        <v>64340</v>
      </c>
      <c r="B150" t="s">
        <v>240</v>
      </c>
      <c r="D150">
        <v>139</v>
      </c>
      <c r="E150">
        <v>0</v>
      </c>
      <c r="F150">
        <v>80</v>
      </c>
      <c r="G150">
        <v>100</v>
      </c>
      <c r="H150">
        <v>115</v>
      </c>
      <c r="I150">
        <v>62</v>
      </c>
      <c r="J150">
        <v>73</v>
      </c>
      <c r="K150">
        <v>26</v>
      </c>
      <c r="L150">
        <v>28</v>
      </c>
      <c r="M150">
        <v>0</v>
      </c>
      <c r="N150">
        <v>96</v>
      </c>
      <c r="O150">
        <v>22</v>
      </c>
      <c r="P150">
        <v>28</v>
      </c>
    </row>
    <row r="151" spans="1:16">
      <c r="A151" s="71"/>
      <c r="B151" t="s">
        <v>243</v>
      </c>
      <c r="D151">
        <v>-73.430000000000007</v>
      </c>
      <c r="E151">
        <v>0</v>
      </c>
      <c r="F151">
        <v>-97.43</v>
      </c>
      <c r="G151">
        <v>-80.34</v>
      </c>
      <c r="H151">
        <v>-193.96</v>
      </c>
      <c r="I151">
        <v>-121.75</v>
      </c>
      <c r="J151">
        <v>-161.53</v>
      </c>
      <c r="K151">
        <v>-30.1</v>
      </c>
      <c r="L151">
        <v>-30.08</v>
      </c>
      <c r="M151">
        <v>0</v>
      </c>
      <c r="N151">
        <v>-183.24</v>
      </c>
      <c r="O151">
        <v>-472.11</v>
      </c>
      <c r="P151">
        <v>-49.21</v>
      </c>
    </row>
    <row r="152" spans="1:16">
      <c r="A152" s="71"/>
      <c r="B152" t="s">
        <v>244</v>
      </c>
      <c r="D152">
        <v>6</v>
      </c>
      <c r="E152">
        <v>0</v>
      </c>
      <c r="F152">
        <v>4</v>
      </c>
      <c r="G152">
        <v>4</v>
      </c>
      <c r="H152">
        <v>5</v>
      </c>
      <c r="I152">
        <v>3</v>
      </c>
      <c r="J152">
        <v>3</v>
      </c>
      <c r="K152">
        <v>1</v>
      </c>
      <c r="L152">
        <v>1</v>
      </c>
      <c r="M152">
        <v>0</v>
      </c>
      <c r="N152">
        <v>4</v>
      </c>
      <c r="O152">
        <v>1</v>
      </c>
      <c r="P152">
        <v>1</v>
      </c>
    </row>
    <row r="153" spans="1:16">
      <c r="A153" s="71"/>
      <c r="C153" t="s">
        <v>170</v>
      </c>
      <c r="D153" t="s">
        <v>160</v>
      </c>
      <c r="E153" t="s">
        <v>144</v>
      </c>
      <c r="F153" t="s">
        <v>144</v>
      </c>
      <c r="G153" t="s">
        <v>144</v>
      </c>
      <c r="H153" t="s">
        <v>144</v>
      </c>
      <c r="I153" t="s">
        <v>144</v>
      </c>
      <c r="J153" t="s">
        <v>144</v>
      </c>
      <c r="K153" t="s">
        <v>144</v>
      </c>
      <c r="L153" t="s">
        <v>144</v>
      </c>
      <c r="M153" t="s">
        <v>144</v>
      </c>
      <c r="N153" t="s">
        <v>144</v>
      </c>
      <c r="O153" t="s">
        <v>144</v>
      </c>
      <c r="P153" t="s">
        <v>144</v>
      </c>
    </row>
    <row r="154" spans="1:16">
      <c r="A154" s="71"/>
      <c r="B154" t="s">
        <v>56</v>
      </c>
      <c r="D154">
        <v>445</v>
      </c>
      <c r="E154">
        <v>182</v>
      </c>
      <c r="F154">
        <v>286</v>
      </c>
      <c r="G154">
        <v>312</v>
      </c>
      <c r="H154">
        <v>239</v>
      </c>
      <c r="I154">
        <v>438</v>
      </c>
      <c r="J154">
        <v>723</v>
      </c>
      <c r="K154">
        <v>921</v>
      </c>
      <c r="L154">
        <v>130</v>
      </c>
      <c r="M154">
        <v>194</v>
      </c>
      <c r="N154">
        <v>229</v>
      </c>
      <c r="O154">
        <v>162</v>
      </c>
      <c r="P154">
        <v>299</v>
      </c>
    </row>
    <row r="155" spans="1:16">
      <c r="A155" s="71"/>
      <c r="B155" t="s">
        <v>171</v>
      </c>
      <c r="D155">
        <v>19</v>
      </c>
      <c r="E155">
        <v>8</v>
      </c>
      <c r="F155">
        <v>13</v>
      </c>
      <c r="G155">
        <v>13</v>
      </c>
      <c r="H155">
        <v>10</v>
      </c>
      <c r="I155">
        <v>20</v>
      </c>
      <c r="J155">
        <v>31</v>
      </c>
      <c r="K155">
        <v>40</v>
      </c>
      <c r="L155">
        <v>6</v>
      </c>
      <c r="M155">
        <v>8</v>
      </c>
      <c r="N155">
        <v>10</v>
      </c>
      <c r="O155">
        <v>8</v>
      </c>
      <c r="P155">
        <v>12</v>
      </c>
    </row>
    <row r="156" spans="1:16">
      <c r="A156" s="71"/>
      <c r="C156" t="s">
        <v>172</v>
      </c>
      <c r="D156" t="s">
        <v>173</v>
      </c>
      <c r="E156" t="s">
        <v>150</v>
      </c>
      <c r="F156" t="s">
        <v>150</v>
      </c>
      <c r="G156" t="s">
        <v>150</v>
      </c>
      <c r="H156" t="s">
        <v>150</v>
      </c>
      <c r="I156" t="s">
        <v>150</v>
      </c>
      <c r="J156" t="s">
        <v>150</v>
      </c>
      <c r="K156" t="s">
        <v>150</v>
      </c>
      <c r="L156" t="s">
        <v>150</v>
      </c>
      <c r="M156" t="s">
        <v>150</v>
      </c>
      <c r="N156" t="s">
        <v>150</v>
      </c>
      <c r="O156" t="s">
        <v>150</v>
      </c>
      <c r="P156" t="s">
        <v>150</v>
      </c>
    </row>
    <row r="157" spans="1:16">
      <c r="A157" s="70"/>
    </row>
    <row r="158" spans="1:16">
      <c r="A158" s="71"/>
      <c r="B158" t="s">
        <v>245</v>
      </c>
    </row>
    <row r="159" spans="1:16">
      <c r="A159" s="71">
        <v>306441</v>
      </c>
      <c r="B159" t="s">
        <v>246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</row>
    <row r="160" spans="1:16">
      <c r="A160" s="71">
        <v>402041</v>
      </c>
      <c r="B160" t="s">
        <v>247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</row>
    <row r="161" spans="1:16">
      <c r="A161" s="71">
        <v>64241</v>
      </c>
      <c r="B161" t="s">
        <v>248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</row>
    <row r="162" spans="1:16">
      <c r="A162" s="71"/>
      <c r="B162" t="s">
        <v>249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</row>
    <row r="163" spans="1:16">
      <c r="A163" s="71"/>
      <c r="B163" t="s">
        <v>250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</row>
    <row r="164" spans="1:16">
      <c r="A164" s="70"/>
    </row>
    <row r="165" spans="1:16">
      <c r="A165" s="71">
        <v>316441</v>
      </c>
      <c r="B165" t="s">
        <v>251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</row>
    <row r="166" spans="1:16">
      <c r="A166" s="71">
        <v>412041</v>
      </c>
      <c r="B166" t="s">
        <v>252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</row>
    <row r="167" spans="1:16">
      <c r="A167" s="71">
        <v>64341</v>
      </c>
      <c r="B167" t="s">
        <v>253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</row>
    <row r="168" spans="1:16">
      <c r="A168" s="71"/>
      <c r="B168" t="s">
        <v>254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</row>
    <row r="169" spans="1:16">
      <c r="A169" s="71"/>
      <c r="B169" t="s">
        <v>255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</row>
    <row r="170" spans="1:16">
      <c r="A170" s="71"/>
      <c r="C170" t="s">
        <v>170</v>
      </c>
      <c r="D170" t="s">
        <v>160</v>
      </c>
      <c r="E170" t="s">
        <v>144</v>
      </c>
      <c r="F170" t="s">
        <v>144</v>
      </c>
      <c r="G170" t="s">
        <v>144</v>
      </c>
      <c r="H170" t="s">
        <v>144</v>
      </c>
      <c r="I170" t="s">
        <v>144</v>
      </c>
      <c r="J170" t="s">
        <v>144</v>
      </c>
      <c r="K170" t="s">
        <v>144</v>
      </c>
      <c r="L170" t="s">
        <v>144</v>
      </c>
      <c r="M170" t="s">
        <v>144</v>
      </c>
      <c r="N170" t="s">
        <v>144</v>
      </c>
      <c r="O170" t="s">
        <v>144</v>
      </c>
      <c r="P170" t="s">
        <v>144</v>
      </c>
    </row>
    <row r="171" spans="1:16">
      <c r="A171" s="71"/>
      <c r="B171" t="s">
        <v>56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</row>
    <row r="172" spans="1:16">
      <c r="A172" s="71"/>
      <c r="B172" t="s">
        <v>171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</row>
    <row r="173" spans="1:16">
      <c r="A173" s="71"/>
      <c r="C173" t="s">
        <v>172</v>
      </c>
      <c r="D173" t="s">
        <v>173</v>
      </c>
      <c r="E173" t="s">
        <v>150</v>
      </c>
      <c r="F173" t="s">
        <v>150</v>
      </c>
      <c r="G173" t="s">
        <v>150</v>
      </c>
      <c r="H173" t="s">
        <v>150</v>
      </c>
      <c r="I173" t="s">
        <v>150</v>
      </c>
      <c r="J173" t="s">
        <v>150</v>
      </c>
      <c r="K173" t="s">
        <v>150</v>
      </c>
      <c r="L173" t="s">
        <v>150</v>
      </c>
      <c r="M173" t="s">
        <v>150</v>
      </c>
      <c r="N173" t="s">
        <v>150</v>
      </c>
      <c r="O173" t="s">
        <v>150</v>
      </c>
      <c r="P173" t="s">
        <v>150</v>
      </c>
    </row>
    <row r="175" spans="1:16">
      <c r="A175" s="71" t="s">
        <v>146</v>
      </c>
      <c r="B175" t="s">
        <v>147</v>
      </c>
      <c r="N175" t="s">
        <v>148</v>
      </c>
      <c r="O175" t="s">
        <v>196</v>
      </c>
      <c r="P175" t="s">
        <v>304</v>
      </c>
    </row>
    <row r="176" spans="1:16">
      <c r="A176" s="71" t="s">
        <v>124</v>
      </c>
      <c r="B176" t="s">
        <v>125</v>
      </c>
      <c r="C176" t="s">
        <v>126</v>
      </c>
      <c r="N176" t="s">
        <v>127</v>
      </c>
      <c r="O176" t="s">
        <v>154</v>
      </c>
      <c r="P176">
        <v>0</v>
      </c>
    </row>
    <row r="177" spans="1:16">
      <c r="A177" s="71" t="s">
        <v>155</v>
      </c>
      <c r="B177" t="s">
        <v>156</v>
      </c>
      <c r="N177" t="s">
        <v>157</v>
      </c>
      <c r="O177" t="s">
        <v>158</v>
      </c>
      <c r="P177" t="s">
        <v>301</v>
      </c>
    </row>
    <row r="178" spans="1:16">
      <c r="A178" s="71" t="s">
        <v>128</v>
      </c>
      <c r="B178" t="s">
        <v>129</v>
      </c>
      <c r="N178" t="s">
        <v>159</v>
      </c>
    </row>
    <row r="179" spans="1:16">
      <c r="A179" s="70"/>
    </row>
    <row r="180" spans="1:16">
      <c r="A180" s="71" t="s">
        <v>130</v>
      </c>
      <c r="B180" t="s">
        <v>131</v>
      </c>
      <c r="D180" t="s">
        <v>128</v>
      </c>
      <c r="E180" t="s">
        <v>132</v>
      </c>
      <c r="F180" t="s">
        <v>133</v>
      </c>
      <c r="G180" t="s">
        <v>134</v>
      </c>
      <c r="H180" t="s">
        <v>135</v>
      </c>
      <c r="I180" t="s">
        <v>136</v>
      </c>
      <c r="J180" t="s">
        <v>137</v>
      </c>
      <c r="K180" t="s">
        <v>138</v>
      </c>
      <c r="L180" t="s">
        <v>139</v>
      </c>
      <c r="M180" t="s">
        <v>151</v>
      </c>
      <c r="N180" t="s">
        <v>152</v>
      </c>
      <c r="O180" t="s">
        <v>140</v>
      </c>
      <c r="P180" t="s">
        <v>128</v>
      </c>
    </row>
    <row r="181" spans="1:16">
      <c r="A181" s="71" t="s">
        <v>141</v>
      </c>
      <c r="B181" t="s">
        <v>142</v>
      </c>
      <c r="C181" t="s">
        <v>170</v>
      </c>
      <c r="D181" t="s">
        <v>144</v>
      </c>
      <c r="E181" t="s">
        <v>143</v>
      </c>
      <c r="F181" t="s">
        <v>143</v>
      </c>
      <c r="G181" t="s">
        <v>143</v>
      </c>
      <c r="H181" t="s">
        <v>143</v>
      </c>
      <c r="I181" t="s">
        <v>143</v>
      </c>
      <c r="J181" t="s">
        <v>143</v>
      </c>
      <c r="K181" t="s">
        <v>143</v>
      </c>
      <c r="L181" t="s">
        <v>143</v>
      </c>
      <c r="M181" t="s">
        <v>143</v>
      </c>
      <c r="N181" t="s">
        <v>143</v>
      </c>
      <c r="O181" t="s">
        <v>143</v>
      </c>
      <c r="P181" t="s">
        <v>143</v>
      </c>
    </row>
    <row r="182" spans="1:16">
      <c r="A182" s="70"/>
    </row>
    <row r="183" spans="1:16">
      <c r="A183" s="71"/>
      <c r="B183" t="s">
        <v>256</v>
      </c>
    </row>
    <row r="184" spans="1:16">
      <c r="A184" s="71">
        <v>306443</v>
      </c>
      <c r="B184" t="s">
        <v>257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</row>
    <row r="185" spans="1:16">
      <c r="A185" s="71">
        <v>402043</v>
      </c>
      <c r="B185" t="s">
        <v>258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</row>
    <row r="186" spans="1:16">
      <c r="A186" s="71">
        <v>64243</v>
      </c>
      <c r="B186" t="s">
        <v>259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</row>
    <row r="187" spans="1:16">
      <c r="A187" s="71"/>
      <c r="B187" t="s">
        <v>260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</row>
    <row r="188" spans="1:16">
      <c r="A188" s="71"/>
      <c r="B188" t="s">
        <v>261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</row>
    <row r="189" spans="1:16">
      <c r="A189" s="70"/>
    </row>
    <row r="190" spans="1:16">
      <c r="A190" s="71">
        <v>412043</v>
      </c>
      <c r="B190" t="s">
        <v>262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>
      <c r="A191" s="71">
        <v>64343</v>
      </c>
      <c r="B191" t="s">
        <v>263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</row>
    <row r="192" spans="1:16">
      <c r="A192" s="71"/>
      <c r="B192" t="s">
        <v>264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</row>
    <row r="193" spans="1:16">
      <c r="A193" s="71"/>
      <c r="B193" t="s">
        <v>265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</row>
    <row r="194" spans="1:16">
      <c r="A194" s="71"/>
      <c r="C194" t="s">
        <v>170</v>
      </c>
      <c r="D194" t="s">
        <v>160</v>
      </c>
      <c r="E194" t="s">
        <v>144</v>
      </c>
      <c r="F194" t="s">
        <v>144</v>
      </c>
      <c r="G194" t="s">
        <v>144</v>
      </c>
      <c r="H194" t="s">
        <v>144</v>
      </c>
      <c r="I194" t="s">
        <v>144</v>
      </c>
      <c r="J194" t="s">
        <v>144</v>
      </c>
      <c r="K194" t="s">
        <v>144</v>
      </c>
      <c r="L194" t="s">
        <v>144</v>
      </c>
      <c r="M194" t="s">
        <v>144</v>
      </c>
      <c r="N194" t="s">
        <v>144</v>
      </c>
      <c r="O194" t="s">
        <v>144</v>
      </c>
      <c r="P194" t="s">
        <v>144</v>
      </c>
    </row>
    <row r="195" spans="1:16">
      <c r="A195" s="71"/>
      <c r="B195" t="s">
        <v>56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</row>
    <row r="196" spans="1:16">
      <c r="A196" s="71"/>
      <c r="B196" t="s">
        <v>171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</row>
    <row r="197" spans="1:16">
      <c r="A197" s="71"/>
      <c r="C197" t="s">
        <v>172</v>
      </c>
      <c r="D197" t="s">
        <v>173</v>
      </c>
      <c r="E197" t="s">
        <v>150</v>
      </c>
      <c r="F197" t="s">
        <v>150</v>
      </c>
      <c r="G197" t="s">
        <v>150</v>
      </c>
      <c r="H197" t="s">
        <v>150</v>
      </c>
      <c r="I197" t="s">
        <v>150</v>
      </c>
      <c r="J197" t="s">
        <v>150</v>
      </c>
      <c r="K197" t="s">
        <v>150</v>
      </c>
      <c r="L197" t="s">
        <v>150</v>
      </c>
      <c r="M197" t="s">
        <v>150</v>
      </c>
      <c r="N197" t="s">
        <v>150</v>
      </c>
      <c r="O197" t="s">
        <v>150</v>
      </c>
      <c r="P197" t="s">
        <v>150</v>
      </c>
    </row>
    <row r="198" spans="1:16">
      <c r="A198" s="70"/>
    </row>
    <row r="199" spans="1:16">
      <c r="A199" s="71"/>
      <c r="B199" t="s">
        <v>266</v>
      </c>
    </row>
    <row r="200" spans="1:16">
      <c r="A200" s="71">
        <v>306446</v>
      </c>
      <c r="B200" t="s">
        <v>267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</row>
    <row r="201" spans="1:16">
      <c r="A201" s="71">
        <v>402046</v>
      </c>
      <c r="B201" t="s">
        <v>268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</row>
    <row r="202" spans="1:16">
      <c r="A202" s="71">
        <v>64246</v>
      </c>
      <c r="B202" t="s">
        <v>269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</row>
    <row r="203" spans="1:16">
      <c r="A203" s="71"/>
      <c r="B203" t="s">
        <v>270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</row>
    <row r="204" spans="1:16">
      <c r="A204" s="71"/>
      <c r="B204" t="s">
        <v>271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</row>
    <row r="205" spans="1:16">
      <c r="A205" s="70"/>
    </row>
    <row r="206" spans="1:16">
      <c r="A206" s="71">
        <v>412046</v>
      </c>
      <c r="B206" t="s">
        <v>272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</row>
    <row r="207" spans="1:16">
      <c r="A207" s="71">
        <v>64346</v>
      </c>
      <c r="B207" t="s">
        <v>273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</row>
    <row r="208" spans="1:16">
      <c r="A208" s="71"/>
      <c r="B208" t="s">
        <v>274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</row>
    <row r="209" spans="1:16">
      <c r="A209" s="71"/>
      <c r="B209" t="s">
        <v>275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</row>
    <row r="210" spans="1:16">
      <c r="A210" s="71"/>
      <c r="C210" t="s">
        <v>170</v>
      </c>
      <c r="D210" t="s">
        <v>160</v>
      </c>
      <c r="E210" t="s">
        <v>144</v>
      </c>
      <c r="F210" t="s">
        <v>144</v>
      </c>
      <c r="G210" t="s">
        <v>144</v>
      </c>
      <c r="H210" t="s">
        <v>144</v>
      </c>
      <c r="I210" t="s">
        <v>144</v>
      </c>
      <c r="J210" t="s">
        <v>144</v>
      </c>
      <c r="K210" t="s">
        <v>144</v>
      </c>
      <c r="L210" t="s">
        <v>144</v>
      </c>
      <c r="M210" t="s">
        <v>144</v>
      </c>
      <c r="N210" t="s">
        <v>144</v>
      </c>
      <c r="O210" t="s">
        <v>144</v>
      </c>
      <c r="P210" t="s">
        <v>144</v>
      </c>
    </row>
    <row r="211" spans="1:16">
      <c r="A211" s="71"/>
      <c r="B211" t="s">
        <v>56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</row>
    <row r="212" spans="1:16">
      <c r="A212" s="71"/>
      <c r="B212" t="s">
        <v>171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</row>
    <row r="213" spans="1:16">
      <c r="A213" s="71"/>
      <c r="C213" t="s">
        <v>172</v>
      </c>
      <c r="D213" t="s">
        <v>173</v>
      </c>
      <c r="E213" t="s">
        <v>150</v>
      </c>
      <c r="F213" t="s">
        <v>150</v>
      </c>
      <c r="G213" t="s">
        <v>150</v>
      </c>
      <c r="H213" t="s">
        <v>150</v>
      </c>
      <c r="I213" t="s">
        <v>150</v>
      </c>
      <c r="J213" t="s">
        <v>150</v>
      </c>
      <c r="K213" t="s">
        <v>150</v>
      </c>
      <c r="L213" t="s">
        <v>150</v>
      </c>
      <c r="M213" t="s">
        <v>150</v>
      </c>
      <c r="N213" t="s">
        <v>150</v>
      </c>
      <c r="O213" t="s">
        <v>150</v>
      </c>
      <c r="P213" t="s">
        <v>150</v>
      </c>
    </row>
    <row r="214" spans="1:16">
      <c r="A214" s="70"/>
    </row>
    <row r="215" spans="1:16">
      <c r="A215" s="71"/>
      <c r="B215" t="s">
        <v>276</v>
      </c>
    </row>
    <row r="216" spans="1:16">
      <c r="A216" s="71">
        <v>306447</v>
      </c>
      <c r="B216" t="s">
        <v>277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</row>
    <row r="217" spans="1:16">
      <c r="A217" s="71">
        <v>402047</v>
      </c>
      <c r="B217" t="s">
        <v>278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</row>
    <row r="218" spans="1:16">
      <c r="A218" s="71">
        <v>64247</v>
      </c>
      <c r="B218" t="s">
        <v>279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</row>
    <row r="219" spans="1:16">
      <c r="A219" s="71"/>
      <c r="B219" t="s">
        <v>280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</row>
    <row r="220" spans="1:16">
      <c r="A220" s="71"/>
      <c r="B220" t="s">
        <v>281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</row>
    <row r="221" spans="1:16">
      <c r="A221" s="70"/>
    </row>
    <row r="222" spans="1:16">
      <c r="A222" s="71">
        <v>412047</v>
      </c>
      <c r="B222" t="s">
        <v>282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</row>
    <row r="223" spans="1:16">
      <c r="A223" s="71">
        <v>64347</v>
      </c>
      <c r="B223" t="s">
        <v>279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</row>
    <row r="224" spans="1:16">
      <c r="A224" s="71"/>
      <c r="B224" t="s">
        <v>283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</row>
    <row r="225" spans="1:16">
      <c r="A225" s="71"/>
      <c r="B225" t="s">
        <v>284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</row>
    <row r="226" spans="1:16">
      <c r="A226" s="71"/>
      <c r="C226" t="s">
        <v>170</v>
      </c>
      <c r="D226" t="s">
        <v>160</v>
      </c>
      <c r="E226" t="s">
        <v>144</v>
      </c>
      <c r="F226" t="s">
        <v>144</v>
      </c>
      <c r="G226" t="s">
        <v>144</v>
      </c>
      <c r="H226" t="s">
        <v>144</v>
      </c>
      <c r="I226" t="s">
        <v>144</v>
      </c>
      <c r="J226" t="s">
        <v>144</v>
      </c>
      <c r="K226" t="s">
        <v>144</v>
      </c>
      <c r="L226" t="s">
        <v>144</v>
      </c>
      <c r="M226" t="s">
        <v>144</v>
      </c>
      <c r="N226" t="s">
        <v>144</v>
      </c>
      <c r="O226" t="s">
        <v>144</v>
      </c>
      <c r="P226" t="s">
        <v>144</v>
      </c>
    </row>
    <row r="227" spans="1:16">
      <c r="A227" s="71"/>
      <c r="B227" t="s">
        <v>56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</row>
    <row r="228" spans="1:16">
      <c r="A228" s="71"/>
      <c r="B228" t="s">
        <v>171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</row>
    <row r="229" spans="1:16">
      <c r="A229" s="71"/>
      <c r="C229" t="s">
        <v>172</v>
      </c>
      <c r="D229" t="s">
        <v>173</v>
      </c>
      <c r="E229" t="s">
        <v>150</v>
      </c>
      <c r="F229" t="s">
        <v>150</v>
      </c>
      <c r="G229" t="s">
        <v>150</v>
      </c>
      <c r="H229" t="s">
        <v>150</v>
      </c>
      <c r="I229" t="s">
        <v>150</v>
      </c>
      <c r="J229" t="s">
        <v>150</v>
      </c>
      <c r="K229" t="s">
        <v>150</v>
      </c>
      <c r="L229" t="s">
        <v>150</v>
      </c>
      <c r="M229" t="s">
        <v>150</v>
      </c>
      <c r="N229" t="s">
        <v>150</v>
      </c>
      <c r="O229" t="s">
        <v>150</v>
      </c>
      <c r="P229" t="s">
        <v>150</v>
      </c>
    </row>
    <row r="231" spans="1:16">
      <c r="A231" s="71" t="s">
        <v>146</v>
      </c>
      <c r="B231" t="s">
        <v>147</v>
      </c>
      <c r="N231" t="s">
        <v>148</v>
      </c>
      <c r="O231" t="s">
        <v>196</v>
      </c>
      <c r="P231" t="s">
        <v>305</v>
      </c>
    </row>
    <row r="232" spans="1:16">
      <c r="A232" s="71" t="s">
        <v>124</v>
      </c>
      <c r="B232" t="s">
        <v>125</v>
      </c>
      <c r="C232" t="s">
        <v>126</v>
      </c>
      <c r="N232" t="s">
        <v>127</v>
      </c>
      <c r="O232" t="s">
        <v>154</v>
      </c>
      <c r="P232">
        <v>0</v>
      </c>
    </row>
    <row r="233" spans="1:16">
      <c r="A233" s="71" t="s">
        <v>155</v>
      </c>
      <c r="B233" t="s">
        <v>156</v>
      </c>
      <c r="N233" t="s">
        <v>157</v>
      </c>
      <c r="O233" t="s">
        <v>158</v>
      </c>
      <c r="P233" t="s">
        <v>301</v>
      </c>
    </row>
    <row r="234" spans="1:16">
      <c r="A234" s="71" t="s">
        <v>128</v>
      </c>
      <c r="B234" t="s">
        <v>129</v>
      </c>
      <c r="N234" t="s">
        <v>159</v>
      </c>
    </row>
    <row r="235" spans="1:16">
      <c r="A235" s="70"/>
    </row>
    <row r="236" spans="1:16">
      <c r="A236" s="71" t="s">
        <v>130</v>
      </c>
      <c r="B236" t="s">
        <v>131</v>
      </c>
      <c r="D236" t="s">
        <v>128</v>
      </c>
      <c r="E236" t="s">
        <v>132</v>
      </c>
      <c r="F236" t="s">
        <v>133</v>
      </c>
      <c r="G236" t="s">
        <v>134</v>
      </c>
      <c r="H236" t="s">
        <v>135</v>
      </c>
      <c r="I236" t="s">
        <v>136</v>
      </c>
      <c r="J236" t="s">
        <v>137</v>
      </c>
      <c r="K236" t="s">
        <v>138</v>
      </c>
      <c r="L236" t="s">
        <v>139</v>
      </c>
      <c r="M236" t="s">
        <v>151</v>
      </c>
      <c r="N236" t="s">
        <v>152</v>
      </c>
      <c r="O236" t="s">
        <v>140</v>
      </c>
      <c r="P236" t="s">
        <v>128</v>
      </c>
    </row>
    <row r="237" spans="1:16">
      <c r="A237" s="71" t="s">
        <v>141</v>
      </c>
      <c r="B237" t="s">
        <v>142</v>
      </c>
      <c r="C237" t="s">
        <v>170</v>
      </c>
      <c r="D237" t="s">
        <v>144</v>
      </c>
      <c r="E237" t="s">
        <v>143</v>
      </c>
      <c r="F237" t="s">
        <v>143</v>
      </c>
      <c r="G237" t="s">
        <v>143</v>
      </c>
      <c r="H237" t="s">
        <v>143</v>
      </c>
      <c r="I237" t="s">
        <v>143</v>
      </c>
      <c r="J237" t="s">
        <v>143</v>
      </c>
      <c r="K237" t="s">
        <v>143</v>
      </c>
      <c r="L237" t="s">
        <v>143</v>
      </c>
      <c r="M237" t="s">
        <v>143</v>
      </c>
      <c r="N237" t="s">
        <v>143</v>
      </c>
      <c r="O237" t="s">
        <v>143</v>
      </c>
      <c r="P237" t="s">
        <v>143</v>
      </c>
    </row>
    <row r="238" spans="1:16">
      <c r="A238" s="70"/>
    </row>
    <row r="239" spans="1:16">
      <c r="A239" s="71"/>
      <c r="B239" t="s">
        <v>285</v>
      </c>
    </row>
    <row r="240" spans="1:16">
      <c r="A240" s="71">
        <v>306449</v>
      </c>
      <c r="B240" t="s">
        <v>286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</row>
    <row r="241" spans="1:16">
      <c r="A241" s="71">
        <v>402049</v>
      </c>
      <c r="B241" t="s">
        <v>287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</row>
    <row r="242" spans="1:16">
      <c r="A242" s="71">
        <v>64249</v>
      </c>
      <c r="B242" t="s">
        <v>288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</row>
    <row r="243" spans="1:16">
      <c r="A243" s="71"/>
      <c r="B243" t="s">
        <v>289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</row>
    <row r="244" spans="1:16">
      <c r="A244" s="71"/>
      <c r="B244" t="s">
        <v>290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</row>
    <row r="245" spans="1:16">
      <c r="A245" s="70"/>
    </row>
    <row r="246" spans="1:16">
      <c r="A246" s="71">
        <v>412049</v>
      </c>
      <c r="B246" t="s">
        <v>291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</row>
    <row r="247" spans="1:16">
      <c r="A247" s="71">
        <v>64349</v>
      </c>
      <c r="B247" t="s">
        <v>292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</row>
    <row r="248" spans="1:16">
      <c r="A248" s="71"/>
      <c r="B248" t="s">
        <v>293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</row>
    <row r="249" spans="1:16">
      <c r="A249" s="71"/>
      <c r="B249" t="s">
        <v>294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</row>
    <row r="250" spans="1:16">
      <c r="A250" s="71"/>
      <c r="C250" t="s">
        <v>170</v>
      </c>
      <c r="D250" t="s">
        <v>160</v>
      </c>
      <c r="E250" t="s">
        <v>144</v>
      </c>
      <c r="F250" t="s">
        <v>144</v>
      </c>
      <c r="G250" t="s">
        <v>144</v>
      </c>
      <c r="H250" t="s">
        <v>144</v>
      </c>
      <c r="I250" t="s">
        <v>144</v>
      </c>
      <c r="J250" t="s">
        <v>144</v>
      </c>
      <c r="K250" t="s">
        <v>144</v>
      </c>
      <c r="L250" t="s">
        <v>144</v>
      </c>
      <c r="M250" t="s">
        <v>144</v>
      </c>
      <c r="N250" t="s">
        <v>144</v>
      </c>
      <c r="O250" t="s">
        <v>144</v>
      </c>
      <c r="P250" t="s">
        <v>144</v>
      </c>
    </row>
    <row r="251" spans="1:16">
      <c r="A251" s="71"/>
      <c r="B251" t="s">
        <v>56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</row>
    <row r="252" spans="1:16">
      <c r="A252" s="71"/>
      <c r="B252" t="s">
        <v>171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</row>
    <row r="253" spans="1:16">
      <c r="A253" s="71"/>
      <c r="C253" t="s">
        <v>172</v>
      </c>
      <c r="D253" t="s">
        <v>173</v>
      </c>
      <c r="E253" t="s">
        <v>150</v>
      </c>
      <c r="F253" t="s">
        <v>150</v>
      </c>
      <c r="G253" t="s">
        <v>150</v>
      </c>
      <c r="H253" t="s">
        <v>150</v>
      </c>
      <c r="I253" t="s">
        <v>150</v>
      </c>
      <c r="J253" t="s">
        <v>150</v>
      </c>
      <c r="K253" t="s">
        <v>150</v>
      </c>
      <c r="L253" t="s">
        <v>150</v>
      </c>
      <c r="M253" t="s">
        <v>150</v>
      </c>
      <c r="N253" t="s">
        <v>150</v>
      </c>
      <c r="O253" t="s">
        <v>150</v>
      </c>
      <c r="P253" t="s">
        <v>150</v>
      </c>
    </row>
    <row r="254" spans="1:16">
      <c r="A254" s="70"/>
    </row>
    <row r="255" spans="1:16">
      <c r="A255" s="71"/>
      <c r="B255" t="s">
        <v>295</v>
      </c>
    </row>
    <row r="256" spans="1:16">
      <c r="A256" s="71"/>
      <c r="B256" t="s">
        <v>296</v>
      </c>
      <c r="D256" s="72">
        <v>8605</v>
      </c>
      <c r="E256" s="72">
        <v>8874</v>
      </c>
      <c r="F256" s="72">
        <v>8565</v>
      </c>
      <c r="G256" s="72">
        <v>8995</v>
      </c>
      <c r="H256" s="72">
        <v>8726</v>
      </c>
      <c r="I256" s="72">
        <v>8352</v>
      </c>
      <c r="J256" s="72">
        <v>8892</v>
      </c>
      <c r="K256" s="72">
        <v>9173</v>
      </c>
      <c r="L256" s="72">
        <v>7386</v>
      </c>
      <c r="M256" s="72">
        <v>8786</v>
      </c>
      <c r="N256" s="72">
        <v>9232</v>
      </c>
      <c r="O256" s="72">
        <v>7679</v>
      </c>
      <c r="P256" s="72">
        <v>9165</v>
      </c>
    </row>
    <row r="257" spans="1:16">
      <c r="A257" s="71"/>
      <c r="B257" t="s">
        <v>297</v>
      </c>
      <c r="D257" s="72">
        <v>9028</v>
      </c>
      <c r="E257" s="72">
        <v>9190</v>
      </c>
      <c r="F257" s="72">
        <v>8606</v>
      </c>
      <c r="G257" s="72">
        <v>9293</v>
      </c>
      <c r="H257" s="72">
        <v>9334</v>
      </c>
      <c r="I257" s="72">
        <v>8486</v>
      </c>
      <c r="J257" s="72">
        <v>8720</v>
      </c>
      <c r="K257" s="72">
        <v>8660</v>
      </c>
      <c r="L257" s="72">
        <v>7790</v>
      </c>
      <c r="M257" s="72">
        <v>9389</v>
      </c>
      <c r="N257" s="72">
        <v>9851</v>
      </c>
      <c r="O257" s="72">
        <v>8094</v>
      </c>
      <c r="P257" s="72">
        <v>9233</v>
      </c>
    </row>
    <row r="258" spans="1:16">
      <c r="A258" s="71"/>
      <c r="C258" t="s">
        <v>170</v>
      </c>
      <c r="D258" t="s">
        <v>160</v>
      </c>
      <c r="E258" t="s">
        <v>144</v>
      </c>
      <c r="F258" t="s">
        <v>144</v>
      </c>
      <c r="G258" t="s">
        <v>144</v>
      </c>
      <c r="H258" t="s">
        <v>144</v>
      </c>
      <c r="I258" t="s">
        <v>144</v>
      </c>
      <c r="J258" t="s">
        <v>144</v>
      </c>
      <c r="K258" t="s">
        <v>144</v>
      </c>
      <c r="L258" t="s">
        <v>144</v>
      </c>
      <c r="M258" t="s">
        <v>144</v>
      </c>
      <c r="N258" t="s">
        <v>144</v>
      </c>
      <c r="O258" t="s">
        <v>144</v>
      </c>
      <c r="P258" t="s">
        <v>144</v>
      </c>
    </row>
    <row r="259" spans="1:16">
      <c r="A259" s="71"/>
      <c r="B259" t="s">
        <v>298</v>
      </c>
      <c r="D259" s="72">
        <v>17634</v>
      </c>
      <c r="E259" s="72">
        <v>18065</v>
      </c>
      <c r="F259" s="72">
        <v>17171</v>
      </c>
      <c r="G259" s="72">
        <v>18288</v>
      </c>
      <c r="H259" s="72">
        <v>18060</v>
      </c>
      <c r="I259" s="72">
        <v>16839</v>
      </c>
      <c r="J259" s="72">
        <v>17612</v>
      </c>
      <c r="K259" s="72">
        <v>17833</v>
      </c>
      <c r="L259" s="72">
        <v>15176</v>
      </c>
      <c r="M259" s="72">
        <v>18175</v>
      </c>
      <c r="N259" s="72">
        <v>19083</v>
      </c>
      <c r="O259" s="72">
        <v>15774</v>
      </c>
      <c r="P259" s="72">
        <v>18398</v>
      </c>
    </row>
    <row r="260" spans="1:16">
      <c r="A260" s="71"/>
      <c r="B260" t="s">
        <v>299</v>
      </c>
      <c r="D260">
        <v>370</v>
      </c>
      <c r="E260">
        <v>386</v>
      </c>
      <c r="F260">
        <v>385</v>
      </c>
      <c r="G260">
        <v>375</v>
      </c>
      <c r="H260">
        <v>379</v>
      </c>
      <c r="I260">
        <v>375</v>
      </c>
      <c r="J260">
        <v>387</v>
      </c>
      <c r="K260">
        <v>399</v>
      </c>
      <c r="L260">
        <v>352</v>
      </c>
      <c r="M260">
        <v>378</v>
      </c>
      <c r="N260">
        <v>385</v>
      </c>
      <c r="O260">
        <v>361</v>
      </c>
      <c r="P260">
        <v>382</v>
      </c>
    </row>
    <row r="261" spans="1:16">
      <c r="A261" s="71"/>
      <c r="B261" t="s">
        <v>300</v>
      </c>
      <c r="D261">
        <v>388</v>
      </c>
      <c r="E261">
        <v>400</v>
      </c>
      <c r="F261">
        <v>387</v>
      </c>
      <c r="G261">
        <v>387</v>
      </c>
      <c r="H261">
        <v>406</v>
      </c>
      <c r="I261">
        <v>381</v>
      </c>
      <c r="J261">
        <v>379</v>
      </c>
      <c r="K261">
        <v>377</v>
      </c>
      <c r="L261">
        <v>371</v>
      </c>
      <c r="M261">
        <v>404</v>
      </c>
      <c r="N261">
        <v>410</v>
      </c>
      <c r="O261">
        <v>381</v>
      </c>
      <c r="P261">
        <v>385</v>
      </c>
    </row>
    <row r="262" spans="1:16">
      <c r="A262" s="71"/>
      <c r="B262" t="s">
        <v>149</v>
      </c>
      <c r="D262">
        <v>758</v>
      </c>
      <c r="E262">
        <v>785</v>
      </c>
      <c r="F262">
        <v>772</v>
      </c>
      <c r="G262">
        <v>762</v>
      </c>
      <c r="H262">
        <v>785</v>
      </c>
      <c r="I262">
        <v>757</v>
      </c>
      <c r="J262">
        <v>766</v>
      </c>
      <c r="K262">
        <v>775</v>
      </c>
      <c r="L262">
        <v>723</v>
      </c>
      <c r="M262">
        <v>782</v>
      </c>
      <c r="N262">
        <v>795</v>
      </c>
      <c r="O262">
        <v>742</v>
      </c>
      <c r="P262">
        <v>767</v>
      </c>
    </row>
  </sheetData>
  <pageMargins left="0.7" right="0.7" top="0.75" bottom="0.75" header="0.3" footer="0.3"/>
  <pageSetup paperSize="9" scale="70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2015-12-17T08:00:00+00:00</OpenedDate>
    <Date1 xmlns="dc463f71-b30c-4ab2-9473-d307f9d35888">2015-12-17T08:00:00+00:00</Date1>
    <IsDocumentOrder xmlns="dc463f71-b30c-4ab2-9473-d307f9d35888" xsi:nil="true"/>
    <IsHighlyConfidential xmlns="dc463f71-b30c-4ab2-9473-d307f9d35888">false</IsHighlyConfidential>
    <CaseCompanyNames xmlns="dc463f71-b30c-4ab2-9473-d307f9d35888">RABANCO LTD</CaseCompanyNames>
    <DocketNumber xmlns="dc463f71-b30c-4ab2-9473-d307f9d35888">152371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15AABCCD190AA42ABB3DF4D43F0EC06" ma:contentTypeVersion="119" ma:contentTypeDescription="" ma:contentTypeScope="" ma:versionID="d3e2514f00332f576fc83c45b032f2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9CFF39B-A3CB-456F-AD0F-0186DE825AA2}"/>
</file>

<file path=customXml/itemProps2.xml><?xml version="1.0" encoding="utf-8"?>
<ds:datastoreItem xmlns:ds="http://schemas.openxmlformats.org/officeDocument/2006/customXml" ds:itemID="{0C8EA1DB-EE22-45DC-A232-AF518B8B58D5}"/>
</file>

<file path=customXml/itemProps3.xml><?xml version="1.0" encoding="utf-8"?>
<ds:datastoreItem xmlns:ds="http://schemas.openxmlformats.org/officeDocument/2006/customXml" ds:itemID="{3D90DE13-BBCA-4312-9F1D-C5EF62859455}"/>
</file>

<file path=customXml/itemProps4.xml><?xml version="1.0" encoding="utf-8"?>
<ds:datastoreItem xmlns:ds="http://schemas.openxmlformats.org/officeDocument/2006/customXml" ds:itemID="{A05D580A-DE9B-4BAA-85DA-7144B460CD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Recycle Adjustment Summary</vt:lpstr>
      <vt:lpstr>4183 Tonnage</vt:lpstr>
      <vt:lpstr>Wage Summary</vt:lpstr>
      <vt:lpstr>Wage Details</vt:lpstr>
      <vt:lpstr>MRF Tonnage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Brenner, Alex</dc:creator>
  <cp:lastModifiedBy>Brenner, Alex</cp:lastModifiedBy>
  <cp:lastPrinted>2015-12-17T23:13:41Z</cp:lastPrinted>
  <dcterms:created xsi:type="dcterms:W3CDTF">2015-11-16T21:33:58Z</dcterms:created>
  <dcterms:modified xsi:type="dcterms:W3CDTF">2015-12-17T23:14:05Z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0x0101006E56B4D1795A2E4DB2F0B01679ED314A00F15AABCCD190AA42ABB3DF4D43F0EC06</vt:lpwstr>
  </property>
  <property fmtid="{D5CDD505-2E9C-101B-9397-08002B2CF9AE}" pid="3" name="_docset_NoMedatataSyncRequired">
    <vt:lpwstr>False</vt:lpwstr>
  </property>
</Properties>
</file>