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Summary" sheetId="2" r:id="rId1"/>
    <sheet name="WUTC Fee Collected" sheetId="14" r:id="rId2"/>
    <sheet name="42905-WUTC" sheetId="13" r:id="rId3"/>
  </sheets>
  <definedNames>
    <definedName name="_xlnm.Print_Area" localSheetId="2">'42905-WUTC'!$A$1:$M$99</definedName>
    <definedName name="_xlnm.Print_Area" localSheetId="1">'WUTC Fee Collected'!$A$1:$M$60</definedName>
  </definedNames>
  <calcPr calcId="145621"/>
</workbook>
</file>

<file path=xl/calcChain.xml><?xml version="1.0" encoding="utf-8"?>
<calcChain xmlns="http://schemas.openxmlformats.org/spreadsheetml/2006/main">
  <c r="C95" i="13" l="1"/>
  <c r="C59" i="14"/>
  <c r="G14" i="2"/>
  <c r="G11" i="2"/>
  <c r="D98" i="13"/>
  <c r="C97" i="13"/>
  <c r="C96" i="13"/>
  <c r="D92" i="13"/>
  <c r="D91" i="13"/>
  <c r="D83" i="13"/>
  <c r="D85" i="13" s="1"/>
  <c r="D87" i="13" s="1"/>
  <c r="D89" i="13" s="1"/>
  <c r="C31" i="13"/>
  <c r="C77" i="13" s="1"/>
  <c r="C81" i="13" s="1"/>
  <c r="D93" i="13" l="1"/>
  <c r="C98" i="13"/>
  <c r="G17" i="2"/>
</calcChain>
</file>

<file path=xl/comments1.xml><?xml version="1.0" encoding="utf-8"?>
<comments xmlns="http://schemas.openxmlformats.org/spreadsheetml/2006/main">
  <authors>
    <author>Tray Caldwell</author>
  </authors>
  <commentList>
    <comment ref="D83" author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See 2014 Refund tab.</t>
        </r>
      </text>
    </comment>
    <comment ref="D84" author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See 2014 SAC True-up tab.</t>
        </r>
      </text>
    </comment>
    <comment ref="C96" author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See 2014 Refund tab.</t>
        </r>
      </text>
    </comment>
  </commentList>
</comments>
</file>

<file path=xl/sharedStrings.xml><?xml version="1.0" encoding="utf-8"?>
<sst xmlns="http://schemas.openxmlformats.org/spreadsheetml/2006/main" count="178" uniqueCount="116">
  <si>
    <t>USEW - Richland</t>
  </si>
  <si>
    <t>WUTC - 42905</t>
  </si>
  <si>
    <t>INV</t>
  </si>
  <si>
    <t>DATE</t>
  </si>
  <si>
    <t>WUTC</t>
  </si>
  <si>
    <t>WUTC Fee Ending Balance</t>
  </si>
  <si>
    <t>General Ledger Balance</t>
  </si>
  <si>
    <t>Variance</t>
  </si>
  <si>
    <t>Entry Needed</t>
  </si>
  <si>
    <t>Total WUTC collected</t>
  </si>
  <si>
    <t>US ECOLOGY WASHINGTON, INC.</t>
  </si>
  <si>
    <t>WUTC REGULATORY FEE</t>
  </si>
  <si>
    <t>Less Amount Collected on Revenue Surplus:</t>
  </si>
  <si>
    <t>Remaining WUTC Regulatory Fee to be Refunded:</t>
  </si>
  <si>
    <t>(See Calculation Sheet 1, Line 5)</t>
  </si>
  <si>
    <t>See SAC-May</t>
  </si>
  <si>
    <t>Dec. accrual made</t>
  </si>
  <si>
    <t>Adjusting journal entry needed</t>
  </si>
  <si>
    <t>Total of Monthly Revenue Accruals</t>
  </si>
  <si>
    <t>Difference - should be close</t>
  </si>
  <si>
    <t>Net WUTC Regulatory Fee (to be refunded, to use for recog. revenue next year).</t>
  </si>
  <si>
    <t>The payable at the end of the year should equal the amount to be refunded next year not incl. SAC plus</t>
  </si>
  <si>
    <t>the WUTC on the carryover of the SAC from previous years including SAC True-up and SAC Refund</t>
  </si>
  <si>
    <t>Less Amount Collected on end-of-year refund due to SAC true-up:</t>
  </si>
  <si>
    <t>(See Calculation Sheet 1, Line 3)</t>
  </si>
  <si>
    <t>See SAC-Other</t>
  </si>
  <si>
    <t>See SAC-Other (2)</t>
  </si>
  <si>
    <t>See SAC-Oct.</t>
  </si>
  <si>
    <t>WUTC Fee Collected</t>
  </si>
  <si>
    <t>Regulatory Fees are waived for calendar year 2014 per Docket A-140166</t>
  </si>
  <si>
    <t>Total WUTC Regulatory Fee Collected in 2014 at 1%:</t>
  </si>
  <si>
    <t>Beg. Bal. from 12/31/13</t>
  </si>
  <si>
    <t>R407876</t>
  </si>
  <si>
    <t>R407877</t>
  </si>
  <si>
    <t>US Ecology 2014 SAC charge - GL</t>
  </si>
  <si>
    <t>Jan.-14 WUTC Rev. Accrual</t>
  </si>
  <si>
    <t>SAC Invoices R407878-R407956</t>
  </si>
  <si>
    <t>See SAC-Feb.</t>
  </si>
  <si>
    <t>Feb.-14 WUTC Rev. Accrual</t>
  </si>
  <si>
    <t>R407961</t>
  </si>
  <si>
    <t>R407962</t>
  </si>
  <si>
    <t>SAC Invoices R407959, 60, 63-69</t>
  </si>
  <si>
    <t>3/7,26/2014</t>
  </si>
  <si>
    <t>See SAC-Mar.</t>
  </si>
  <si>
    <t>Mar.-14 WUTC Rev. Accrual</t>
  </si>
  <si>
    <t>SAC R407921-1, R407971-972, CM927</t>
  </si>
  <si>
    <t>4/1,4/7,4/10,4/22</t>
  </si>
  <si>
    <t>See SAC-Apr.</t>
  </si>
  <si>
    <t>Adj. US Ecology SAC to May 1 rates</t>
  </si>
  <si>
    <t>R407973</t>
  </si>
  <si>
    <t>R407974</t>
  </si>
  <si>
    <t>Apr.-14 WUTC Rev. Accrual</t>
  </si>
  <si>
    <t>R407976</t>
  </si>
  <si>
    <t>SAC Invoices R407977-R407979</t>
  </si>
  <si>
    <t>R407980</t>
  </si>
  <si>
    <t>R407981</t>
  </si>
  <si>
    <t>R407982</t>
  </si>
  <si>
    <t>R407983</t>
  </si>
  <si>
    <t>R407984</t>
  </si>
  <si>
    <t>Refund Checks-2013 Rev. Req. Refund and SAC</t>
  </si>
  <si>
    <t>See 2013 Refund</t>
  </si>
  <si>
    <t>May-14 WUTC Rev. Accrual</t>
  </si>
  <si>
    <t>R407988</t>
  </si>
  <si>
    <t>R407989</t>
  </si>
  <si>
    <t>R407990</t>
  </si>
  <si>
    <t>R407991</t>
  </si>
  <si>
    <t>R407992</t>
  </si>
  <si>
    <t>R407993</t>
  </si>
  <si>
    <t>R407994</t>
  </si>
  <si>
    <t>R407995</t>
  </si>
  <si>
    <t>R407996</t>
  </si>
  <si>
    <t>SAC Invoices R407997-R407998</t>
  </si>
  <si>
    <t>6/20,27/14</t>
  </si>
  <si>
    <t>Jun.-14 WUTC Rev. Accrual</t>
  </si>
  <si>
    <t>R407999</t>
  </si>
  <si>
    <t>R408000</t>
  </si>
  <si>
    <t>R408001</t>
  </si>
  <si>
    <t>R408002</t>
  </si>
  <si>
    <t>R408003</t>
  </si>
  <si>
    <t>SAC Invoices R407921-2,R408004</t>
  </si>
  <si>
    <t>7/1,7/31/14</t>
  </si>
  <si>
    <t>See SAC-Jul.</t>
  </si>
  <si>
    <t>Jul.-14 WUTC Rev. Accrual</t>
  </si>
  <si>
    <t>R408007</t>
  </si>
  <si>
    <t>R408008</t>
  </si>
  <si>
    <t>R408009</t>
  </si>
  <si>
    <t>R408010</t>
  </si>
  <si>
    <t>Aug.-14 WUTC Rev. Accrual</t>
  </si>
  <si>
    <t>R408012</t>
  </si>
  <si>
    <t>SAC Invoices R408013-R408014</t>
  </si>
  <si>
    <t>9/22, 9/30</t>
  </si>
  <si>
    <t>Sep.-14 WUTC Rev. Accrual</t>
  </si>
  <si>
    <t>R408016</t>
  </si>
  <si>
    <t>R408017</t>
  </si>
  <si>
    <t>R408017C</t>
  </si>
  <si>
    <t>SAC Invoices R407921-3, R408018</t>
  </si>
  <si>
    <t>10/1, 10/10</t>
  </si>
  <si>
    <t>Oct.-14 WUTC Rev. Accrual</t>
  </si>
  <si>
    <t>R408022</t>
  </si>
  <si>
    <t>SAC Invoices R408020,1,3,4,5</t>
  </si>
  <si>
    <t>11/10, 11/25</t>
  </si>
  <si>
    <t>See SAC-Nov.</t>
  </si>
  <si>
    <t>Nov.-14 WUTC Rev. Accrual</t>
  </si>
  <si>
    <t>Nov. NORM Portion of Rev. Req. Refund</t>
  </si>
  <si>
    <t>R408027</t>
  </si>
  <si>
    <t>R408028</t>
  </si>
  <si>
    <t>R408029</t>
  </si>
  <si>
    <t>R408030</t>
  </si>
  <si>
    <t>R408031</t>
  </si>
  <si>
    <t>R408032</t>
  </si>
  <si>
    <t>Dec. NORM Portion of Rev. Req. Refund</t>
  </si>
  <si>
    <t>Dec.-14 WUTC Rev. Accrual</t>
  </si>
  <si>
    <t>Bal. at 12/31 before Dec. Accr.</t>
  </si>
  <si>
    <t xml:space="preserve">Direct Revenue or Rev. Req. at 12/31 = $5,650,211+ECB 50,138 x 1% </t>
  </si>
  <si>
    <t>2014 Rev. Req. Refund WUTC amount</t>
  </si>
  <si>
    <t>2014 SAC True-Up WUTC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</si>
</sst>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 val="singleAccounting"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7.2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etica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64" fontId="3" fillId="0" borderId="0" xfId="0" applyNumberFormat="1" applyFont="1" applyFill="1" applyAlignment="1">
      <alignment horizontal="left"/>
    </xf>
    <xf numFmtId="164" fontId="4" fillId="0" borderId="0" xfId="0" applyNumberFormat="1" applyFont="1" applyFill="1"/>
    <xf numFmtId="43" fontId="4" fillId="0" borderId="0" xfId="1" applyFont="1" applyFill="1"/>
    <xf numFmtId="0" fontId="4" fillId="0" borderId="0" xfId="0" applyFont="1" applyFill="1"/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left"/>
    </xf>
    <xf numFmtId="164" fontId="2" fillId="0" borderId="0" xfId="0" applyNumberFormat="1" applyFont="1"/>
    <xf numFmtId="43" fontId="4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/>
    <xf numFmtId="0" fontId="4" fillId="0" borderId="0" xfId="0" applyFont="1" applyFill="1" applyAlignment="1">
      <alignment horizontal="left"/>
    </xf>
    <xf numFmtId="43" fontId="4" fillId="0" borderId="1" xfId="0" applyNumberFormat="1" applyFont="1" applyFill="1" applyBorder="1"/>
    <xf numFmtId="0" fontId="5" fillId="0" borderId="0" xfId="0" applyFont="1" applyFill="1"/>
    <xf numFmtId="43" fontId="4" fillId="0" borderId="2" xfId="1" applyFont="1" applyFill="1" applyBorder="1"/>
    <xf numFmtId="43" fontId="4" fillId="0" borderId="0" xfId="0" applyNumberFormat="1" applyFont="1" applyFill="1"/>
    <xf numFmtId="43" fontId="10" fillId="0" borderId="0" xfId="0" applyNumberFormat="1" applyFont="1" applyFill="1" applyBorder="1"/>
    <xf numFmtId="43" fontId="10" fillId="0" borderId="0" xfId="0" applyNumberFormat="1" applyFont="1" applyFill="1"/>
    <xf numFmtId="43" fontId="4" fillId="0" borderId="0" xfId="1" applyNumberFormat="1" applyFont="1" applyFill="1"/>
    <xf numFmtId="43" fontId="3" fillId="0" borderId="0" xfId="0" applyNumberFormat="1" applyFont="1" applyFill="1"/>
    <xf numFmtId="43" fontId="4" fillId="0" borderId="2" xfId="0" applyNumberFormat="1" applyFont="1" applyFill="1" applyBorder="1"/>
    <xf numFmtId="0" fontId="17" fillId="0" borderId="0" xfId="0" applyFont="1"/>
    <xf numFmtId="44" fontId="9" fillId="0" borderId="0" xfId="5" applyNumberFormat="1" applyFont="1"/>
    <xf numFmtId="44" fontId="8" fillId="0" borderId="0" xfId="0" applyNumberFormat="1" applyFont="1"/>
    <xf numFmtId="44" fontId="9" fillId="0" borderId="0" xfId="1" applyNumberFormat="1" applyFont="1"/>
    <xf numFmtId="44" fontId="18" fillId="0" borderId="0" xfId="1" applyNumberFormat="1" applyFont="1"/>
    <xf numFmtId="44" fontId="17" fillId="0" borderId="0" xfId="0" applyNumberFormat="1" applyFont="1"/>
    <xf numFmtId="44" fontId="18" fillId="0" borderId="1" xfId="5" applyNumberFormat="1" applyFont="1" applyBorder="1"/>
    <xf numFmtId="43" fontId="4" fillId="0" borderId="0" xfId="1" applyFont="1" applyFill="1" applyBorder="1" applyAlignment="1">
      <alignment horizontal="right"/>
    </xf>
    <xf numFmtId="43" fontId="4" fillId="0" borderId="0" xfId="19" applyFont="1" applyFill="1" applyBorder="1" applyAlignment="1" applyProtection="1"/>
    <xf numFmtId="43" fontId="4" fillId="0" borderId="0" xfId="19" applyFont="1" applyFill="1"/>
    <xf numFmtId="164" fontId="4" fillId="0" borderId="0" xfId="0" applyNumberFormat="1" applyFont="1" applyFill="1" applyBorder="1" applyAlignment="1">
      <alignment horizontal="center"/>
    </xf>
    <xf numFmtId="164" fontId="20" fillId="0" borderId="0" xfId="0" applyNumberFormat="1" applyFont="1"/>
    <xf numFmtId="0" fontId="7" fillId="0" borderId="0" xfId="0" applyFont="1" applyAlignment="1">
      <alignment horizontal="center"/>
    </xf>
  </cellXfs>
  <cellStyles count="43">
    <cellStyle name="Comma" xfId="1" builtinId="3"/>
    <cellStyle name="Comma 2" xfId="2"/>
    <cellStyle name="Comma 2 2" xfId="18"/>
    <cellStyle name="Comma 2 3" xfId="19"/>
    <cellStyle name="Comma 2 4" xfId="32"/>
    <cellStyle name="Comma 3" xfId="3"/>
    <cellStyle name="Comma 3 2" xfId="33"/>
    <cellStyle name="Comma 4" xfId="20"/>
    <cellStyle name="Comma0" xfId="4"/>
    <cellStyle name="Currency" xfId="5" builtinId="4"/>
    <cellStyle name="Currency 2" xfId="6"/>
    <cellStyle name="Currency 2 2" xfId="21"/>
    <cellStyle name="Currency 3" xfId="7"/>
    <cellStyle name="Currency 3 2" xfId="34"/>
    <cellStyle name="Currency 4" xfId="22"/>
    <cellStyle name="Currency 5" xfId="23"/>
    <cellStyle name="Currency0" xfId="8"/>
    <cellStyle name="Normal" xfId="0" builtinId="0"/>
    <cellStyle name="Normal 10" xfId="24"/>
    <cellStyle name="Normal 10 2" xfId="35"/>
    <cellStyle name="Normal 11" xfId="25"/>
    <cellStyle name="Normal 12" xfId="36"/>
    <cellStyle name="Normal 13" xfId="37"/>
    <cellStyle name="Normal 14" xfId="38"/>
    <cellStyle name="Normal 2" xfId="9"/>
    <cellStyle name="Normal 2 2" xfId="10"/>
    <cellStyle name="Normal 3" xfId="11"/>
    <cellStyle name="Normal 3 2" xfId="26"/>
    <cellStyle name="Normal 3 2 2" xfId="27"/>
    <cellStyle name="Normal 3 3" xfId="28"/>
    <cellStyle name="Normal 4" xfId="12"/>
    <cellStyle name="Normal 4 2" xfId="39"/>
    <cellStyle name="Normal 5" xfId="15"/>
    <cellStyle name="Normal 5 2" xfId="40"/>
    <cellStyle name="Normal 6" xfId="16"/>
    <cellStyle name="Normal 7" xfId="17"/>
    <cellStyle name="Normal 8" xfId="29"/>
    <cellStyle name="Normal 9" xfId="30"/>
    <cellStyle name="Percent 2" xfId="13"/>
    <cellStyle name="Percent 2 2" xfId="41"/>
    <cellStyle name="Percent 3" xfId="14"/>
    <cellStyle name="Percent 4" xfId="31"/>
    <cellStyle name="Percent 5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D7" sqref="D7"/>
    </sheetView>
  </sheetViews>
  <sheetFormatPr defaultRowHeight="12.75" x14ac:dyDescent="0.2"/>
  <cols>
    <col min="1" max="1" width="13.85546875" customWidth="1"/>
    <col min="5" max="5" width="12.140625" customWidth="1"/>
    <col min="6" max="6" width="15.85546875" customWidth="1"/>
    <col min="7" max="7" width="18" customWidth="1"/>
  </cols>
  <sheetData>
    <row r="1" spans="1:7" ht="20.25" x14ac:dyDescent="0.3">
      <c r="A1" s="45" t="s">
        <v>10</v>
      </c>
      <c r="B1" s="45"/>
      <c r="C1" s="45"/>
      <c r="D1" s="45"/>
      <c r="E1" s="45"/>
      <c r="F1" s="45"/>
      <c r="G1" s="45"/>
    </row>
    <row r="2" spans="1:7" ht="20.25" x14ac:dyDescent="0.3">
      <c r="A2" s="45" t="s">
        <v>11</v>
      </c>
      <c r="B2" s="45"/>
      <c r="C2" s="45"/>
      <c r="D2" s="45"/>
      <c r="E2" s="45"/>
      <c r="F2" s="45"/>
      <c r="G2" s="45"/>
    </row>
    <row r="3" spans="1:7" ht="20.25" x14ac:dyDescent="0.3">
      <c r="A3" s="45">
        <v>2014</v>
      </c>
      <c r="B3" s="45"/>
      <c r="C3" s="45"/>
      <c r="D3" s="45"/>
      <c r="E3" s="45"/>
      <c r="F3" s="45"/>
      <c r="G3" s="45"/>
    </row>
    <row r="4" spans="1:7" ht="15" x14ac:dyDescent="0.2">
      <c r="A4" s="2"/>
    </row>
    <row r="5" spans="1:7" ht="15" x14ac:dyDescent="0.2">
      <c r="A5" s="2"/>
    </row>
    <row r="6" spans="1:7" ht="15" x14ac:dyDescent="0.2">
      <c r="A6" s="2" t="s">
        <v>29</v>
      </c>
    </row>
    <row r="7" spans="1:7" ht="15" x14ac:dyDescent="0.2">
      <c r="A7" s="2"/>
    </row>
    <row r="8" spans="1:7" ht="15" x14ac:dyDescent="0.2">
      <c r="A8" s="2"/>
    </row>
    <row r="9" spans="1:7" ht="15.75" x14ac:dyDescent="0.25">
      <c r="A9" s="2" t="s">
        <v>30</v>
      </c>
      <c r="B9" s="2"/>
      <c r="C9" s="2"/>
      <c r="D9" s="2"/>
      <c r="E9" s="2"/>
      <c r="F9" s="2"/>
      <c r="G9" s="34">
        <v>64424</v>
      </c>
    </row>
    <row r="10" spans="1:7" ht="15" x14ac:dyDescent="0.2">
      <c r="A10" s="2"/>
      <c r="B10" s="2"/>
      <c r="C10" s="2"/>
      <c r="D10" s="2"/>
      <c r="E10" s="3"/>
      <c r="F10" s="2"/>
      <c r="G10" s="35"/>
    </row>
    <row r="11" spans="1:7" ht="15.75" x14ac:dyDescent="0.25">
      <c r="A11" s="2" t="s">
        <v>12</v>
      </c>
      <c r="B11" s="2"/>
      <c r="C11" s="2"/>
      <c r="D11" s="2"/>
      <c r="E11" s="3"/>
      <c r="F11" s="2"/>
      <c r="G11" s="36">
        <f>-(390226+6088+179215)*1%</f>
        <v>-5755.29</v>
      </c>
    </row>
    <row r="12" spans="1:7" ht="15" x14ac:dyDescent="0.2">
      <c r="A12" s="2" t="s">
        <v>14</v>
      </c>
      <c r="C12" s="2"/>
      <c r="D12" s="2"/>
      <c r="E12" s="2"/>
      <c r="F12" s="2"/>
      <c r="G12" s="35"/>
    </row>
    <row r="13" spans="1:7" ht="15" x14ac:dyDescent="0.2">
      <c r="A13" s="2"/>
      <c r="C13" s="2"/>
      <c r="D13" s="2"/>
      <c r="E13" s="2"/>
      <c r="F13" s="2"/>
      <c r="G13" s="35"/>
    </row>
    <row r="14" spans="1:7" ht="15.75" x14ac:dyDescent="0.25">
      <c r="A14" s="33" t="s">
        <v>23</v>
      </c>
      <c r="C14" s="33"/>
      <c r="D14" s="33"/>
      <c r="E14" s="33"/>
      <c r="F14" s="33"/>
      <c r="G14" s="37">
        <f>-215005*1%</f>
        <v>-2150.0500000000002</v>
      </c>
    </row>
    <row r="15" spans="1:7" ht="15" x14ac:dyDescent="0.2">
      <c r="A15" s="33" t="s">
        <v>24</v>
      </c>
      <c r="C15" s="33"/>
      <c r="D15" s="33"/>
      <c r="E15" s="33"/>
      <c r="F15" s="33"/>
      <c r="G15" s="38"/>
    </row>
    <row r="16" spans="1:7" ht="15" x14ac:dyDescent="0.2">
      <c r="A16" s="2"/>
      <c r="B16" s="2"/>
      <c r="C16" s="2"/>
      <c r="D16" s="2"/>
      <c r="E16" s="2"/>
      <c r="F16" s="2"/>
      <c r="G16" s="35"/>
    </row>
    <row r="17" spans="1:7" ht="16.5" thickBot="1" x14ac:dyDescent="0.3">
      <c r="A17" s="4" t="s">
        <v>13</v>
      </c>
      <c r="B17" s="2"/>
      <c r="C17" s="2"/>
      <c r="D17" s="2"/>
      <c r="F17" s="2"/>
      <c r="G17" s="39">
        <f>SUM(G8:G16)</f>
        <v>56518.659999999996</v>
      </c>
    </row>
    <row r="18" spans="1:7" ht="13.5" thickTop="1" x14ac:dyDescent="0.2"/>
  </sheetData>
  <mergeCells count="3">
    <mergeCell ref="A1:G1"/>
    <mergeCell ref="A2:G2"/>
    <mergeCell ref="A3:G3"/>
  </mergeCells>
  <phoneticPr fontId="6" type="noConversion"/>
  <printOptions horizontalCentered="1"/>
  <pageMargins left="0.75" right="0.75" top="1" bottom="1" header="0.5" footer="0.5"/>
  <pageSetup orientation="portrait" horizontalDpi="4294967292" r:id="rId1"/>
  <headerFooter alignWithMargins="0">
    <oddFooter>&amp;L&amp;"Arial,Bold"US ECOLOGY WASHINGTON, INC.
2014 FINAL RATES
Exhibit 5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zoomScale="85" zoomScaleNormal="85" zoomScaleSheetLayoutView="100" workbookViewId="0">
      <pane ySplit="6" topLeftCell="A7" activePane="bottomLeft" state="frozen"/>
      <selection activeCell="A77" sqref="A77"/>
      <selection pane="bottomLeft" activeCell="A60" sqref="A60"/>
    </sheetView>
  </sheetViews>
  <sheetFormatPr defaultRowHeight="12.75" x14ac:dyDescent="0.2"/>
  <cols>
    <col min="1" max="1" width="33.5703125" style="1" customWidth="1"/>
    <col min="2" max="2" width="9.7109375" style="6" customWidth="1"/>
    <col min="3" max="3" width="13.42578125" style="7" bestFit="1" customWidth="1"/>
    <col min="4" max="4" width="13.140625" style="8" customWidth="1"/>
    <col min="5" max="5" width="10.140625" style="8" bestFit="1" customWidth="1"/>
    <col min="6" max="6" width="9.28515625" style="8" bestFit="1" customWidth="1"/>
    <col min="7" max="7" width="10" style="8" bestFit="1" customWidth="1"/>
    <col min="8" max="10" width="9.140625" style="8"/>
    <col min="11" max="11" width="10" style="8" bestFit="1" customWidth="1"/>
    <col min="12" max="16384" width="9.140625" style="8"/>
  </cols>
  <sheetData>
    <row r="1" spans="1:5" x14ac:dyDescent="0.2">
      <c r="A1" s="5" t="s">
        <v>0</v>
      </c>
    </row>
    <row r="2" spans="1:5" x14ac:dyDescent="0.2">
      <c r="A2" s="5" t="s">
        <v>1</v>
      </c>
    </row>
    <row r="3" spans="1:5" x14ac:dyDescent="0.2">
      <c r="A3" s="9">
        <v>42004</v>
      </c>
    </row>
    <row r="6" spans="1:5" x14ac:dyDescent="0.2">
      <c r="A6" s="10" t="s">
        <v>2</v>
      </c>
      <c r="B6" s="11" t="s">
        <v>3</v>
      </c>
      <c r="C6" s="12" t="s">
        <v>4</v>
      </c>
    </row>
    <row r="7" spans="1:5" x14ac:dyDescent="0.2">
      <c r="A7" s="10"/>
      <c r="B7" s="11"/>
      <c r="C7" s="12"/>
      <c r="D7" s="13"/>
      <c r="E7" s="14"/>
    </row>
    <row r="8" spans="1:5" x14ac:dyDescent="0.2">
      <c r="A8" s="15" t="s">
        <v>32</v>
      </c>
      <c r="B8" s="19">
        <v>41647</v>
      </c>
      <c r="C8" s="7">
        <v>2054.42</v>
      </c>
    </row>
    <row r="9" spans="1:5" x14ac:dyDescent="0.2">
      <c r="A9" s="15" t="s">
        <v>33</v>
      </c>
      <c r="B9" s="19">
        <v>41660</v>
      </c>
      <c r="C9" s="7">
        <v>2054.42</v>
      </c>
    </row>
    <row r="10" spans="1:5" x14ac:dyDescent="0.2">
      <c r="A10" s="8" t="s">
        <v>36</v>
      </c>
      <c r="B10" s="6">
        <v>41680</v>
      </c>
      <c r="C10" s="8">
        <v>2852.3</v>
      </c>
    </row>
    <row r="11" spans="1:5" x14ac:dyDescent="0.2">
      <c r="A11" s="15" t="s">
        <v>39</v>
      </c>
      <c r="B11" s="19">
        <v>41710</v>
      </c>
      <c r="C11" s="7">
        <v>722.55</v>
      </c>
    </row>
    <row r="12" spans="1:5" x14ac:dyDescent="0.2">
      <c r="A12" s="15" t="s">
        <v>40</v>
      </c>
      <c r="B12" s="19">
        <v>41718</v>
      </c>
      <c r="C12" s="7">
        <v>1514.91</v>
      </c>
    </row>
    <row r="13" spans="1:5" x14ac:dyDescent="0.2">
      <c r="A13" s="8" t="s">
        <v>41</v>
      </c>
      <c r="B13" s="6" t="s">
        <v>42</v>
      </c>
      <c r="C13" s="7">
        <v>2766.58</v>
      </c>
    </row>
    <row r="14" spans="1:5" x14ac:dyDescent="0.2">
      <c r="A14" s="22" t="s">
        <v>45</v>
      </c>
      <c r="B14" s="6" t="s">
        <v>46</v>
      </c>
      <c r="C14" s="7">
        <v>33.659999999999997</v>
      </c>
    </row>
    <row r="15" spans="1:5" x14ac:dyDescent="0.2">
      <c r="A15" s="15" t="s">
        <v>49</v>
      </c>
      <c r="B15" s="19">
        <v>41752</v>
      </c>
      <c r="C15" s="7">
        <v>1853.22</v>
      </c>
    </row>
    <row r="16" spans="1:5" x14ac:dyDescent="0.2">
      <c r="A16" s="15" t="s">
        <v>50</v>
      </c>
      <c r="B16" s="19">
        <v>41759</v>
      </c>
      <c r="C16" s="7">
        <v>2054.42</v>
      </c>
    </row>
    <row r="17" spans="1:6" x14ac:dyDescent="0.2">
      <c r="A17" s="15" t="s">
        <v>52</v>
      </c>
      <c r="B17" s="19">
        <v>41773</v>
      </c>
      <c r="C17" s="7">
        <v>2014.88</v>
      </c>
      <c r="F17" s="15"/>
    </row>
    <row r="18" spans="1:6" x14ac:dyDescent="0.2">
      <c r="A18" s="8" t="s">
        <v>53</v>
      </c>
      <c r="B18" s="19">
        <v>41775</v>
      </c>
      <c r="C18" s="7">
        <v>15.39</v>
      </c>
      <c r="F18" s="15"/>
    </row>
    <row r="19" spans="1:6" x14ac:dyDescent="0.2">
      <c r="A19" s="15" t="s">
        <v>54</v>
      </c>
      <c r="B19" s="19">
        <v>41780</v>
      </c>
      <c r="C19" s="7">
        <v>2014.88</v>
      </c>
      <c r="F19" s="15"/>
    </row>
    <row r="20" spans="1:6" x14ac:dyDescent="0.2">
      <c r="A20" s="15" t="s">
        <v>55</v>
      </c>
      <c r="B20" s="19">
        <v>41788</v>
      </c>
      <c r="C20" s="7">
        <v>561.99</v>
      </c>
    </row>
    <row r="21" spans="1:6" x14ac:dyDescent="0.2">
      <c r="A21" s="15" t="s">
        <v>56</v>
      </c>
      <c r="B21" s="19">
        <v>41788</v>
      </c>
      <c r="C21" s="7">
        <v>1617.55</v>
      </c>
    </row>
    <row r="22" spans="1:6" x14ac:dyDescent="0.2">
      <c r="A22" s="15" t="s">
        <v>57</v>
      </c>
      <c r="B22" s="19">
        <v>41788</v>
      </c>
      <c r="C22" s="7">
        <v>198.04</v>
      </c>
    </row>
    <row r="23" spans="1:6" x14ac:dyDescent="0.2">
      <c r="A23" s="15" t="s">
        <v>58</v>
      </c>
      <c r="B23" s="19">
        <v>41788</v>
      </c>
      <c r="C23" s="7">
        <v>448.97</v>
      </c>
    </row>
    <row r="24" spans="1:6" x14ac:dyDescent="0.2">
      <c r="A24" s="15" t="s">
        <v>62</v>
      </c>
      <c r="B24" s="19">
        <v>41799</v>
      </c>
      <c r="C24" s="7">
        <v>2708.26</v>
      </c>
      <c r="D24" s="41"/>
    </row>
    <row r="25" spans="1:6" x14ac:dyDescent="0.2">
      <c r="A25" s="15" t="s">
        <v>63</v>
      </c>
      <c r="B25" s="19">
        <v>41801</v>
      </c>
      <c r="C25" s="7">
        <v>2147.69</v>
      </c>
      <c r="D25" s="41"/>
    </row>
    <row r="26" spans="1:6" x14ac:dyDescent="0.2">
      <c r="A26" s="15" t="s">
        <v>64</v>
      </c>
      <c r="B26" s="19">
        <v>41801</v>
      </c>
      <c r="C26" s="7">
        <v>692.46</v>
      </c>
      <c r="D26" s="41"/>
    </row>
    <row r="27" spans="1:6" x14ac:dyDescent="0.2">
      <c r="A27" s="15" t="s">
        <v>65</v>
      </c>
      <c r="B27" s="19">
        <v>41801</v>
      </c>
      <c r="C27" s="7">
        <v>1146.78</v>
      </c>
      <c r="D27" s="41"/>
    </row>
    <row r="28" spans="1:6" x14ac:dyDescent="0.2">
      <c r="A28" s="15" t="s">
        <v>66</v>
      </c>
      <c r="B28" s="19">
        <v>41802</v>
      </c>
      <c r="C28" s="7">
        <v>1146.78</v>
      </c>
      <c r="D28" s="41"/>
    </row>
    <row r="29" spans="1:6" x14ac:dyDescent="0.2">
      <c r="A29" s="15" t="s">
        <v>67</v>
      </c>
      <c r="B29" s="19">
        <v>41803</v>
      </c>
      <c r="C29" s="7">
        <v>1146.78</v>
      </c>
      <c r="D29" s="41"/>
    </row>
    <row r="30" spans="1:6" x14ac:dyDescent="0.2">
      <c r="A30" s="15" t="s">
        <v>68</v>
      </c>
      <c r="B30" s="19">
        <v>41807</v>
      </c>
      <c r="C30" s="7">
        <v>1849.41</v>
      </c>
      <c r="D30" s="41"/>
    </row>
    <row r="31" spans="1:6" x14ac:dyDescent="0.2">
      <c r="A31" s="15" t="s">
        <v>69</v>
      </c>
      <c r="B31" s="19">
        <v>41810</v>
      </c>
      <c r="C31" s="7">
        <v>2373.7600000000002</v>
      </c>
      <c r="D31" s="41"/>
    </row>
    <row r="32" spans="1:6" x14ac:dyDescent="0.2">
      <c r="A32" s="15" t="s">
        <v>70</v>
      </c>
      <c r="B32" s="19">
        <v>41810</v>
      </c>
      <c r="C32" s="7">
        <v>2147.69</v>
      </c>
      <c r="D32" s="41"/>
    </row>
    <row r="33" spans="1:4" x14ac:dyDescent="0.2">
      <c r="A33" s="8" t="s">
        <v>71</v>
      </c>
      <c r="B33" s="6" t="s">
        <v>72</v>
      </c>
      <c r="C33" s="7">
        <v>1374.39</v>
      </c>
      <c r="D33" s="41"/>
    </row>
    <row r="34" spans="1:4" x14ac:dyDescent="0.2">
      <c r="A34" s="15" t="s">
        <v>74</v>
      </c>
      <c r="B34" s="19">
        <v>41822</v>
      </c>
      <c r="C34" s="7">
        <v>2147.69</v>
      </c>
      <c r="D34" s="41"/>
    </row>
    <row r="35" spans="1:4" x14ac:dyDescent="0.2">
      <c r="A35" s="15" t="s">
        <v>75</v>
      </c>
      <c r="B35" s="19">
        <v>41823</v>
      </c>
      <c r="C35" s="7">
        <v>2147.69</v>
      </c>
      <c r="D35" s="41"/>
    </row>
    <row r="36" spans="1:4" x14ac:dyDescent="0.2">
      <c r="A36" s="15" t="s">
        <v>76</v>
      </c>
      <c r="B36" s="19">
        <v>41835</v>
      </c>
      <c r="C36" s="7">
        <v>692.46</v>
      </c>
      <c r="D36" s="41"/>
    </row>
    <row r="37" spans="1:4" x14ac:dyDescent="0.2">
      <c r="A37" s="15" t="s">
        <v>77</v>
      </c>
      <c r="B37" s="19">
        <v>41841</v>
      </c>
      <c r="C37" s="7">
        <v>1146.78</v>
      </c>
      <c r="D37" s="41"/>
    </row>
    <row r="38" spans="1:4" x14ac:dyDescent="0.2">
      <c r="A38" s="15" t="s">
        <v>78</v>
      </c>
      <c r="B38" s="19">
        <v>41851</v>
      </c>
      <c r="C38" s="7">
        <v>2104.34</v>
      </c>
      <c r="D38" s="41"/>
    </row>
    <row r="39" spans="1:4" x14ac:dyDescent="0.2">
      <c r="A39" s="8" t="s">
        <v>79</v>
      </c>
      <c r="B39" s="42" t="s">
        <v>80</v>
      </c>
      <c r="C39" s="8">
        <v>164.49</v>
      </c>
    </row>
    <row r="40" spans="1:4" x14ac:dyDescent="0.2">
      <c r="A40" s="15" t="s">
        <v>83</v>
      </c>
      <c r="B40" s="19">
        <v>41872</v>
      </c>
      <c r="C40" s="7">
        <v>1963.06</v>
      </c>
      <c r="D40" s="41"/>
    </row>
    <row r="41" spans="1:4" x14ac:dyDescent="0.2">
      <c r="A41" s="15" t="s">
        <v>84</v>
      </c>
      <c r="B41" s="19">
        <v>41873</v>
      </c>
      <c r="C41" s="7">
        <v>2521.56</v>
      </c>
      <c r="D41" s="41"/>
    </row>
    <row r="42" spans="1:4" x14ac:dyDescent="0.2">
      <c r="A42" s="15" t="s">
        <v>85</v>
      </c>
      <c r="B42" s="19">
        <v>41880</v>
      </c>
      <c r="C42" s="7">
        <v>897.87</v>
      </c>
      <c r="D42" s="41"/>
    </row>
    <row r="43" spans="1:4" x14ac:dyDescent="0.2">
      <c r="A43" s="15" t="s">
        <v>86</v>
      </c>
      <c r="B43" s="19">
        <v>41880</v>
      </c>
      <c r="C43" s="7">
        <v>415.87</v>
      </c>
      <c r="D43" s="41"/>
    </row>
    <row r="44" spans="1:4" x14ac:dyDescent="0.2">
      <c r="A44" s="15" t="s">
        <v>88</v>
      </c>
      <c r="B44" s="19">
        <v>41901</v>
      </c>
      <c r="C44" s="7">
        <v>1266.1600000000001</v>
      </c>
      <c r="D44" s="41"/>
    </row>
    <row r="45" spans="1:4" x14ac:dyDescent="0.2">
      <c r="A45" s="15" t="s">
        <v>89</v>
      </c>
      <c r="B45" s="43" t="s">
        <v>90</v>
      </c>
      <c r="C45" s="7">
        <v>7.81</v>
      </c>
      <c r="D45" s="41"/>
    </row>
    <row r="46" spans="1:4" x14ac:dyDescent="0.2">
      <c r="A46" s="15" t="s">
        <v>92</v>
      </c>
      <c r="B46" s="19">
        <v>41935</v>
      </c>
      <c r="C46" s="7">
        <v>1266.1600000000001</v>
      </c>
      <c r="D46" s="41"/>
    </row>
    <row r="47" spans="1:4" x14ac:dyDescent="0.2">
      <c r="A47" s="23" t="s">
        <v>93</v>
      </c>
      <c r="B47" s="44">
        <v>41921</v>
      </c>
      <c r="C47" s="7">
        <v>2138.7199999999998</v>
      </c>
      <c r="D47" s="41"/>
    </row>
    <row r="48" spans="1:4" x14ac:dyDescent="0.2">
      <c r="A48" s="15" t="s">
        <v>94</v>
      </c>
      <c r="B48" s="19">
        <v>41940</v>
      </c>
      <c r="C48" s="7">
        <v>-2138.7199999999998</v>
      </c>
      <c r="D48" s="41"/>
    </row>
    <row r="49" spans="1:4" x14ac:dyDescent="0.2">
      <c r="A49" s="15" t="s">
        <v>95</v>
      </c>
      <c r="B49" s="43" t="s">
        <v>96</v>
      </c>
      <c r="C49" s="7">
        <v>38.5</v>
      </c>
    </row>
    <row r="50" spans="1:4" x14ac:dyDescent="0.2">
      <c r="A50" s="8" t="s">
        <v>98</v>
      </c>
      <c r="B50" s="19">
        <v>41962</v>
      </c>
      <c r="C50" s="7">
        <v>864.9</v>
      </c>
    </row>
    <row r="51" spans="1:4" x14ac:dyDescent="0.2">
      <c r="A51" s="15" t="s">
        <v>99</v>
      </c>
      <c r="B51" s="43" t="s">
        <v>100</v>
      </c>
      <c r="C51" s="7">
        <v>23.2</v>
      </c>
    </row>
    <row r="52" spans="1:4" x14ac:dyDescent="0.2">
      <c r="A52" s="15" t="s">
        <v>104</v>
      </c>
      <c r="B52" s="19">
        <v>41989</v>
      </c>
      <c r="C52" s="7">
        <v>1146.78</v>
      </c>
      <c r="D52" s="41"/>
    </row>
    <row r="53" spans="1:4" x14ac:dyDescent="0.2">
      <c r="A53" s="15" t="s">
        <v>105</v>
      </c>
      <c r="B53" s="19">
        <v>41989</v>
      </c>
      <c r="C53" s="7">
        <v>1146.78</v>
      </c>
      <c r="D53" s="41"/>
    </row>
    <row r="54" spans="1:4" x14ac:dyDescent="0.2">
      <c r="A54" s="15" t="s">
        <v>106</v>
      </c>
      <c r="B54" s="19">
        <v>41990</v>
      </c>
      <c r="C54" s="7">
        <v>1200.6600000000001</v>
      </c>
      <c r="D54" s="41"/>
    </row>
    <row r="55" spans="1:4" x14ac:dyDescent="0.2">
      <c r="A55" s="15" t="s">
        <v>107</v>
      </c>
      <c r="B55" s="19">
        <v>41991</v>
      </c>
      <c r="C55" s="7">
        <v>1146.78</v>
      </c>
      <c r="D55" s="41"/>
    </row>
    <row r="56" spans="1:4" x14ac:dyDescent="0.2">
      <c r="A56" s="15" t="s">
        <v>108</v>
      </c>
      <c r="B56" s="19">
        <v>41995</v>
      </c>
      <c r="C56" s="7">
        <v>1146.78</v>
      </c>
      <c r="D56" s="41"/>
    </row>
    <row r="57" spans="1:4" x14ac:dyDescent="0.2">
      <c r="A57" s="15" t="s">
        <v>109</v>
      </c>
      <c r="B57" s="19">
        <v>41995</v>
      </c>
      <c r="C57" s="7">
        <v>1455.5</v>
      </c>
      <c r="D57" s="41"/>
    </row>
    <row r="58" spans="1:4" x14ac:dyDescent="0.2">
      <c r="A58" s="8"/>
    </row>
    <row r="59" spans="1:4" ht="13.5" thickBot="1" x14ac:dyDescent="0.25">
      <c r="A59" s="1" t="s">
        <v>28</v>
      </c>
      <c r="C59" s="24">
        <f>SUM(C7:C58)</f>
        <v>64424</v>
      </c>
    </row>
    <row r="60" spans="1:4" ht="13.5" thickTop="1" x14ac:dyDescent="0.2"/>
  </sheetData>
  <printOptions gridLines="1"/>
  <pageMargins left="0.25" right="0.25" top="0.25" bottom="0.5" header="0.5" footer="0.75"/>
  <pageSetup scale="67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zoomScale="85" zoomScaleNormal="85" zoomScaleSheetLayoutView="100" workbookViewId="0">
      <pane ySplit="6" topLeftCell="A76" activePane="bottomLeft" state="frozen"/>
      <selection activeCell="A77" sqref="A77"/>
      <selection pane="bottomLeft" activeCell="C95" sqref="C95"/>
    </sheetView>
  </sheetViews>
  <sheetFormatPr defaultRowHeight="12.75" x14ac:dyDescent="0.2"/>
  <cols>
    <col min="1" max="1" width="33.5703125" style="1" customWidth="1"/>
    <col min="2" max="2" width="9.7109375" style="6" customWidth="1"/>
    <col min="3" max="3" width="13.42578125" style="7" bestFit="1" customWidth="1"/>
    <col min="4" max="4" width="13.140625" style="8" customWidth="1"/>
    <col min="5" max="5" width="10.140625" style="8" bestFit="1" customWidth="1"/>
    <col min="6" max="6" width="9.28515625" style="8" bestFit="1" customWidth="1"/>
    <col min="7" max="7" width="10" style="8" bestFit="1" customWidth="1"/>
    <col min="8" max="10" width="9.140625" style="8"/>
    <col min="11" max="11" width="10" style="8" bestFit="1" customWidth="1"/>
    <col min="12" max="16384" width="9.140625" style="8"/>
  </cols>
  <sheetData>
    <row r="1" spans="1:5" x14ac:dyDescent="0.2">
      <c r="A1" s="5" t="s">
        <v>0</v>
      </c>
    </row>
    <row r="2" spans="1:5" x14ac:dyDescent="0.2">
      <c r="A2" s="5" t="s">
        <v>1</v>
      </c>
    </row>
    <row r="3" spans="1:5" x14ac:dyDescent="0.2">
      <c r="A3" s="9">
        <v>42004</v>
      </c>
    </row>
    <row r="6" spans="1:5" x14ac:dyDescent="0.2">
      <c r="A6" s="10" t="s">
        <v>2</v>
      </c>
      <c r="B6" s="11" t="s">
        <v>3</v>
      </c>
      <c r="C6" s="12" t="s">
        <v>4</v>
      </c>
    </row>
    <row r="7" spans="1:5" x14ac:dyDescent="0.2">
      <c r="A7" s="10"/>
      <c r="B7" s="11"/>
      <c r="C7" s="12"/>
      <c r="D7" s="13"/>
      <c r="E7" s="14"/>
    </row>
    <row r="8" spans="1:5" x14ac:dyDescent="0.2">
      <c r="A8" s="15" t="s">
        <v>31</v>
      </c>
      <c r="B8" s="16"/>
      <c r="C8" s="7">
        <v>3309.85</v>
      </c>
      <c r="D8" s="17"/>
      <c r="E8" s="18"/>
    </row>
    <row r="9" spans="1:5" x14ac:dyDescent="0.2">
      <c r="A9" s="15" t="s">
        <v>32</v>
      </c>
      <c r="B9" s="19">
        <v>41647</v>
      </c>
      <c r="C9" s="7">
        <v>2054.42</v>
      </c>
    </row>
    <row r="10" spans="1:5" x14ac:dyDescent="0.2">
      <c r="A10" s="15" t="s">
        <v>33</v>
      </c>
      <c r="B10" s="19">
        <v>41660</v>
      </c>
      <c r="C10" s="7">
        <v>2054.42</v>
      </c>
    </row>
    <row r="11" spans="1:5" x14ac:dyDescent="0.2">
      <c r="A11" s="8" t="s">
        <v>34</v>
      </c>
      <c r="B11" s="20"/>
      <c r="C11" s="7">
        <v>2.67</v>
      </c>
      <c r="D11" s="8" t="s">
        <v>25</v>
      </c>
    </row>
    <row r="12" spans="1:5" x14ac:dyDescent="0.2">
      <c r="A12" s="21" t="s">
        <v>35</v>
      </c>
      <c r="C12" s="7">
        <v>-4640.3599999999997</v>
      </c>
    </row>
    <row r="13" spans="1:5" x14ac:dyDescent="0.2">
      <c r="A13" s="8" t="s">
        <v>36</v>
      </c>
      <c r="B13" s="6">
        <v>41680</v>
      </c>
      <c r="C13" s="8">
        <v>2852.3</v>
      </c>
      <c r="D13" s="8" t="s">
        <v>37</v>
      </c>
    </row>
    <row r="14" spans="1:5" x14ac:dyDescent="0.2">
      <c r="A14" s="21" t="s">
        <v>38</v>
      </c>
      <c r="C14" s="7">
        <v>-4640.3599999999997</v>
      </c>
    </row>
    <row r="15" spans="1:5" x14ac:dyDescent="0.2">
      <c r="A15" s="15" t="s">
        <v>39</v>
      </c>
      <c r="B15" s="19">
        <v>41710</v>
      </c>
      <c r="C15" s="7">
        <v>722.55</v>
      </c>
    </row>
    <row r="16" spans="1:5" x14ac:dyDescent="0.2">
      <c r="A16" s="15" t="s">
        <v>40</v>
      </c>
      <c r="B16" s="19">
        <v>41718</v>
      </c>
      <c r="C16" s="7">
        <v>1514.91</v>
      </c>
    </row>
    <row r="17" spans="1:6" x14ac:dyDescent="0.2">
      <c r="A17" s="8" t="s">
        <v>41</v>
      </c>
      <c r="B17" s="6" t="s">
        <v>42</v>
      </c>
      <c r="C17" s="7">
        <v>2766.58</v>
      </c>
      <c r="D17" s="8" t="s">
        <v>43</v>
      </c>
    </row>
    <row r="18" spans="1:6" x14ac:dyDescent="0.2">
      <c r="A18" s="21" t="s">
        <v>44</v>
      </c>
      <c r="C18" s="7">
        <v>-4640.3599999999997</v>
      </c>
    </row>
    <row r="19" spans="1:6" x14ac:dyDescent="0.2">
      <c r="A19" s="22" t="s">
        <v>45</v>
      </c>
      <c r="B19" s="6" t="s">
        <v>46</v>
      </c>
      <c r="C19" s="7">
        <v>33.659999999999997</v>
      </c>
      <c r="D19" s="8" t="s">
        <v>47</v>
      </c>
    </row>
    <row r="20" spans="1:6" x14ac:dyDescent="0.2">
      <c r="A20" s="8" t="s">
        <v>48</v>
      </c>
      <c r="C20" s="7">
        <v>0.01</v>
      </c>
      <c r="D20" s="8" t="s">
        <v>26</v>
      </c>
    </row>
    <row r="21" spans="1:6" x14ac:dyDescent="0.2">
      <c r="A21" s="15" t="s">
        <v>49</v>
      </c>
      <c r="B21" s="19">
        <v>41752</v>
      </c>
      <c r="C21" s="7">
        <v>1853.22</v>
      </c>
    </row>
    <row r="22" spans="1:6" x14ac:dyDescent="0.2">
      <c r="A22" s="15" t="s">
        <v>50</v>
      </c>
      <c r="B22" s="19">
        <v>41759</v>
      </c>
      <c r="C22" s="7">
        <v>2054.42</v>
      </c>
    </row>
    <row r="23" spans="1:6" x14ac:dyDescent="0.2">
      <c r="A23" s="21" t="s">
        <v>51</v>
      </c>
      <c r="B23" s="19"/>
      <c r="C23" s="7">
        <v>-4640.3599999999997</v>
      </c>
    </row>
    <row r="24" spans="1:6" x14ac:dyDescent="0.2">
      <c r="A24" s="15" t="s">
        <v>52</v>
      </c>
      <c r="B24" s="19">
        <v>41773</v>
      </c>
      <c r="C24" s="7">
        <v>2014.88</v>
      </c>
      <c r="F24" s="15"/>
    </row>
    <row r="25" spans="1:6" x14ac:dyDescent="0.2">
      <c r="A25" s="8" t="s">
        <v>53</v>
      </c>
      <c r="B25" s="19">
        <v>41775</v>
      </c>
      <c r="C25" s="7">
        <v>15.39</v>
      </c>
      <c r="D25" s="8" t="s">
        <v>15</v>
      </c>
      <c r="F25" s="15"/>
    </row>
    <row r="26" spans="1:6" x14ac:dyDescent="0.2">
      <c r="A26" s="15" t="s">
        <v>54</v>
      </c>
      <c r="B26" s="19">
        <v>41780</v>
      </c>
      <c r="C26" s="7">
        <v>2014.88</v>
      </c>
      <c r="F26" s="15"/>
    </row>
    <row r="27" spans="1:6" x14ac:dyDescent="0.2">
      <c r="A27" s="15" t="s">
        <v>55</v>
      </c>
      <c r="B27" s="19">
        <v>41788</v>
      </c>
      <c r="C27" s="7">
        <v>561.99</v>
      </c>
    </row>
    <row r="28" spans="1:6" x14ac:dyDescent="0.2">
      <c r="A28" s="15" t="s">
        <v>56</v>
      </c>
      <c r="B28" s="19">
        <v>41788</v>
      </c>
      <c r="C28" s="7">
        <v>1617.55</v>
      </c>
    </row>
    <row r="29" spans="1:6" x14ac:dyDescent="0.2">
      <c r="A29" s="15" t="s">
        <v>57</v>
      </c>
      <c r="B29" s="19">
        <v>41788</v>
      </c>
      <c r="C29" s="7">
        <v>198.04</v>
      </c>
    </row>
    <row r="30" spans="1:6" x14ac:dyDescent="0.2">
      <c r="A30" s="15" t="s">
        <v>58</v>
      </c>
      <c r="B30" s="19">
        <v>41788</v>
      </c>
      <c r="C30" s="7">
        <v>448.97</v>
      </c>
    </row>
    <row r="31" spans="1:6" x14ac:dyDescent="0.2">
      <c r="A31" s="22" t="s">
        <v>59</v>
      </c>
      <c r="B31" s="40"/>
      <c r="C31" s="13">
        <f>-2198.01-2.12-436.96</f>
        <v>-2637.09</v>
      </c>
      <c r="D31" s="18" t="s">
        <v>60</v>
      </c>
    </row>
    <row r="32" spans="1:6" x14ac:dyDescent="0.2">
      <c r="A32" s="21" t="s">
        <v>61</v>
      </c>
      <c r="C32" s="7">
        <v>-4640.3599999999997</v>
      </c>
      <c r="D32" s="41"/>
    </row>
    <row r="33" spans="1:4" x14ac:dyDescent="0.2">
      <c r="A33" s="15" t="s">
        <v>62</v>
      </c>
      <c r="B33" s="19">
        <v>41799</v>
      </c>
      <c r="C33" s="7">
        <v>2708.26</v>
      </c>
      <c r="D33" s="41"/>
    </row>
    <row r="34" spans="1:4" x14ac:dyDescent="0.2">
      <c r="A34" s="15" t="s">
        <v>63</v>
      </c>
      <c r="B34" s="19">
        <v>41801</v>
      </c>
      <c r="C34" s="7">
        <v>2147.69</v>
      </c>
      <c r="D34" s="41"/>
    </row>
    <row r="35" spans="1:4" x14ac:dyDescent="0.2">
      <c r="A35" s="15" t="s">
        <v>64</v>
      </c>
      <c r="B35" s="19">
        <v>41801</v>
      </c>
      <c r="C35" s="7">
        <v>692.46</v>
      </c>
      <c r="D35" s="41"/>
    </row>
    <row r="36" spans="1:4" x14ac:dyDescent="0.2">
      <c r="A36" s="15" t="s">
        <v>65</v>
      </c>
      <c r="B36" s="19">
        <v>41801</v>
      </c>
      <c r="C36" s="7">
        <v>1146.78</v>
      </c>
      <c r="D36" s="41"/>
    </row>
    <row r="37" spans="1:4" x14ac:dyDescent="0.2">
      <c r="A37" s="15" t="s">
        <v>66</v>
      </c>
      <c r="B37" s="19">
        <v>41802</v>
      </c>
      <c r="C37" s="7">
        <v>1146.78</v>
      </c>
      <c r="D37" s="41"/>
    </row>
    <row r="38" spans="1:4" x14ac:dyDescent="0.2">
      <c r="A38" s="15" t="s">
        <v>67</v>
      </c>
      <c r="B38" s="19">
        <v>41803</v>
      </c>
      <c r="C38" s="7">
        <v>1146.78</v>
      </c>
      <c r="D38" s="41"/>
    </row>
    <row r="39" spans="1:4" x14ac:dyDescent="0.2">
      <c r="A39" s="15" t="s">
        <v>68</v>
      </c>
      <c r="B39" s="19">
        <v>41807</v>
      </c>
      <c r="C39" s="7">
        <v>1849.41</v>
      </c>
      <c r="D39" s="41"/>
    </row>
    <row r="40" spans="1:4" x14ac:dyDescent="0.2">
      <c r="A40" s="15" t="s">
        <v>69</v>
      </c>
      <c r="B40" s="19">
        <v>41810</v>
      </c>
      <c r="C40" s="7">
        <v>2373.7600000000002</v>
      </c>
      <c r="D40" s="41"/>
    </row>
    <row r="41" spans="1:4" x14ac:dyDescent="0.2">
      <c r="A41" s="15" t="s">
        <v>70</v>
      </c>
      <c r="B41" s="19">
        <v>41810</v>
      </c>
      <c r="C41" s="7">
        <v>2147.69</v>
      </c>
      <c r="D41" s="41"/>
    </row>
    <row r="42" spans="1:4" x14ac:dyDescent="0.2">
      <c r="A42" s="8" t="s">
        <v>71</v>
      </c>
      <c r="B42" s="6" t="s">
        <v>72</v>
      </c>
      <c r="C42" s="7">
        <v>1374.39</v>
      </c>
      <c r="D42" s="41"/>
    </row>
    <row r="43" spans="1:4" x14ac:dyDescent="0.2">
      <c r="A43" s="21" t="s">
        <v>73</v>
      </c>
      <c r="C43" s="7">
        <v>-4640.3599999999997</v>
      </c>
      <c r="D43" s="41"/>
    </row>
    <row r="44" spans="1:4" x14ac:dyDescent="0.2">
      <c r="A44" s="15" t="s">
        <v>74</v>
      </c>
      <c r="B44" s="19">
        <v>41822</v>
      </c>
      <c r="C44" s="7">
        <v>2147.69</v>
      </c>
      <c r="D44" s="41"/>
    </row>
    <row r="45" spans="1:4" x14ac:dyDescent="0.2">
      <c r="A45" s="15" t="s">
        <v>75</v>
      </c>
      <c r="B45" s="19">
        <v>41823</v>
      </c>
      <c r="C45" s="7">
        <v>2147.69</v>
      </c>
      <c r="D45" s="41"/>
    </row>
    <row r="46" spans="1:4" x14ac:dyDescent="0.2">
      <c r="A46" s="15" t="s">
        <v>76</v>
      </c>
      <c r="B46" s="19">
        <v>41835</v>
      </c>
      <c r="C46" s="7">
        <v>692.46</v>
      </c>
      <c r="D46" s="41"/>
    </row>
    <row r="47" spans="1:4" x14ac:dyDescent="0.2">
      <c r="A47" s="15" t="s">
        <v>77</v>
      </c>
      <c r="B47" s="19">
        <v>41841</v>
      </c>
      <c r="C47" s="7">
        <v>1146.78</v>
      </c>
      <c r="D47" s="41"/>
    </row>
    <row r="48" spans="1:4" x14ac:dyDescent="0.2">
      <c r="A48" s="15" t="s">
        <v>78</v>
      </c>
      <c r="B48" s="19">
        <v>41851</v>
      </c>
      <c r="C48" s="7">
        <v>2104.34</v>
      </c>
      <c r="D48" s="41"/>
    </row>
    <row r="49" spans="1:4" x14ac:dyDescent="0.2">
      <c r="A49" s="8" t="s">
        <v>79</v>
      </c>
      <c r="B49" s="42" t="s">
        <v>80</v>
      </c>
      <c r="C49" s="8">
        <v>164.49</v>
      </c>
      <c r="D49" s="8" t="s">
        <v>81</v>
      </c>
    </row>
    <row r="50" spans="1:4" x14ac:dyDescent="0.2">
      <c r="A50" s="21" t="s">
        <v>82</v>
      </c>
      <c r="C50" s="7">
        <v>-4640.3599999999997</v>
      </c>
      <c r="D50" s="41"/>
    </row>
    <row r="51" spans="1:4" x14ac:dyDescent="0.2">
      <c r="A51" s="15" t="s">
        <v>83</v>
      </c>
      <c r="B51" s="19">
        <v>41872</v>
      </c>
      <c r="C51" s="7">
        <v>1963.06</v>
      </c>
      <c r="D51" s="41"/>
    </row>
    <row r="52" spans="1:4" x14ac:dyDescent="0.2">
      <c r="A52" s="15" t="s">
        <v>84</v>
      </c>
      <c r="B52" s="19">
        <v>41873</v>
      </c>
      <c r="C52" s="7">
        <v>2521.56</v>
      </c>
      <c r="D52" s="41"/>
    </row>
    <row r="53" spans="1:4" x14ac:dyDescent="0.2">
      <c r="A53" s="15" t="s">
        <v>85</v>
      </c>
      <c r="B53" s="19">
        <v>41880</v>
      </c>
      <c r="C53" s="7">
        <v>897.87</v>
      </c>
      <c r="D53" s="41"/>
    </row>
    <row r="54" spans="1:4" x14ac:dyDescent="0.2">
      <c r="A54" s="15" t="s">
        <v>86</v>
      </c>
      <c r="B54" s="19">
        <v>41880</v>
      </c>
      <c r="C54" s="7">
        <v>415.87</v>
      </c>
      <c r="D54" s="41"/>
    </row>
    <row r="55" spans="1:4" x14ac:dyDescent="0.2">
      <c r="A55" s="21" t="s">
        <v>87</v>
      </c>
      <c r="C55" s="7">
        <v>-4640.3599999999997</v>
      </c>
      <c r="D55" s="41"/>
    </row>
    <row r="56" spans="1:4" x14ac:dyDescent="0.2">
      <c r="A56" s="15" t="s">
        <v>88</v>
      </c>
      <c r="B56" s="19">
        <v>41901</v>
      </c>
      <c r="C56" s="7">
        <v>1266.1600000000001</v>
      </c>
      <c r="D56" s="41"/>
    </row>
    <row r="57" spans="1:4" x14ac:dyDescent="0.2">
      <c r="A57" s="15" t="s">
        <v>89</v>
      </c>
      <c r="B57" s="43" t="s">
        <v>90</v>
      </c>
      <c r="C57" s="7">
        <v>7.81</v>
      </c>
      <c r="D57" s="41"/>
    </row>
    <row r="58" spans="1:4" x14ac:dyDescent="0.2">
      <c r="A58" s="21" t="s">
        <v>91</v>
      </c>
      <c r="C58" s="7">
        <v>-4640.3599999999997</v>
      </c>
      <c r="D58" s="41"/>
    </row>
    <row r="59" spans="1:4" x14ac:dyDescent="0.2">
      <c r="A59" s="15" t="s">
        <v>92</v>
      </c>
      <c r="B59" s="19">
        <v>41935</v>
      </c>
      <c r="C59" s="7">
        <v>1266.1600000000001</v>
      </c>
      <c r="D59" s="41"/>
    </row>
    <row r="60" spans="1:4" x14ac:dyDescent="0.2">
      <c r="A60" s="23" t="s">
        <v>93</v>
      </c>
      <c r="B60" s="44">
        <v>41921</v>
      </c>
      <c r="C60" s="7">
        <v>2138.7199999999998</v>
      </c>
      <c r="D60" s="41"/>
    </row>
    <row r="61" spans="1:4" x14ac:dyDescent="0.2">
      <c r="A61" s="15" t="s">
        <v>94</v>
      </c>
      <c r="B61" s="19">
        <v>41940</v>
      </c>
      <c r="C61" s="7">
        <v>-2138.7199999999998</v>
      </c>
      <c r="D61" s="41"/>
    </row>
    <row r="62" spans="1:4" x14ac:dyDescent="0.2">
      <c r="A62" s="15" t="s">
        <v>95</v>
      </c>
      <c r="B62" s="43" t="s">
        <v>96</v>
      </c>
      <c r="C62" s="7">
        <v>38.5</v>
      </c>
      <c r="D62" s="8" t="s">
        <v>27</v>
      </c>
    </row>
    <row r="63" spans="1:4" x14ac:dyDescent="0.2">
      <c r="A63" s="21" t="s">
        <v>97</v>
      </c>
      <c r="C63" s="7">
        <v>-4640.3599999999997</v>
      </c>
      <c r="D63" s="41"/>
    </row>
    <row r="64" spans="1:4" x14ac:dyDescent="0.2">
      <c r="A64" s="8" t="s">
        <v>98</v>
      </c>
      <c r="B64" s="19">
        <v>41962</v>
      </c>
      <c r="C64" s="7">
        <v>864.9</v>
      </c>
    </row>
    <row r="65" spans="1:4" x14ac:dyDescent="0.2">
      <c r="A65" s="15" t="s">
        <v>99</v>
      </c>
      <c r="B65" s="43" t="s">
        <v>100</v>
      </c>
      <c r="C65" s="7">
        <v>23.2</v>
      </c>
      <c r="D65" s="8" t="s">
        <v>101</v>
      </c>
    </row>
    <row r="66" spans="1:4" x14ac:dyDescent="0.2">
      <c r="A66" s="21" t="s">
        <v>102</v>
      </c>
      <c r="C66" s="7">
        <v>-4640.3599999999997</v>
      </c>
      <c r="D66" s="41"/>
    </row>
    <row r="67" spans="1:4" x14ac:dyDescent="0.2">
      <c r="A67" s="15" t="s">
        <v>103</v>
      </c>
      <c r="C67" s="7">
        <v>-44.61</v>
      </c>
      <c r="D67" s="41"/>
    </row>
    <row r="68" spans="1:4" x14ac:dyDescent="0.2">
      <c r="A68" s="15" t="s">
        <v>104</v>
      </c>
      <c r="B68" s="19">
        <v>41989</v>
      </c>
      <c r="C68" s="7">
        <v>1146.78</v>
      </c>
      <c r="D68" s="41"/>
    </row>
    <row r="69" spans="1:4" x14ac:dyDescent="0.2">
      <c r="A69" s="15" t="s">
        <v>105</v>
      </c>
      <c r="B69" s="19">
        <v>41989</v>
      </c>
      <c r="C69" s="7">
        <v>1146.78</v>
      </c>
      <c r="D69" s="41"/>
    </row>
    <row r="70" spans="1:4" x14ac:dyDescent="0.2">
      <c r="A70" s="15" t="s">
        <v>106</v>
      </c>
      <c r="B70" s="19">
        <v>41990</v>
      </c>
      <c r="C70" s="7">
        <v>1200.6600000000001</v>
      </c>
      <c r="D70" s="41"/>
    </row>
    <row r="71" spans="1:4" x14ac:dyDescent="0.2">
      <c r="A71" s="15" t="s">
        <v>107</v>
      </c>
      <c r="B71" s="19">
        <v>41991</v>
      </c>
      <c r="C71" s="7">
        <v>1146.78</v>
      </c>
      <c r="D71" s="41"/>
    </row>
    <row r="72" spans="1:4" x14ac:dyDescent="0.2">
      <c r="A72" s="15" t="s">
        <v>108</v>
      </c>
      <c r="B72" s="19">
        <v>41995</v>
      </c>
      <c r="C72" s="7">
        <v>1146.78</v>
      </c>
      <c r="D72" s="41"/>
    </row>
    <row r="73" spans="1:4" x14ac:dyDescent="0.2">
      <c r="A73" s="15" t="s">
        <v>109</v>
      </c>
      <c r="B73" s="19">
        <v>41995</v>
      </c>
      <c r="C73" s="7">
        <v>1455.5</v>
      </c>
      <c r="D73" s="41"/>
    </row>
    <row r="74" spans="1:4" x14ac:dyDescent="0.2">
      <c r="A74" s="15" t="s">
        <v>110</v>
      </c>
      <c r="C74" s="7">
        <v>-22.67</v>
      </c>
      <c r="D74" s="41"/>
    </row>
    <row r="75" spans="1:4" x14ac:dyDescent="0.2">
      <c r="A75" s="21" t="s">
        <v>111</v>
      </c>
      <c r="C75" s="7">
        <v>-5959.57</v>
      </c>
      <c r="D75" s="41"/>
    </row>
    <row r="76" spans="1:4" x14ac:dyDescent="0.2">
      <c r="A76" s="8"/>
    </row>
    <row r="77" spans="1:4" ht="13.5" thickBot="1" x14ac:dyDescent="0.25">
      <c r="A77" s="1" t="s">
        <v>5</v>
      </c>
      <c r="C77" s="24">
        <f>SUM(C7:C76)</f>
        <v>8028.6300000000083</v>
      </c>
    </row>
    <row r="78" spans="1:4" ht="13.5" thickTop="1" x14ac:dyDescent="0.2"/>
    <row r="79" spans="1:4" x14ac:dyDescent="0.2">
      <c r="A79" s="1" t="s">
        <v>6</v>
      </c>
      <c r="C79" s="7">
        <v>8028.63</v>
      </c>
    </row>
    <row r="81" spans="1:5" x14ac:dyDescent="0.2">
      <c r="A81" s="1" t="s">
        <v>7</v>
      </c>
      <c r="C81" s="7">
        <f>+C77-C79</f>
        <v>8.1854523159563541E-12</v>
      </c>
    </row>
    <row r="83" spans="1:5" x14ac:dyDescent="0.2">
      <c r="C83" s="13"/>
      <c r="D83" s="7">
        <f>568801.47*0.01</f>
        <v>5688.0146999999997</v>
      </c>
      <c r="E83" s="25" t="s">
        <v>21</v>
      </c>
    </row>
    <row r="84" spans="1:5" x14ac:dyDescent="0.2">
      <c r="C84" s="6"/>
      <c r="D84" s="26">
        <v>2340.62</v>
      </c>
      <c r="E84" s="25" t="s">
        <v>22</v>
      </c>
    </row>
    <row r="85" spans="1:5" x14ac:dyDescent="0.2">
      <c r="C85" s="17"/>
      <c r="D85" s="27">
        <f>SUM(D83:D84)</f>
        <v>8028.6346999999996</v>
      </c>
    </row>
    <row r="86" spans="1:5" x14ac:dyDescent="0.2">
      <c r="C86" s="13"/>
      <c r="D86" s="26">
        <v>-13988.2</v>
      </c>
      <c r="E86" s="8" t="s">
        <v>112</v>
      </c>
    </row>
    <row r="87" spans="1:5" x14ac:dyDescent="0.2">
      <c r="C87" s="17"/>
      <c r="D87" s="27">
        <f>SUM(D85:D86)</f>
        <v>-5959.5653000000011</v>
      </c>
      <c r="E87" s="8" t="s">
        <v>8</v>
      </c>
    </row>
    <row r="88" spans="1:5" ht="15" x14ac:dyDescent="0.35">
      <c r="C88" s="28"/>
      <c r="D88" s="29">
        <v>5959.57</v>
      </c>
      <c r="E88" s="8" t="s">
        <v>16</v>
      </c>
    </row>
    <row r="89" spans="1:5" x14ac:dyDescent="0.2">
      <c r="C89" s="17"/>
      <c r="D89" s="27">
        <f>SUM(D87:D88)</f>
        <v>4.6999999985928298E-3</v>
      </c>
      <c r="E89" s="8" t="s">
        <v>17</v>
      </c>
    </row>
    <row r="90" spans="1:5" x14ac:dyDescent="0.2">
      <c r="C90" s="13"/>
    </row>
    <row r="91" spans="1:5" x14ac:dyDescent="0.2">
      <c r="C91" s="13"/>
      <c r="D91" s="13">
        <f>(561114+2063366+694650+1403872+927209+50138)*1%</f>
        <v>57003.49</v>
      </c>
      <c r="E91" s="8" t="s">
        <v>113</v>
      </c>
    </row>
    <row r="92" spans="1:5" ht="15" x14ac:dyDescent="0.35">
      <c r="C92" s="13"/>
      <c r="D92" s="29">
        <f>-(4640.36*11)-5959.57</f>
        <v>-57003.53</v>
      </c>
      <c r="E92" s="8" t="s">
        <v>18</v>
      </c>
    </row>
    <row r="93" spans="1:5" x14ac:dyDescent="0.2">
      <c r="C93" s="13"/>
      <c r="D93" s="27">
        <f>SUM(D91:D92)</f>
        <v>-4.0000000000873115E-2</v>
      </c>
      <c r="E93" s="8" t="s">
        <v>19</v>
      </c>
    </row>
    <row r="94" spans="1:5" x14ac:dyDescent="0.2">
      <c r="C94" s="13"/>
    </row>
    <row r="95" spans="1:5" x14ac:dyDescent="0.2">
      <c r="B95" s="1"/>
      <c r="C95" s="30">
        <f>SUM(C9:C10)+SUM(C13)+SUM(C15:C17)+SUM(C19)+SUM(C21:C22)+SUM(C24:C30)+SUM(C33:C42)+SUM(C44:C49)+SUM(C51:C54)+SUM(C56:C57)+SUM(C59:C62)+SUM(C64:C65)+SUM(C68:C73)</f>
        <v>64424</v>
      </c>
      <c r="D95" s="27">
        <v>64424</v>
      </c>
      <c r="E95" s="8" t="s">
        <v>9</v>
      </c>
    </row>
    <row r="96" spans="1:5" x14ac:dyDescent="0.2">
      <c r="C96" s="7">
        <f>-575529.24*0.01</f>
        <v>-5755.2924000000003</v>
      </c>
      <c r="D96" s="7">
        <v>-5755.29</v>
      </c>
      <c r="E96" s="8" t="s">
        <v>114</v>
      </c>
    </row>
    <row r="97" spans="1:5" x14ac:dyDescent="0.2">
      <c r="C97" s="13">
        <f>-215005*0.01</f>
        <v>-2150.0500000000002</v>
      </c>
      <c r="D97" s="26">
        <v>-2150.0500000000002</v>
      </c>
      <c r="E97" s="8" t="s">
        <v>115</v>
      </c>
    </row>
    <row r="98" spans="1:5" x14ac:dyDescent="0.2">
      <c r="C98" s="13">
        <f>SUM(C95:C97)</f>
        <v>56518.657599999999</v>
      </c>
      <c r="D98" s="31">
        <f>SUM(D95:D97)</f>
        <v>56518.659999999996</v>
      </c>
      <c r="E98" s="8" t="s">
        <v>20</v>
      </c>
    </row>
    <row r="99" spans="1:5" x14ac:dyDescent="0.2">
      <c r="C99" s="13"/>
      <c r="D99" s="26"/>
    </row>
    <row r="100" spans="1:5" x14ac:dyDescent="0.2">
      <c r="D100" s="27"/>
    </row>
    <row r="101" spans="1:5" x14ac:dyDescent="0.2">
      <c r="B101" s="20"/>
      <c r="C101" s="17"/>
      <c r="D101" s="32"/>
    </row>
    <row r="102" spans="1:5" x14ac:dyDescent="0.2">
      <c r="B102" s="21"/>
      <c r="D102" s="27"/>
    </row>
    <row r="103" spans="1:5" x14ac:dyDescent="0.2">
      <c r="B103" s="21"/>
    </row>
    <row r="104" spans="1:5" x14ac:dyDescent="0.2">
      <c r="B104" s="21"/>
    </row>
    <row r="105" spans="1:5" x14ac:dyDescent="0.2">
      <c r="B105" s="21"/>
    </row>
    <row r="106" spans="1:5" x14ac:dyDescent="0.2">
      <c r="B106" s="21"/>
    </row>
    <row r="107" spans="1:5" x14ac:dyDescent="0.2">
      <c r="B107" s="21"/>
    </row>
    <row r="108" spans="1:5" x14ac:dyDescent="0.2">
      <c r="A108" s="8"/>
      <c r="B108" s="20"/>
    </row>
    <row r="109" spans="1:5" x14ac:dyDescent="0.2">
      <c r="A109" s="8"/>
      <c r="B109" s="1"/>
      <c r="C109" s="26"/>
    </row>
    <row r="110" spans="1:5" x14ac:dyDescent="0.2">
      <c r="A110" s="8"/>
    </row>
  </sheetData>
  <printOptions gridLines="1"/>
  <pageMargins left="0.25" right="0.25" top="0.25" bottom="0.5" header="0.5" footer="0.75"/>
  <pageSetup scale="67" fitToHeight="3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150517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71B36BCACBC842A8FC4F3D22C2EA9E" ma:contentTypeVersion="119" ma:contentTypeDescription="" ma:contentTypeScope="" ma:versionID="8507a62450b13e26052376ffcfefb2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EEADA-6783-4E3A-B7B9-D7CEB37281E4}"/>
</file>

<file path=customXml/itemProps2.xml><?xml version="1.0" encoding="utf-8"?>
<ds:datastoreItem xmlns:ds="http://schemas.openxmlformats.org/officeDocument/2006/customXml" ds:itemID="{85D3A78A-D1B9-401C-BA63-1D3D93BAE6E9}"/>
</file>

<file path=customXml/itemProps3.xml><?xml version="1.0" encoding="utf-8"?>
<ds:datastoreItem xmlns:ds="http://schemas.openxmlformats.org/officeDocument/2006/customXml" ds:itemID="{801E7833-2E9C-4ABD-A06E-2F52CCC84A39}"/>
</file>

<file path=customXml/itemProps4.xml><?xml version="1.0" encoding="utf-8"?>
<ds:datastoreItem xmlns:ds="http://schemas.openxmlformats.org/officeDocument/2006/customXml" ds:itemID="{D0F320DE-C88B-4125-9A88-3BC576571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WUTC Fee Collected</vt:lpstr>
      <vt:lpstr>42905-WUTC</vt:lpstr>
      <vt:lpstr>'42905-WUTC'!Print_Area</vt:lpstr>
      <vt:lpstr>'WUTC Fee Collected'!Print_Area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2015-02-26T17:40:47Z</cp:lastPrinted>
  <dcterms:created xsi:type="dcterms:W3CDTF">2009-01-14T22:08:44Z</dcterms:created>
  <dcterms:modified xsi:type="dcterms:W3CDTF">2015-03-17T18:41:35Z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0x0101006E56B4D1795A2E4DB2F0B01679ED314A002171B36BCACBC842A8FC4F3D22C2EA9E</vt:lpwstr>
  </property>
  <property fmtid="{D5CDD505-2E9C-101B-9397-08002B2CF9AE}" pid="3" name="_docset_NoMedatataSyncRequired">
    <vt:lpwstr>False</vt:lpwstr>
  </property>
</Properties>
</file>