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385" activeTab="1"/>
  </bookViews>
  <sheets>
    <sheet name="Summary - ALL Months (WCA)" sheetId="1" r:id="rId1"/>
    <sheet name="Summary - ALL Months (WA)" sheetId="2" r:id="rId2"/>
  </sheets>
  <calcPr calcId="125725" calcMode="manual" iterate="1"/>
</workbook>
</file>

<file path=xl/calcChain.xml><?xml version="1.0" encoding="utf-8"?>
<calcChain xmlns="http://schemas.openxmlformats.org/spreadsheetml/2006/main">
  <c r="S54" i="2"/>
  <c r="R54"/>
  <c r="Q54"/>
  <c r="P54"/>
  <c r="O54"/>
  <c r="N54"/>
  <c r="M54"/>
  <c r="L54"/>
  <c r="K54"/>
  <c r="J54"/>
  <c r="I54"/>
  <c r="H54"/>
  <c r="G54"/>
  <c r="F54"/>
  <c r="E54"/>
  <c r="D54"/>
  <c r="S53"/>
  <c r="S55" s="1"/>
  <c r="R53"/>
  <c r="R55" s="1"/>
  <c r="Q53"/>
  <c r="Q55" s="1"/>
  <c r="P53"/>
  <c r="P55" s="1"/>
  <c r="O53"/>
  <c r="O55" s="1"/>
  <c r="N53"/>
  <c r="N55" s="1"/>
  <c r="M53"/>
  <c r="M55" s="1"/>
  <c r="L53"/>
  <c r="L55" s="1"/>
  <c r="K53"/>
  <c r="K55" s="1"/>
  <c r="J53"/>
  <c r="J55" s="1"/>
  <c r="I53"/>
  <c r="I55" s="1"/>
  <c r="H53"/>
  <c r="H55" s="1"/>
  <c r="G53"/>
  <c r="G55" s="1"/>
  <c r="F53"/>
  <c r="F55" s="1"/>
  <c r="E53"/>
  <c r="E55" s="1"/>
  <c r="D53"/>
  <c r="D55" s="1"/>
  <c r="S49"/>
  <c r="S50" s="1"/>
  <c r="R49"/>
  <c r="R50" s="1"/>
  <c r="Q49"/>
  <c r="Q50" s="1"/>
  <c r="P49"/>
  <c r="P50" s="1"/>
  <c r="O49"/>
  <c r="O50" s="1"/>
  <c r="N49"/>
  <c r="N50" s="1"/>
  <c r="M49"/>
  <c r="M50" s="1"/>
  <c r="L49"/>
  <c r="L50" s="1"/>
  <c r="K49"/>
  <c r="K50" s="1"/>
  <c r="J49"/>
  <c r="J50" s="1"/>
  <c r="I49"/>
  <c r="I50" s="1"/>
  <c r="H49"/>
  <c r="H50" s="1"/>
  <c r="G49"/>
  <c r="G50" s="1"/>
  <c r="F49"/>
  <c r="F50" s="1"/>
  <c r="E49"/>
  <c r="E50" s="1"/>
  <c r="D49"/>
  <c r="S45"/>
  <c r="R45"/>
  <c r="Q45"/>
  <c r="P45"/>
  <c r="O45"/>
  <c r="N45"/>
  <c r="M45"/>
  <c r="L45"/>
  <c r="K45"/>
  <c r="J45"/>
  <c r="I45"/>
  <c r="H45"/>
  <c r="G45"/>
  <c r="F45"/>
  <c r="E45"/>
  <c r="D45"/>
  <c r="S44"/>
  <c r="R44"/>
  <c r="Q44"/>
  <c r="P44"/>
  <c r="O44"/>
  <c r="N44"/>
  <c r="M44"/>
  <c r="L44"/>
  <c r="K44"/>
  <c r="J44"/>
  <c r="I44"/>
  <c r="H44"/>
  <c r="G44"/>
  <c r="F44"/>
  <c r="E44"/>
  <c r="D44"/>
  <c r="S43"/>
  <c r="R43"/>
  <c r="Q43"/>
  <c r="P43"/>
  <c r="O43"/>
  <c r="N43"/>
  <c r="M43"/>
  <c r="L43"/>
  <c r="K43"/>
  <c r="J43"/>
  <c r="I43"/>
  <c r="H43"/>
  <c r="G43"/>
  <c r="F43"/>
  <c r="E43"/>
  <c r="D43"/>
  <c r="T43" s="1"/>
  <c r="S42"/>
  <c r="S46" s="1"/>
  <c r="R42"/>
  <c r="R46" s="1"/>
  <c r="Q42"/>
  <c r="Q46" s="1"/>
  <c r="P42"/>
  <c r="P46" s="1"/>
  <c r="O42"/>
  <c r="O46" s="1"/>
  <c r="N42"/>
  <c r="N46" s="1"/>
  <c r="M42"/>
  <c r="M46" s="1"/>
  <c r="L42"/>
  <c r="L46" s="1"/>
  <c r="K42"/>
  <c r="K46" s="1"/>
  <c r="J42"/>
  <c r="J46" s="1"/>
  <c r="I42"/>
  <c r="I46" s="1"/>
  <c r="H42"/>
  <c r="H46" s="1"/>
  <c r="G42"/>
  <c r="G46" s="1"/>
  <c r="F42"/>
  <c r="F46" s="1"/>
  <c r="E42"/>
  <c r="E46" s="1"/>
  <c r="D42"/>
  <c r="D46" s="1"/>
  <c r="S38"/>
  <c r="S39" s="1"/>
  <c r="S57" s="1"/>
  <c r="R38"/>
  <c r="R39" s="1"/>
  <c r="Q38"/>
  <c r="Q39" s="1"/>
  <c r="P38"/>
  <c r="P39" s="1"/>
  <c r="O38"/>
  <c r="O39" s="1"/>
  <c r="O57" s="1"/>
  <c r="N38"/>
  <c r="N39" s="1"/>
  <c r="M38"/>
  <c r="M39" s="1"/>
  <c r="L38"/>
  <c r="L39" s="1"/>
  <c r="K38"/>
  <c r="K39" s="1"/>
  <c r="K57" s="1"/>
  <c r="J38"/>
  <c r="J39" s="1"/>
  <c r="I38"/>
  <c r="I39" s="1"/>
  <c r="H38"/>
  <c r="H39" s="1"/>
  <c r="G38"/>
  <c r="G39" s="1"/>
  <c r="G57" s="1"/>
  <c r="F38"/>
  <c r="F39" s="1"/>
  <c r="E38"/>
  <c r="E39" s="1"/>
  <c r="D38"/>
  <c r="D39" s="1"/>
  <c r="S27"/>
  <c r="R27"/>
  <c r="Q27"/>
  <c r="P27"/>
  <c r="O27"/>
  <c r="N27"/>
  <c r="M27"/>
  <c r="L27"/>
  <c r="K27"/>
  <c r="J27"/>
  <c r="I27"/>
  <c r="H27"/>
  <c r="G27"/>
  <c r="F27"/>
  <c r="E27"/>
  <c r="D27"/>
  <c r="S26"/>
  <c r="S28" s="1"/>
  <c r="R26"/>
  <c r="R28" s="1"/>
  <c r="Q26"/>
  <c r="Q28" s="1"/>
  <c r="P26"/>
  <c r="P28" s="1"/>
  <c r="O26"/>
  <c r="O28" s="1"/>
  <c r="N26"/>
  <c r="N28" s="1"/>
  <c r="M26"/>
  <c r="M28" s="1"/>
  <c r="L26"/>
  <c r="L28" s="1"/>
  <c r="K26"/>
  <c r="K28" s="1"/>
  <c r="J26"/>
  <c r="J28" s="1"/>
  <c r="I26"/>
  <c r="I28" s="1"/>
  <c r="H26"/>
  <c r="H28" s="1"/>
  <c r="G26"/>
  <c r="G28" s="1"/>
  <c r="F26"/>
  <c r="F28" s="1"/>
  <c r="E26"/>
  <c r="E28" s="1"/>
  <c r="D26"/>
  <c r="D28" s="1"/>
  <c r="S22"/>
  <c r="S23" s="1"/>
  <c r="R22"/>
  <c r="R23" s="1"/>
  <c r="Q22"/>
  <c r="Q23" s="1"/>
  <c r="P22"/>
  <c r="P23" s="1"/>
  <c r="O22"/>
  <c r="O23" s="1"/>
  <c r="N22"/>
  <c r="N23" s="1"/>
  <c r="M22"/>
  <c r="M23" s="1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D22"/>
  <c r="D23" s="1"/>
  <c r="S18"/>
  <c r="R18"/>
  <c r="Q18"/>
  <c r="P18"/>
  <c r="O18"/>
  <c r="N18"/>
  <c r="M18"/>
  <c r="L18"/>
  <c r="K18"/>
  <c r="J18"/>
  <c r="I18"/>
  <c r="H18"/>
  <c r="G18"/>
  <c r="F18"/>
  <c r="E18"/>
  <c r="D18"/>
  <c r="S17"/>
  <c r="R17"/>
  <c r="Q17"/>
  <c r="P17"/>
  <c r="O17"/>
  <c r="N17"/>
  <c r="M17"/>
  <c r="L17"/>
  <c r="K17"/>
  <c r="J17"/>
  <c r="I17"/>
  <c r="H17"/>
  <c r="G17"/>
  <c r="F17"/>
  <c r="E17"/>
  <c r="D17"/>
  <c r="S16"/>
  <c r="R16"/>
  <c r="Q16"/>
  <c r="P16"/>
  <c r="O16"/>
  <c r="N16"/>
  <c r="M16"/>
  <c r="L16"/>
  <c r="K16"/>
  <c r="J16"/>
  <c r="I16"/>
  <c r="H16"/>
  <c r="G16"/>
  <c r="F16"/>
  <c r="E16"/>
  <c r="D16"/>
  <c r="S15"/>
  <c r="S19" s="1"/>
  <c r="R15"/>
  <c r="R19" s="1"/>
  <c r="Q15"/>
  <c r="Q19" s="1"/>
  <c r="P15"/>
  <c r="P19" s="1"/>
  <c r="O15"/>
  <c r="O19" s="1"/>
  <c r="N15"/>
  <c r="N19" s="1"/>
  <c r="M15"/>
  <c r="M19" s="1"/>
  <c r="L15"/>
  <c r="L19" s="1"/>
  <c r="K15"/>
  <c r="K19" s="1"/>
  <c r="J15"/>
  <c r="J19" s="1"/>
  <c r="I15"/>
  <c r="I19" s="1"/>
  <c r="H15"/>
  <c r="H19" s="1"/>
  <c r="G15"/>
  <c r="G19" s="1"/>
  <c r="F15"/>
  <c r="F19" s="1"/>
  <c r="E15"/>
  <c r="E19" s="1"/>
  <c r="D15"/>
  <c r="D19" s="1"/>
  <c r="S11"/>
  <c r="S12" s="1"/>
  <c r="S30" s="1"/>
  <c r="R11"/>
  <c r="R12" s="1"/>
  <c r="R30" s="1"/>
  <c r="Q11"/>
  <c r="Q12" s="1"/>
  <c r="Q30" s="1"/>
  <c r="P11"/>
  <c r="P12" s="1"/>
  <c r="P30" s="1"/>
  <c r="O11"/>
  <c r="O12" s="1"/>
  <c r="O30" s="1"/>
  <c r="N11"/>
  <c r="N12" s="1"/>
  <c r="N30" s="1"/>
  <c r="M11"/>
  <c r="M12" s="1"/>
  <c r="M30" s="1"/>
  <c r="L11"/>
  <c r="L12" s="1"/>
  <c r="L30" s="1"/>
  <c r="K11"/>
  <c r="K12" s="1"/>
  <c r="K30" s="1"/>
  <c r="J11"/>
  <c r="J12" s="1"/>
  <c r="J30" s="1"/>
  <c r="I11"/>
  <c r="I12" s="1"/>
  <c r="I30" s="1"/>
  <c r="H11"/>
  <c r="H12" s="1"/>
  <c r="H30" s="1"/>
  <c r="G11"/>
  <c r="G12" s="1"/>
  <c r="G30" s="1"/>
  <c r="F11"/>
  <c r="F12" s="1"/>
  <c r="F30" s="1"/>
  <c r="E11"/>
  <c r="E12" s="1"/>
  <c r="E30" s="1"/>
  <c r="D11"/>
  <c r="R55" i="1"/>
  <c r="Q55"/>
  <c r="P55"/>
  <c r="O55"/>
  <c r="N55"/>
  <c r="M55"/>
  <c r="L55"/>
  <c r="K55"/>
  <c r="J55"/>
  <c r="I55"/>
  <c r="H55"/>
  <c r="G55"/>
  <c r="F55"/>
  <c r="E55"/>
  <c r="D55"/>
  <c r="C55"/>
  <c r="S54"/>
  <c r="S53"/>
  <c r="R50"/>
  <c r="Q50"/>
  <c r="P50"/>
  <c r="O50"/>
  <c r="N50"/>
  <c r="M50"/>
  <c r="L50"/>
  <c r="K50"/>
  <c r="J50"/>
  <c r="I50"/>
  <c r="H50"/>
  <c r="G50"/>
  <c r="F50"/>
  <c r="E50"/>
  <c r="D50"/>
  <c r="C50"/>
  <c r="S49"/>
  <c r="S50" s="1"/>
  <c r="R46"/>
  <c r="Q46"/>
  <c r="P46"/>
  <c r="O46"/>
  <c r="N46"/>
  <c r="M46"/>
  <c r="L46"/>
  <c r="K46"/>
  <c r="J46"/>
  <c r="I46"/>
  <c r="H46"/>
  <c r="G46"/>
  <c r="F46"/>
  <c r="E46"/>
  <c r="D46"/>
  <c r="C46"/>
  <c r="S45"/>
  <c r="S44"/>
  <c r="S43"/>
  <c r="S42"/>
  <c r="S46" s="1"/>
  <c r="R39"/>
  <c r="R57" s="1"/>
  <c r="Q39"/>
  <c r="Q57" s="1"/>
  <c r="P39"/>
  <c r="P57" s="1"/>
  <c r="O39"/>
  <c r="O57" s="1"/>
  <c r="N39"/>
  <c r="N57" s="1"/>
  <c r="M39"/>
  <c r="M57" s="1"/>
  <c r="L39"/>
  <c r="L57" s="1"/>
  <c r="K39"/>
  <c r="K57" s="1"/>
  <c r="J39"/>
  <c r="J57" s="1"/>
  <c r="I39"/>
  <c r="I57" s="1"/>
  <c r="H39"/>
  <c r="H57" s="1"/>
  <c r="G39"/>
  <c r="G57" s="1"/>
  <c r="F39"/>
  <c r="F57" s="1"/>
  <c r="E39"/>
  <c r="E57" s="1"/>
  <c r="D39"/>
  <c r="D57" s="1"/>
  <c r="C39"/>
  <c r="C57" s="1"/>
  <c r="S38"/>
  <c r="S39" s="1"/>
  <c r="R28"/>
  <c r="Q28"/>
  <c r="P28"/>
  <c r="O28"/>
  <c r="N28"/>
  <c r="M28"/>
  <c r="L28"/>
  <c r="K28"/>
  <c r="J28"/>
  <c r="I28"/>
  <c r="H28"/>
  <c r="G28"/>
  <c r="F28"/>
  <c r="E28"/>
  <c r="D28"/>
  <c r="C28"/>
  <c r="S27"/>
  <c r="S26"/>
  <c r="S23"/>
  <c r="R23"/>
  <c r="Q23"/>
  <c r="P23"/>
  <c r="O23"/>
  <c r="N23"/>
  <c r="M23"/>
  <c r="L23"/>
  <c r="K23"/>
  <c r="J23"/>
  <c r="I23"/>
  <c r="H23"/>
  <c r="G23"/>
  <c r="F23"/>
  <c r="E23"/>
  <c r="D23"/>
  <c r="C23"/>
  <c r="S22"/>
  <c r="R19"/>
  <c r="Q19"/>
  <c r="P19"/>
  <c r="O19"/>
  <c r="N19"/>
  <c r="M19"/>
  <c r="L19"/>
  <c r="K19"/>
  <c r="J19"/>
  <c r="I19"/>
  <c r="H19"/>
  <c r="G19"/>
  <c r="F19"/>
  <c r="E19"/>
  <c r="D19"/>
  <c r="C19"/>
  <c r="S18"/>
  <c r="S17"/>
  <c r="S16"/>
  <c r="S15"/>
  <c r="R12"/>
  <c r="R30" s="1"/>
  <c r="Q12"/>
  <c r="Q30" s="1"/>
  <c r="P12"/>
  <c r="P30" s="1"/>
  <c r="O12"/>
  <c r="O30" s="1"/>
  <c r="N12"/>
  <c r="N30" s="1"/>
  <c r="M12"/>
  <c r="M30" s="1"/>
  <c r="L12"/>
  <c r="L30" s="1"/>
  <c r="K12"/>
  <c r="K30" s="1"/>
  <c r="J12"/>
  <c r="J30" s="1"/>
  <c r="I12"/>
  <c r="I30" s="1"/>
  <c r="H12"/>
  <c r="H30" s="1"/>
  <c r="G12"/>
  <c r="G30" s="1"/>
  <c r="F12"/>
  <c r="F30" s="1"/>
  <c r="E12"/>
  <c r="E30" s="1"/>
  <c r="D12"/>
  <c r="D30" s="1"/>
  <c r="C12"/>
  <c r="C30" s="1"/>
  <c r="S11"/>
  <c r="S12" s="1"/>
  <c r="C60" l="1"/>
  <c r="E60"/>
  <c r="G60"/>
  <c r="I60"/>
  <c r="K60"/>
  <c r="M60"/>
  <c r="O60"/>
  <c r="Q60"/>
  <c r="S19"/>
  <c r="S30" s="1"/>
  <c r="S28"/>
  <c r="S55"/>
  <c r="T16" i="2"/>
  <c r="T11"/>
  <c r="T12" s="1"/>
  <c r="T17"/>
  <c r="T18"/>
  <c r="F57"/>
  <c r="H57"/>
  <c r="J57"/>
  <c r="L57"/>
  <c r="N57"/>
  <c r="P57"/>
  <c r="R57"/>
  <c r="T44"/>
  <c r="T45"/>
  <c r="T49"/>
  <c r="T50" s="1"/>
  <c r="D50"/>
  <c r="D57" s="1"/>
  <c r="T27"/>
  <c r="E57"/>
  <c r="I57"/>
  <c r="M57"/>
  <c r="Q57"/>
  <c r="T54"/>
  <c r="S57" i="1"/>
  <c r="D60"/>
  <c r="F60"/>
  <c r="H60"/>
  <c r="J60"/>
  <c r="L60"/>
  <c r="N60"/>
  <c r="P60"/>
  <c r="R60"/>
  <c r="G60" i="2"/>
  <c r="K60"/>
  <c r="O60"/>
  <c r="S60"/>
  <c r="F60"/>
  <c r="H60"/>
  <c r="J60"/>
  <c r="L60"/>
  <c r="N60"/>
  <c r="P60"/>
  <c r="R60"/>
  <c r="E60"/>
  <c r="I60"/>
  <c r="M60"/>
  <c r="Q60"/>
  <c r="D12"/>
  <c r="D30" s="1"/>
  <c r="T22"/>
  <c r="T23" s="1"/>
  <c r="T26"/>
  <c r="T28" s="1"/>
  <c r="T38"/>
  <c r="T39" s="1"/>
  <c r="T42"/>
  <c r="T46" s="1"/>
  <c r="T15"/>
  <c r="T19" s="1"/>
  <c r="T30" s="1"/>
  <c r="T53"/>
  <c r="T55" s="1"/>
  <c r="T57" l="1"/>
  <c r="D60"/>
  <c r="T60" s="1"/>
  <c r="S60" i="1"/>
</calcChain>
</file>

<file path=xl/sharedStrings.xml><?xml version="1.0" encoding="utf-8"?>
<sst xmlns="http://schemas.openxmlformats.org/spreadsheetml/2006/main" count="131" uniqueCount="42">
  <si>
    <t>Pacific Power</t>
  </si>
  <si>
    <t>Washington</t>
  </si>
  <si>
    <t>Docket UE-082252</t>
  </si>
  <si>
    <t>Chehalis Natural Gas Plant Deferral</t>
  </si>
  <si>
    <t>Net Power Cost Impacts (Sep. 2008 to Dec. 2009)</t>
  </si>
  <si>
    <t>TOTAL WEST CONTROL AREA</t>
  </si>
  <si>
    <t>Description</t>
  </si>
  <si>
    <t>Indicator</t>
  </si>
  <si>
    <t>Total</t>
  </si>
  <si>
    <t>Sales for Resale  (Account 447)</t>
  </si>
  <si>
    <t>Sales for Resale</t>
  </si>
  <si>
    <t>447CAGW</t>
  </si>
  <si>
    <t>Total Sales for Resale</t>
  </si>
  <si>
    <t>Purchased Power (Account 555)</t>
  </si>
  <si>
    <t>Existing Firm Energy</t>
  </si>
  <si>
    <t>555CAEW</t>
  </si>
  <si>
    <t>WA Qualifying Facilities</t>
  </si>
  <si>
    <t>555WA</t>
  </si>
  <si>
    <t>Post-Merger Firm Energy</t>
  </si>
  <si>
    <t>555CAGW</t>
  </si>
  <si>
    <t>Other Generation Expenses</t>
  </si>
  <si>
    <t>Total Purchased Power</t>
  </si>
  <si>
    <t>Wheeling (Account 565)</t>
  </si>
  <si>
    <t>Wheeling Expenses</t>
  </si>
  <si>
    <t>565CAGW</t>
  </si>
  <si>
    <t>Total Wheeling Expense</t>
  </si>
  <si>
    <t>Fuel Expense (Accounts 501 and 547)</t>
  </si>
  <si>
    <t>Fuel Consumed - Coal</t>
  </si>
  <si>
    <t>501CAEW</t>
  </si>
  <si>
    <t>Fuel Consumed - Natural Gas</t>
  </si>
  <si>
    <t>547CAEW</t>
  </si>
  <si>
    <t>Total Fuel and Other Expense</t>
  </si>
  <si>
    <t>Total Net Power Cost without Chehalis</t>
  </si>
  <si>
    <t>Existing Firm Sales - Pacific</t>
  </si>
  <si>
    <t>Existing Firm - Pacific</t>
  </si>
  <si>
    <t>Total Net Power Cost with Chehalis</t>
  </si>
  <si>
    <t>Net Increase (Decrease) in NPC with Chehalis</t>
  </si>
  <si>
    <t>TOTAL WASHINGTON ALLOCATED</t>
  </si>
  <si>
    <t>WA</t>
  </si>
  <si>
    <t>Allocation</t>
  </si>
  <si>
    <t>Percentage</t>
  </si>
  <si>
    <t>Final Net Power Cost Impacts (Sep. 2008 to Dec. 2009)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</si>
</sst>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_);[Red]_(* \(#,##0.00\);_(* &quot;-&quot;??_);_(@_)"/>
    <numFmt numFmtId="167" formatCode="&quot;$&quot;###0;[Red]\(&quot;$&quot;###0\)"/>
    <numFmt numFmtId="168" formatCode="0.0"/>
    <numFmt numFmtId="169" formatCode="_(* #,##0_);[Red]_(* \(#,##0\);_(* &quot;-&quot;_);_(@_)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sz val="8"/>
      <color indexed="10"/>
      <name val="Arial"/>
      <family val="2"/>
    </font>
    <font>
      <sz val="10"/>
      <name val="Geneva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9"/>
      <name val="Helv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/>
    <xf numFmtId="166" fontId="2" fillId="0" borderId="0" applyFont="0" applyFill="0" applyBorder="0" applyAlignment="0" applyProtection="0"/>
    <xf numFmtId="4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7" fillId="0" borderId="0" applyFont="0" applyFill="0" applyBorder="0" applyAlignment="0" applyProtection="0"/>
    <xf numFmtId="167" fontId="8" fillId="0" borderId="0" applyFont="0" applyFill="0" applyBorder="0" applyProtection="0">
      <alignment horizontal="right"/>
    </xf>
    <xf numFmtId="168" fontId="9" fillId="0" borderId="0" applyNumberFormat="0" applyFill="0" applyBorder="0" applyAlignment="0" applyProtection="0"/>
    <xf numFmtId="0" fontId="10" fillId="0" borderId="11" applyNumberFormat="0" applyBorder="0" applyAlignment="0"/>
    <xf numFmtId="169" fontId="2" fillId="0" borderId="0"/>
    <xf numFmtId="41" fontId="11" fillId="0" borderId="0"/>
    <xf numFmtId="169" fontId="2" fillId="0" borderId="0"/>
    <xf numFmtId="0" fontId="2" fillId="0" borderId="0"/>
    <xf numFmtId="12" fontId="12" fillId="3" borderId="12">
      <alignment horizontal="left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0" fillId="4" borderId="0" applyNumberFormat="0" applyBorder="0" applyAlignment="0" applyProtection="0"/>
    <xf numFmtId="37" fontId="10" fillId="0" borderId="0"/>
    <xf numFmtId="3" fontId="13" fillId="5" borderId="13" applyProtection="0"/>
  </cellStyleXfs>
  <cellXfs count="50">
    <xf numFmtId="0" fontId="0" fillId="0" borderId="0" xfId="0"/>
    <xf numFmtId="0" fontId="1" fillId="0" borderId="0" xfId="0" applyFont="1"/>
    <xf numFmtId="41" fontId="2" fillId="0" borderId="0" xfId="3" applyFill="1" applyAlignment="1">
      <alignment horizontal="center"/>
    </xf>
    <xf numFmtId="41" fontId="2" fillId="0" borderId="0" xfId="3" applyFill="1"/>
    <xf numFmtId="0" fontId="2" fillId="0" borderId="0" xfId="0" applyFont="1"/>
    <xf numFmtId="41" fontId="1" fillId="0" borderId="0" xfId="3" applyFont="1" applyFill="1" applyAlignment="1">
      <alignment horizontal="center"/>
    </xf>
    <xf numFmtId="41" fontId="1" fillId="0" borderId="1" xfId="3" applyFont="1" applyFill="1" applyBorder="1" applyAlignment="1">
      <alignment horizontal="centerContinuous"/>
    </xf>
    <xf numFmtId="41" fontId="1" fillId="0" borderId="2" xfId="3" applyFont="1" applyFill="1" applyBorder="1" applyAlignment="1">
      <alignment horizontal="centerContinuous"/>
    </xf>
    <xf numFmtId="41" fontId="1" fillId="0" borderId="3" xfId="3" applyFont="1" applyFill="1" applyBorder="1" applyAlignment="1">
      <alignment horizontal="centerContinuous"/>
    </xf>
    <xf numFmtId="41" fontId="1" fillId="0" borderId="0" xfId="3" applyFont="1" applyFill="1" applyBorder="1" applyAlignment="1">
      <alignment horizontal="center"/>
    </xf>
    <xf numFmtId="41" fontId="1" fillId="0" borderId="4" xfId="3" applyFont="1" applyFill="1" applyBorder="1" applyAlignment="1">
      <alignment horizontal="center"/>
    </xf>
    <xf numFmtId="41" fontId="1" fillId="0" borderId="5" xfId="3" applyFont="1" applyFill="1" applyBorder="1" applyAlignment="1">
      <alignment horizontal="center"/>
    </xf>
    <xf numFmtId="41" fontId="1" fillId="0" borderId="6" xfId="3" applyFont="1" applyFill="1" applyBorder="1" applyAlignment="1">
      <alignment horizontal="center"/>
    </xf>
    <xf numFmtId="17" fontId="1" fillId="0" borderId="7" xfId="3" applyNumberFormat="1" applyFont="1" applyFill="1" applyBorder="1" applyAlignment="1">
      <alignment horizontal="center"/>
    </xf>
    <xf numFmtId="41" fontId="2" fillId="0" borderId="8" xfId="3" applyFill="1" applyBorder="1" applyAlignment="1">
      <alignment horizontal="center"/>
    </xf>
    <xf numFmtId="41" fontId="2" fillId="0" borderId="0" xfId="3" applyFont="1" applyFill="1" applyAlignment="1">
      <alignment horizontal="left" indent="1"/>
    </xf>
    <xf numFmtId="41" fontId="2" fillId="0" borderId="0" xfId="3" quotePrefix="1" applyFill="1" applyAlignment="1">
      <alignment horizontal="left"/>
    </xf>
    <xf numFmtId="164" fontId="2" fillId="0" borderId="8" xfId="1" applyNumberFormat="1" applyFill="1" applyBorder="1" applyAlignment="1">
      <alignment horizontal="center"/>
    </xf>
    <xf numFmtId="41" fontId="1" fillId="0" borderId="0" xfId="3" applyFont="1" applyFill="1"/>
    <xf numFmtId="41" fontId="1" fillId="0" borderId="0" xfId="3" applyFont="1" applyFill="1" applyAlignment="1">
      <alignment horizontal="left"/>
    </xf>
    <xf numFmtId="37" fontId="1" fillId="0" borderId="7" xfId="3" applyNumberFormat="1" applyFont="1" applyFill="1" applyBorder="1"/>
    <xf numFmtId="41" fontId="2" fillId="0" borderId="0" xfId="3" applyFill="1" applyAlignment="1">
      <alignment horizontal="left"/>
    </xf>
    <xf numFmtId="41" fontId="2" fillId="0" borderId="0" xfId="3" applyFill="1" applyAlignment="1">
      <alignment horizontal="left" indent="1"/>
    </xf>
    <xf numFmtId="41" fontId="1" fillId="0" borderId="0" xfId="3" quotePrefix="1" applyFont="1" applyFill="1" applyAlignment="1">
      <alignment horizontal="left"/>
    </xf>
    <xf numFmtId="37" fontId="1" fillId="0" borderId="9" xfId="3" applyNumberFormat="1" applyFont="1" applyFill="1" applyBorder="1"/>
    <xf numFmtId="165" fontId="2" fillId="0" borderId="0" xfId="3" applyNumberFormat="1" applyFill="1" applyAlignment="1">
      <alignment horizontal="center"/>
    </xf>
    <xf numFmtId="165" fontId="2" fillId="0" borderId="10" xfId="3" applyNumberFormat="1" applyFill="1" applyBorder="1" applyAlignment="1">
      <alignment horizontal="center"/>
    </xf>
    <xf numFmtId="165" fontId="2" fillId="0" borderId="0" xfId="3" applyNumberFormat="1" applyFill="1" applyBorder="1" applyAlignment="1">
      <alignment horizontal="center"/>
    </xf>
    <xf numFmtId="43" fontId="3" fillId="0" borderId="0" xfId="1" applyFont="1" applyFill="1" applyBorder="1"/>
    <xf numFmtId="41" fontId="2" fillId="0" borderId="0" xfId="3" applyFill="1" applyBorder="1"/>
    <xf numFmtId="41" fontId="2" fillId="2" borderId="0" xfId="3" applyFill="1"/>
    <xf numFmtId="41" fontId="2" fillId="2" borderId="0" xfId="3" applyFill="1" applyAlignment="1">
      <alignment horizontal="center"/>
    </xf>
    <xf numFmtId="41" fontId="2" fillId="2" borderId="0" xfId="3" applyFill="1" applyBorder="1" applyAlignment="1">
      <alignment horizontal="center"/>
    </xf>
    <xf numFmtId="41" fontId="2" fillId="2" borderId="0" xfId="3" applyFill="1" applyBorder="1"/>
    <xf numFmtId="41" fontId="4" fillId="0" borderId="0" xfId="3" applyFont="1" applyFill="1"/>
    <xf numFmtId="41" fontId="2" fillId="0" borderId="0" xfId="3" applyFill="1" applyBorder="1" applyAlignment="1">
      <alignment horizontal="center"/>
    </xf>
    <xf numFmtId="41" fontId="2" fillId="0" borderId="0" xfId="3" applyFont="1" applyFill="1"/>
    <xf numFmtId="43" fontId="3" fillId="0" borderId="0" xfId="1" applyFont="1" applyFill="1" applyAlignment="1">
      <alignment horizontal="center"/>
    </xf>
    <xf numFmtId="41" fontId="1" fillId="0" borderId="0" xfId="3" applyFont="1" applyFill="1" applyBorder="1"/>
    <xf numFmtId="41" fontId="5" fillId="0" borderId="0" xfId="3" applyFont="1" applyFill="1" applyBorder="1"/>
    <xf numFmtId="0" fontId="5" fillId="0" borderId="0" xfId="0" applyFont="1"/>
    <xf numFmtId="41" fontId="2" fillId="0" borderId="0" xfId="3" applyFont="1" applyFill="1" applyBorder="1"/>
    <xf numFmtId="41" fontId="6" fillId="0" borderId="0" xfId="3" applyFont="1" applyFill="1"/>
    <xf numFmtId="41" fontId="2" fillId="0" borderId="0" xfId="3" applyFill="1" applyAlignment="1">
      <alignment horizontal="right"/>
    </xf>
    <xf numFmtId="165" fontId="2" fillId="0" borderId="0" xfId="2" applyNumberFormat="1" applyFill="1" applyAlignment="1">
      <alignment horizontal="center"/>
    </xf>
    <xf numFmtId="41" fontId="6" fillId="0" borderId="0" xfId="3" applyFont="1" applyFill="1" applyAlignment="1">
      <alignment horizontal="center"/>
    </xf>
    <xf numFmtId="41" fontId="0" fillId="0" borderId="0" xfId="0" applyNumberFormat="1"/>
    <xf numFmtId="0" fontId="0" fillId="0" borderId="0" xfId="0" applyFill="1"/>
    <xf numFmtId="0" fontId="5" fillId="0" borderId="0" xfId="0" applyFont="1" applyFill="1"/>
    <xf numFmtId="41" fontId="14" fillId="0" borderId="0" xfId="3" applyFont="1" applyFill="1" applyAlignment="1">
      <alignment horizontal="left"/>
    </xf>
  </cellXfs>
  <cellStyles count="24">
    <cellStyle name="Comma" xfId="1" builtinId="3"/>
    <cellStyle name="Comma 2" xfId="4"/>
    <cellStyle name="Comma 2 2" xfId="5"/>
    <cellStyle name="Comma 3" xfId="6"/>
    <cellStyle name="Comma 4" xfId="7"/>
    <cellStyle name="Currency No Comma" xfId="8"/>
    <cellStyle name="MCP" xfId="9"/>
    <cellStyle name="noninput" xfId="10"/>
    <cellStyle name="Normal" xfId="0" builtinId="0"/>
    <cellStyle name="Normal 2" xfId="11"/>
    <cellStyle name="Normal 2 2" xfId="12"/>
    <cellStyle name="Normal 3" xfId="13"/>
    <cellStyle name="Normal 4" xfId="14"/>
    <cellStyle name="Normal_Net Power Costs No Chehalis - WA 2008 Q4" xfId="3"/>
    <cellStyle name="Password" xfId="15"/>
    <cellStyle name="Percent" xfId="2" builtinId="5"/>
    <cellStyle name="Percent 2" xfId="16"/>
    <cellStyle name="Percent 2 2" xfId="17"/>
    <cellStyle name="Percent 3" xfId="18"/>
    <cellStyle name="Percent 3 2" xfId="19"/>
    <cellStyle name="Percent 4" xfId="20"/>
    <cellStyle name="Unprot" xfId="21"/>
    <cellStyle name="Unprot$" xfId="22"/>
    <cellStyle name="Unprotect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view="pageBreakPreview" zoomScale="60" zoomScaleNormal="75" workbookViewId="0">
      <selection activeCell="B53" sqref="B53"/>
    </sheetView>
  </sheetViews>
  <sheetFormatPr defaultRowHeight="12.75"/>
  <cols>
    <col min="1" max="1" width="36" style="3" customWidth="1"/>
    <col min="2" max="2" width="18.28515625" style="2" customWidth="1"/>
    <col min="3" max="15" width="13.5703125" style="2" customWidth="1"/>
    <col min="16" max="18" width="13.5703125" style="3" customWidth="1"/>
    <col min="19" max="19" width="13.7109375" style="3" customWidth="1"/>
    <col min="20" max="20" width="4" style="47" customWidth="1"/>
    <col min="21" max="30" width="9.140625" style="47"/>
    <col min="31" max="32" width="9.140625" style="3"/>
    <col min="33" max="33" width="9.7109375" style="3" bestFit="1" customWidth="1"/>
    <col min="34" max="16384" width="9.140625" style="3"/>
  </cols>
  <sheetData>
    <row r="1" spans="1:19" s="47" customForma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r="2" spans="1:19" s="47" customForma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</row>
    <row r="3" spans="1:19" s="47" customForma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</row>
    <row r="4" spans="1:19" s="5" customFormat="1">
      <c r="A4" s="4" t="s">
        <v>3</v>
      </c>
    </row>
    <row r="5" spans="1:19" s="5" customFormat="1">
      <c r="A5" s="1" t="s">
        <v>41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s="5" customFormat="1">
      <c r="A6" s="1"/>
      <c r="F6" s="9"/>
      <c r="G6" s="10"/>
      <c r="P6" s="9"/>
      <c r="Q6" s="9"/>
      <c r="R6" s="9"/>
      <c r="S6" s="11"/>
    </row>
    <row r="7" spans="1:19" s="5" customFormat="1">
      <c r="A7" s="1"/>
      <c r="F7" s="12"/>
      <c r="G7" s="12"/>
      <c r="P7" s="12"/>
      <c r="Q7" s="9"/>
      <c r="R7" s="9"/>
      <c r="S7" s="11"/>
    </row>
    <row r="8" spans="1:19" s="5" customFormat="1">
      <c r="A8" s="12" t="s">
        <v>6</v>
      </c>
      <c r="B8" s="12" t="s">
        <v>7</v>
      </c>
      <c r="C8" s="13">
        <v>39692</v>
      </c>
      <c r="D8" s="13">
        <v>39722</v>
      </c>
      <c r="E8" s="13">
        <v>39753</v>
      </c>
      <c r="F8" s="13">
        <v>39783</v>
      </c>
      <c r="G8" s="13">
        <v>39814</v>
      </c>
      <c r="H8" s="13">
        <v>39845</v>
      </c>
      <c r="I8" s="13">
        <v>39873</v>
      </c>
      <c r="J8" s="13">
        <v>39904</v>
      </c>
      <c r="K8" s="13">
        <v>39934</v>
      </c>
      <c r="L8" s="13">
        <v>39965</v>
      </c>
      <c r="M8" s="13">
        <v>39995</v>
      </c>
      <c r="N8" s="13">
        <v>40026</v>
      </c>
      <c r="O8" s="13">
        <v>40057</v>
      </c>
      <c r="P8" s="13">
        <v>40087</v>
      </c>
      <c r="Q8" s="13">
        <v>40118</v>
      </c>
      <c r="R8" s="13">
        <v>40148</v>
      </c>
      <c r="S8" s="13" t="s">
        <v>8</v>
      </c>
    </row>
    <row r="9" spans="1:19" s="47" customFormat="1">
      <c r="A9" s="3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47" customFormat="1">
      <c r="A10" s="3" t="s">
        <v>9</v>
      </c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47" customFormat="1">
      <c r="A11" s="15" t="s">
        <v>10</v>
      </c>
      <c r="B11" s="16" t="s">
        <v>11</v>
      </c>
      <c r="C11" s="17">
        <v>48370643.617600009</v>
      </c>
      <c r="D11" s="17">
        <v>38250283.9969</v>
      </c>
      <c r="E11" s="17">
        <v>40197731.347231999</v>
      </c>
      <c r="F11" s="17">
        <v>43559875.25</v>
      </c>
      <c r="G11" s="17">
        <v>40205977.206</v>
      </c>
      <c r="H11" s="17">
        <v>34639078.829999998</v>
      </c>
      <c r="I11" s="17">
        <v>35927255.240000002</v>
      </c>
      <c r="J11" s="17">
        <v>15215331.906200001</v>
      </c>
      <c r="K11" s="17">
        <v>15935069.860000001</v>
      </c>
      <c r="L11" s="17">
        <v>14803920.68</v>
      </c>
      <c r="M11" s="17">
        <v>24950329.68</v>
      </c>
      <c r="N11" s="17">
        <v>24880605.370000001</v>
      </c>
      <c r="O11" s="17">
        <v>20270794.300000001</v>
      </c>
      <c r="P11" s="17">
        <v>31385504.850839995</v>
      </c>
      <c r="Q11" s="17">
        <v>30135858.340820003</v>
      </c>
      <c r="R11" s="17">
        <v>36363057.219999999</v>
      </c>
      <c r="S11" s="17">
        <f>SUM(C11:R11)</f>
        <v>495091317.69559205</v>
      </c>
    </row>
    <row r="12" spans="1:19" s="47" customFormat="1">
      <c r="A12" s="18" t="s">
        <v>12</v>
      </c>
      <c r="B12" s="19"/>
      <c r="C12" s="20">
        <f t="shared" ref="C12:S12" si="0">SUM(C11:C11)</f>
        <v>48370643.617600009</v>
      </c>
      <c r="D12" s="20">
        <f t="shared" si="0"/>
        <v>38250283.9969</v>
      </c>
      <c r="E12" s="20">
        <f t="shared" si="0"/>
        <v>40197731.347231999</v>
      </c>
      <c r="F12" s="20">
        <f t="shared" si="0"/>
        <v>43559875.25</v>
      </c>
      <c r="G12" s="20">
        <f t="shared" si="0"/>
        <v>40205977.206</v>
      </c>
      <c r="H12" s="20">
        <f t="shared" si="0"/>
        <v>34639078.829999998</v>
      </c>
      <c r="I12" s="20">
        <f t="shared" si="0"/>
        <v>35927255.240000002</v>
      </c>
      <c r="J12" s="20">
        <f t="shared" si="0"/>
        <v>15215331.906200001</v>
      </c>
      <c r="K12" s="20">
        <f t="shared" si="0"/>
        <v>15935069.860000001</v>
      </c>
      <c r="L12" s="20">
        <f t="shared" si="0"/>
        <v>14803920.68</v>
      </c>
      <c r="M12" s="20">
        <f t="shared" si="0"/>
        <v>24950329.68</v>
      </c>
      <c r="N12" s="20">
        <f t="shared" si="0"/>
        <v>24880605.370000001</v>
      </c>
      <c r="O12" s="20">
        <f t="shared" si="0"/>
        <v>20270794.300000001</v>
      </c>
      <c r="P12" s="20">
        <f t="shared" si="0"/>
        <v>31385504.850839995</v>
      </c>
      <c r="Q12" s="20">
        <f t="shared" si="0"/>
        <v>30135858.340820003</v>
      </c>
      <c r="R12" s="20">
        <f t="shared" si="0"/>
        <v>36363057.219999999</v>
      </c>
      <c r="S12" s="20">
        <f t="shared" si="0"/>
        <v>495091317.69559205</v>
      </c>
    </row>
    <row r="13" spans="1:19" s="47" customFormat="1">
      <c r="A13" s="3"/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47" customFormat="1">
      <c r="A14" s="3" t="s">
        <v>13</v>
      </c>
      <c r="B14" s="2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47" customFormat="1">
      <c r="A15" s="22" t="s">
        <v>14</v>
      </c>
      <c r="B15" s="16" t="s">
        <v>15</v>
      </c>
      <c r="C15" s="17">
        <v>3488522.1745659998</v>
      </c>
      <c r="D15" s="17">
        <v>2186990.8502511997</v>
      </c>
      <c r="E15" s="17">
        <v>2497109.0822192002</v>
      </c>
      <c r="F15" s="17">
        <v>3316885.4021683997</v>
      </c>
      <c r="G15" s="17">
        <v>2604713.5427424</v>
      </c>
      <c r="H15" s="17">
        <v>1617706.7460148758</v>
      </c>
      <c r="I15" s="17">
        <v>1862765.5112816</v>
      </c>
      <c r="J15" s="17">
        <v>1568609.3077864004</v>
      </c>
      <c r="K15" s="17">
        <v>2210870.6992075997</v>
      </c>
      <c r="L15" s="17">
        <v>2430874.4437704002</v>
      </c>
      <c r="M15" s="17">
        <v>2215898.3291219999</v>
      </c>
      <c r="N15" s="17">
        <v>2079037.5345012001</v>
      </c>
      <c r="O15" s="17">
        <v>1864041.9703819999</v>
      </c>
      <c r="P15" s="17">
        <v>1967453.1949160001</v>
      </c>
      <c r="Q15" s="17">
        <v>-163935.87497280008</v>
      </c>
      <c r="R15" s="17">
        <v>32411.800510399917</v>
      </c>
      <c r="S15" s="17">
        <f t="shared" ref="S15:S18" si="1">SUM(C15:R15)</f>
        <v>31779954.714466874</v>
      </c>
    </row>
    <row r="16" spans="1:19" s="47" customFormat="1">
      <c r="A16" s="22" t="s">
        <v>16</v>
      </c>
      <c r="B16" s="16" t="s">
        <v>17</v>
      </c>
      <c r="C16" s="17">
        <v>220556.19</v>
      </c>
      <c r="D16" s="17">
        <v>173792.74</v>
      </c>
      <c r="E16" s="17">
        <v>147542.56</v>
      </c>
      <c r="F16" s="17">
        <v>139209.66</v>
      </c>
      <c r="G16" s="17">
        <v>105053.12</v>
      </c>
      <c r="H16" s="17">
        <v>138814.22</v>
      </c>
      <c r="I16" s="17">
        <v>157398.93</v>
      </c>
      <c r="J16" s="17">
        <v>160693.77000000002</v>
      </c>
      <c r="K16" s="17">
        <v>226755.47</v>
      </c>
      <c r="L16" s="17">
        <v>297171.33999999997</v>
      </c>
      <c r="M16" s="17">
        <v>325006.15000000002</v>
      </c>
      <c r="N16" s="17">
        <v>297223.29000000004</v>
      </c>
      <c r="O16" s="17">
        <v>277818.41000000003</v>
      </c>
      <c r="P16" s="17">
        <v>222851.46</v>
      </c>
      <c r="Q16" s="17">
        <v>151758.84</v>
      </c>
      <c r="R16" s="17">
        <v>143138</v>
      </c>
      <c r="S16" s="17">
        <f t="shared" si="1"/>
        <v>3184784.15</v>
      </c>
    </row>
    <row r="17" spans="1:31">
      <c r="A17" s="22" t="s">
        <v>18</v>
      </c>
      <c r="B17" s="16" t="s">
        <v>19</v>
      </c>
      <c r="C17" s="17">
        <v>59890849.767667681</v>
      </c>
      <c r="D17" s="17">
        <v>42213982.444822632</v>
      </c>
      <c r="E17" s="17">
        <v>42012470.350880153</v>
      </c>
      <c r="F17" s="17">
        <v>68813734.654211968</v>
      </c>
      <c r="G17" s="17">
        <v>38684157.590933256</v>
      </c>
      <c r="H17" s="17">
        <v>39109955.490035139</v>
      </c>
      <c r="I17" s="17">
        <v>28560555.965578385</v>
      </c>
      <c r="J17" s="17">
        <v>20763666.07736953</v>
      </c>
      <c r="K17" s="17">
        <v>21439817.932148326</v>
      </c>
      <c r="L17" s="17">
        <v>21637222.938545529</v>
      </c>
      <c r="M17" s="17">
        <v>43703161.17902758</v>
      </c>
      <c r="N17" s="17">
        <v>44602699.062801249</v>
      </c>
      <c r="O17" s="17">
        <v>37105169.447122179</v>
      </c>
      <c r="P17" s="17">
        <v>35387160.766862877</v>
      </c>
      <c r="Q17" s="17">
        <v>27518807.380925313</v>
      </c>
      <c r="R17" s="17">
        <v>74553359.407843381</v>
      </c>
      <c r="S17" s="17">
        <f t="shared" si="1"/>
        <v>645996770.45677507</v>
      </c>
    </row>
    <row r="18" spans="1:31">
      <c r="A18" s="22" t="s">
        <v>20</v>
      </c>
      <c r="B18" s="16" t="s">
        <v>19</v>
      </c>
      <c r="C18" s="17">
        <v>56046.417359999999</v>
      </c>
      <c r="D18" s="17">
        <v>72389.100539999999</v>
      </c>
      <c r="E18" s="17">
        <v>82518.488459999993</v>
      </c>
      <c r="F18" s="17">
        <v>98658.386159999995</v>
      </c>
      <c r="G18" s="17">
        <v>114038.69635999999</v>
      </c>
      <c r="H18" s="17">
        <v>43327.915159999997</v>
      </c>
      <c r="I18" s="17">
        <v>154600.32355999999</v>
      </c>
      <c r="J18" s="17">
        <v>669726.88341078593</v>
      </c>
      <c r="K18" s="17">
        <v>715956.02611791401</v>
      </c>
      <c r="L18" s="17">
        <v>580489.54503805074</v>
      </c>
      <c r="M18" s="17">
        <v>434700.16561493953</v>
      </c>
      <c r="N18" s="17">
        <v>652445.46765478654</v>
      </c>
      <c r="O18" s="17">
        <v>557093.13200367161</v>
      </c>
      <c r="P18" s="17">
        <v>588230.84582605876</v>
      </c>
      <c r="Q18" s="17">
        <v>872798.96238802129</v>
      </c>
      <c r="R18" s="17">
        <v>429968.98355254665</v>
      </c>
      <c r="S18" s="17">
        <f t="shared" si="1"/>
        <v>6122989.3392067738</v>
      </c>
    </row>
    <row r="19" spans="1:31">
      <c r="A19" s="19" t="s">
        <v>21</v>
      </c>
      <c r="B19" s="23"/>
      <c r="C19" s="20">
        <f t="shared" ref="C19:S19" si="2">SUM(C15:C18)</f>
        <v>63655974.54959368</v>
      </c>
      <c r="D19" s="20">
        <f t="shared" si="2"/>
        <v>44647155.135613829</v>
      </c>
      <c r="E19" s="20">
        <f t="shared" si="2"/>
        <v>44739640.481559351</v>
      </c>
      <c r="F19" s="20">
        <f t="shared" si="2"/>
        <v>72368488.102540374</v>
      </c>
      <c r="G19" s="20">
        <f t="shared" si="2"/>
        <v>41507962.950035654</v>
      </c>
      <c r="H19" s="20">
        <f t="shared" si="2"/>
        <v>40909804.371210016</v>
      </c>
      <c r="I19" s="20">
        <f t="shared" si="2"/>
        <v>30735320.730419986</v>
      </c>
      <c r="J19" s="20">
        <f t="shared" si="2"/>
        <v>23162696.038566716</v>
      </c>
      <c r="K19" s="20">
        <f t="shared" si="2"/>
        <v>24593400.127473839</v>
      </c>
      <c r="L19" s="20">
        <f t="shared" si="2"/>
        <v>24945758.267353982</v>
      </c>
      <c r="M19" s="20">
        <f t="shared" si="2"/>
        <v>46678765.823764518</v>
      </c>
      <c r="N19" s="20">
        <f t="shared" si="2"/>
        <v>47631405.354957238</v>
      </c>
      <c r="O19" s="20">
        <f t="shared" si="2"/>
        <v>39804122.959507853</v>
      </c>
      <c r="P19" s="20">
        <f t="shared" si="2"/>
        <v>38165696.26760494</v>
      </c>
      <c r="Q19" s="20">
        <f t="shared" si="2"/>
        <v>28379429.308340531</v>
      </c>
      <c r="R19" s="20">
        <f t="shared" si="2"/>
        <v>75158878.191906333</v>
      </c>
      <c r="S19" s="20">
        <f t="shared" si="2"/>
        <v>687084498.66044879</v>
      </c>
    </row>
    <row r="20" spans="1:31">
      <c r="B20" s="2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31">
      <c r="A21" s="3" t="s">
        <v>22</v>
      </c>
      <c r="B21" s="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31">
      <c r="A22" s="15" t="s">
        <v>23</v>
      </c>
      <c r="B22" s="16" t="s">
        <v>24</v>
      </c>
      <c r="C22" s="17">
        <v>6536200.4000000013</v>
      </c>
      <c r="D22" s="17">
        <v>6634889.5299999993</v>
      </c>
      <c r="E22" s="17">
        <v>6609146.5600000005</v>
      </c>
      <c r="F22" s="17">
        <v>6641270.0900000008</v>
      </c>
      <c r="G22" s="17">
        <v>6562357.3499999996</v>
      </c>
      <c r="H22" s="17">
        <v>6703978.3500000006</v>
      </c>
      <c r="I22" s="17">
        <v>6554349.8499999996</v>
      </c>
      <c r="J22" s="17">
        <v>6630419.2899999991</v>
      </c>
      <c r="K22" s="17">
        <v>6577907.4800000004</v>
      </c>
      <c r="L22" s="17">
        <v>6522747.1799999997</v>
      </c>
      <c r="M22" s="17">
        <v>6356975.5900000008</v>
      </c>
      <c r="N22" s="17">
        <v>6566318.3700000001</v>
      </c>
      <c r="O22" s="17">
        <v>6669677.6699999999</v>
      </c>
      <c r="P22" s="17">
        <v>6729713.8100000005</v>
      </c>
      <c r="Q22" s="17">
        <v>7554242.2699999996</v>
      </c>
      <c r="R22" s="17">
        <v>8228798.8600000003</v>
      </c>
      <c r="S22" s="17">
        <f>SUM(C22:R22)</f>
        <v>108078992.65000001</v>
      </c>
    </row>
    <row r="23" spans="1:31">
      <c r="A23" s="18" t="s">
        <v>25</v>
      </c>
      <c r="B23" s="19"/>
      <c r="C23" s="20">
        <f t="shared" ref="C23:S23" si="3">SUM(C22:C22)</f>
        <v>6536200.4000000013</v>
      </c>
      <c r="D23" s="20">
        <f t="shared" si="3"/>
        <v>6634889.5299999993</v>
      </c>
      <c r="E23" s="20">
        <f t="shared" si="3"/>
        <v>6609146.5600000005</v>
      </c>
      <c r="F23" s="20">
        <f t="shared" si="3"/>
        <v>6641270.0900000008</v>
      </c>
      <c r="G23" s="20">
        <f t="shared" si="3"/>
        <v>6562357.3499999996</v>
      </c>
      <c r="H23" s="20">
        <f t="shared" si="3"/>
        <v>6703978.3500000006</v>
      </c>
      <c r="I23" s="20">
        <f t="shared" si="3"/>
        <v>6554349.8499999996</v>
      </c>
      <c r="J23" s="20">
        <f t="shared" si="3"/>
        <v>6630419.2899999991</v>
      </c>
      <c r="K23" s="20">
        <f t="shared" si="3"/>
        <v>6577907.4800000004</v>
      </c>
      <c r="L23" s="20">
        <f t="shared" si="3"/>
        <v>6522747.1799999997</v>
      </c>
      <c r="M23" s="20">
        <f t="shared" si="3"/>
        <v>6356975.5900000008</v>
      </c>
      <c r="N23" s="20">
        <f t="shared" si="3"/>
        <v>6566318.3700000001</v>
      </c>
      <c r="O23" s="20">
        <f t="shared" si="3"/>
        <v>6669677.6699999999</v>
      </c>
      <c r="P23" s="20">
        <f t="shared" si="3"/>
        <v>6729713.8100000005</v>
      </c>
      <c r="Q23" s="20">
        <f t="shared" si="3"/>
        <v>7554242.2699999996</v>
      </c>
      <c r="R23" s="20">
        <f t="shared" si="3"/>
        <v>8228798.8600000003</v>
      </c>
      <c r="S23" s="20">
        <f t="shared" si="3"/>
        <v>108078992.65000001</v>
      </c>
    </row>
    <row r="24" spans="1:31"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31">
      <c r="A25" s="3" t="s">
        <v>26</v>
      </c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31">
      <c r="A26" s="22" t="s">
        <v>27</v>
      </c>
      <c r="B26" s="16" t="s">
        <v>28</v>
      </c>
      <c r="C26" s="17">
        <v>13465350.2853</v>
      </c>
      <c r="D26" s="17">
        <v>13992350.673799999</v>
      </c>
      <c r="E26" s="17">
        <v>13711589.973300001</v>
      </c>
      <c r="F26" s="17">
        <v>14743913.327400001</v>
      </c>
      <c r="G26" s="17">
        <v>14388273.8442</v>
      </c>
      <c r="H26" s="17">
        <v>13183491.280400001</v>
      </c>
      <c r="I26" s="17">
        <v>14736654.7642</v>
      </c>
      <c r="J26" s="17">
        <v>12314569.8465</v>
      </c>
      <c r="K26" s="17">
        <v>10882194.365700001</v>
      </c>
      <c r="L26" s="17">
        <v>10385051.9757</v>
      </c>
      <c r="M26" s="17">
        <v>14495982.9046</v>
      </c>
      <c r="N26" s="17">
        <v>14697384.944499999</v>
      </c>
      <c r="O26" s="17">
        <v>14163085.184599999</v>
      </c>
      <c r="P26" s="17">
        <v>14090652.730140001</v>
      </c>
      <c r="Q26" s="17">
        <v>14208297.330800001</v>
      </c>
      <c r="R26" s="17">
        <v>14150018.422800001</v>
      </c>
      <c r="S26" s="17">
        <f t="shared" ref="S26:S27" si="4">SUM(C26:R26)</f>
        <v>217608861.85394001</v>
      </c>
    </row>
    <row r="27" spans="1:31">
      <c r="A27" s="22" t="s">
        <v>29</v>
      </c>
      <c r="B27" s="16" t="s">
        <v>30</v>
      </c>
      <c r="C27" s="17">
        <v>5174758.4373000003</v>
      </c>
      <c r="D27" s="17">
        <v>5338029.0957999993</v>
      </c>
      <c r="E27" s="17">
        <v>4988892.5920500001</v>
      </c>
      <c r="F27" s="17">
        <v>5793217.6730000004</v>
      </c>
      <c r="G27" s="17">
        <v>5655377.8417612398</v>
      </c>
      <c r="H27" s="17">
        <v>5144999.5246612402</v>
      </c>
      <c r="I27" s="17">
        <v>5263753.5652112402</v>
      </c>
      <c r="J27" s="17">
        <v>133963.08846123991</v>
      </c>
      <c r="K27" s="17">
        <v>133963.08846123991</v>
      </c>
      <c r="L27" s="17">
        <v>133963.08846123991</v>
      </c>
      <c r="M27" s="17">
        <v>5564258.7986612385</v>
      </c>
      <c r="N27" s="17">
        <v>5533395.5820112396</v>
      </c>
      <c r="O27" s="17">
        <v>5585497.8134612394</v>
      </c>
      <c r="P27" s="17">
        <v>6186097.9022612395</v>
      </c>
      <c r="Q27" s="17">
        <v>5823208.0524266092</v>
      </c>
      <c r="R27" s="17">
        <v>4692879.9366266085</v>
      </c>
      <c r="S27" s="17">
        <f t="shared" si="4"/>
        <v>71146256.08061561</v>
      </c>
    </row>
    <row r="28" spans="1:31">
      <c r="A28" s="18" t="s">
        <v>31</v>
      </c>
      <c r="B28" s="5"/>
      <c r="C28" s="20">
        <f t="shared" ref="C28:R28" si="5">SUM(C26:C27)</f>
        <v>18640108.722599998</v>
      </c>
      <c r="D28" s="20">
        <f t="shared" si="5"/>
        <v>19330379.769599997</v>
      </c>
      <c r="E28" s="20">
        <f t="shared" si="5"/>
        <v>18700482.56535</v>
      </c>
      <c r="F28" s="20">
        <f t="shared" si="5"/>
        <v>20537131.000399999</v>
      </c>
      <c r="G28" s="20">
        <f t="shared" si="5"/>
        <v>20043651.685961239</v>
      </c>
      <c r="H28" s="20">
        <f t="shared" si="5"/>
        <v>18328490.80506124</v>
      </c>
      <c r="I28" s="20">
        <f t="shared" si="5"/>
        <v>20000408.329411238</v>
      </c>
      <c r="J28" s="20">
        <f t="shared" si="5"/>
        <v>12448532.934961241</v>
      </c>
      <c r="K28" s="20">
        <f t="shared" si="5"/>
        <v>11016157.454161242</v>
      </c>
      <c r="L28" s="20">
        <f t="shared" si="5"/>
        <v>10519015.064161241</v>
      </c>
      <c r="M28" s="20">
        <f t="shared" si="5"/>
        <v>20060241.703261238</v>
      </c>
      <c r="N28" s="20">
        <f t="shared" si="5"/>
        <v>20230780.526511237</v>
      </c>
      <c r="O28" s="20">
        <f t="shared" si="5"/>
        <v>19748582.99806124</v>
      </c>
      <c r="P28" s="20">
        <f t="shared" si="5"/>
        <v>20276750.632401239</v>
      </c>
      <c r="Q28" s="20">
        <f t="shared" si="5"/>
        <v>20031505.383226611</v>
      </c>
      <c r="R28" s="20">
        <f t="shared" si="5"/>
        <v>18842898.35942661</v>
      </c>
      <c r="S28" s="20">
        <f>SUM(S26:S27)</f>
        <v>288755117.93455565</v>
      </c>
    </row>
    <row r="29" spans="1:3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31" s="18" customFormat="1" ht="13.5" thickBot="1">
      <c r="A30" s="49" t="s">
        <v>32</v>
      </c>
      <c r="B30" s="5"/>
      <c r="C30" s="24">
        <f t="shared" ref="C30:S30" si="6">SUM(-C12,C19,C23,C28)</f>
        <v>40461640.054593667</v>
      </c>
      <c r="D30" s="24">
        <f t="shared" si="6"/>
        <v>32362140.438313827</v>
      </c>
      <c r="E30" s="24">
        <f t="shared" si="6"/>
        <v>29851538.259677351</v>
      </c>
      <c r="F30" s="24">
        <f t="shared" si="6"/>
        <v>55987013.942940377</v>
      </c>
      <c r="G30" s="24">
        <f t="shared" si="6"/>
        <v>27907994.779996894</v>
      </c>
      <c r="H30" s="24">
        <f t="shared" si="6"/>
        <v>31303194.696271259</v>
      </c>
      <c r="I30" s="24">
        <f t="shared" si="6"/>
        <v>21362823.669831224</v>
      </c>
      <c r="J30" s="24">
        <f t="shared" si="6"/>
        <v>27026316.357327953</v>
      </c>
      <c r="K30" s="24">
        <f t="shared" si="6"/>
        <v>26252395.201635078</v>
      </c>
      <c r="L30" s="24">
        <f t="shared" si="6"/>
        <v>27183599.831515223</v>
      </c>
      <c r="M30" s="24">
        <f t="shared" si="6"/>
        <v>48145653.437025756</v>
      </c>
      <c r="N30" s="24">
        <f t="shared" si="6"/>
        <v>49547898.881468475</v>
      </c>
      <c r="O30" s="24">
        <f t="shared" si="6"/>
        <v>45951589.32756909</v>
      </c>
      <c r="P30" s="24">
        <f t="shared" si="6"/>
        <v>33786655.859166183</v>
      </c>
      <c r="Q30" s="24">
        <f t="shared" si="6"/>
        <v>25829318.620747138</v>
      </c>
      <c r="R30" s="24">
        <f t="shared" si="6"/>
        <v>65867518.191332944</v>
      </c>
      <c r="S30" s="24">
        <f t="shared" si="6"/>
        <v>588827291.54941237</v>
      </c>
    </row>
    <row r="31" spans="1:31" ht="13.5" thickTop="1">
      <c r="G31" s="25"/>
      <c r="H31" s="25"/>
      <c r="I31" s="25"/>
      <c r="J31" s="25"/>
      <c r="K31" s="25"/>
      <c r="L31" s="25"/>
      <c r="M31" s="26"/>
      <c r="N31" s="27"/>
      <c r="O31" s="27"/>
      <c r="P31" s="26"/>
      <c r="Q31" s="27"/>
      <c r="R31" s="27"/>
      <c r="S31" s="28"/>
      <c r="AE31" s="29"/>
    </row>
    <row r="32" spans="1:3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2"/>
      <c r="O32" s="32"/>
      <c r="P32" s="32"/>
      <c r="Q32" s="32"/>
      <c r="R32" s="32"/>
      <c r="S32" s="33"/>
      <c r="AE32" s="29"/>
    </row>
    <row r="33" spans="1:31">
      <c r="A33" s="34"/>
      <c r="M33" s="35"/>
      <c r="N33" s="35"/>
      <c r="O33" s="35"/>
      <c r="P33" s="35"/>
      <c r="Q33" s="35"/>
      <c r="R33" s="35"/>
      <c r="S33" s="29"/>
      <c r="AE33" s="29"/>
    </row>
    <row r="34" spans="1:3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9"/>
      <c r="O34" s="9"/>
      <c r="P34" s="12"/>
      <c r="Q34" s="9"/>
      <c r="R34" s="9"/>
      <c r="S34" s="9"/>
      <c r="AE34" s="29"/>
    </row>
    <row r="35" spans="1:31">
      <c r="A35" s="12" t="s">
        <v>6</v>
      </c>
      <c r="B35" s="12" t="s">
        <v>7</v>
      </c>
      <c r="C35" s="13">
        <v>39692</v>
      </c>
      <c r="D35" s="13">
        <v>39722</v>
      </c>
      <c r="E35" s="13">
        <v>39753</v>
      </c>
      <c r="F35" s="13">
        <v>39783</v>
      </c>
      <c r="G35" s="13">
        <v>39814</v>
      </c>
      <c r="H35" s="13">
        <v>39845</v>
      </c>
      <c r="I35" s="13">
        <v>39873</v>
      </c>
      <c r="J35" s="13">
        <v>39904</v>
      </c>
      <c r="K35" s="13">
        <v>39934</v>
      </c>
      <c r="L35" s="13">
        <v>39965</v>
      </c>
      <c r="M35" s="13">
        <v>39995</v>
      </c>
      <c r="N35" s="13">
        <v>40026</v>
      </c>
      <c r="O35" s="13">
        <v>40057</v>
      </c>
      <c r="P35" s="13">
        <v>40087</v>
      </c>
      <c r="Q35" s="13">
        <v>40118</v>
      </c>
      <c r="R35" s="13">
        <v>40148</v>
      </c>
      <c r="S35" s="13" t="s">
        <v>8</v>
      </c>
    </row>
    <row r="36" spans="1:3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31">
      <c r="A37" s="3" t="s">
        <v>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31">
      <c r="A38" s="22" t="s">
        <v>33</v>
      </c>
      <c r="B38" s="16" t="s">
        <v>11</v>
      </c>
      <c r="C38" s="17">
        <v>50831680.93026001</v>
      </c>
      <c r="D38" s="17">
        <v>44175780.196900003</v>
      </c>
      <c r="E38" s="17">
        <v>40197731.347231999</v>
      </c>
      <c r="F38" s="17">
        <v>43559875.25</v>
      </c>
      <c r="G38" s="17">
        <v>41875036.390000001</v>
      </c>
      <c r="H38" s="17">
        <v>36039086.75</v>
      </c>
      <c r="I38" s="17">
        <v>38632136.240000002</v>
      </c>
      <c r="J38" s="17">
        <v>18323622.946199998</v>
      </c>
      <c r="K38" s="17">
        <v>19464016.760000002</v>
      </c>
      <c r="L38" s="17">
        <v>16463623.973619999</v>
      </c>
      <c r="M38" s="17">
        <v>30642258.788850002</v>
      </c>
      <c r="N38" s="17">
        <v>27859012.490000002</v>
      </c>
      <c r="O38" s="17">
        <v>23427127.850000001</v>
      </c>
      <c r="P38" s="17">
        <v>34571863.813839994</v>
      </c>
      <c r="Q38" s="17">
        <v>32118464.440820001</v>
      </c>
      <c r="R38" s="17">
        <v>37008793.980000004</v>
      </c>
      <c r="S38" s="17">
        <f>SUM(C38:R38)</f>
        <v>535190112.14772201</v>
      </c>
    </row>
    <row r="39" spans="1:31">
      <c r="A39" s="18" t="s">
        <v>12</v>
      </c>
      <c r="B39" s="19"/>
      <c r="C39" s="20">
        <f t="shared" ref="C39:S39" si="7">SUM(C38:C38)</f>
        <v>50831680.93026001</v>
      </c>
      <c r="D39" s="20">
        <f t="shared" si="7"/>
        <v>44175780.196900003</v>
      </c>
      <c r="E39" s="20">
        <f t="shared" si="7"/>
        <v>40197731.347231999</v>
      </c>
      <c r="F39" s="20">
        <f t="shared" si="7"/>
        <v>43559875.25</v>
      </c>
      <c r="G39" s="20">
        <f t="shared" si="7"/>
        <v>41875036.390000001</v>
      </c>
      <c r="H39" s="20">
        <f t="shared" si="7"/>
        <v>36039086.75</v>
      </c>
      <c r="I39" s="20">
        <f t="shared" si="7"/>
        <v>38632136.240000002</v>
      </c>
      <c r="J39" s="20">
        <f t="shared" si="7"/>
        <v>18323622.946199998</v>
      </c>
      <c r="K39" s="20">
        <f t="shared" si="7"/>
        <v>19464016.760000002</v>
      </c>
      <c r="L39" s="20">
        <f t="shared" si="7"/>
        <v>16463623.973619999</v>
      </c>
      <c r="M39" s="20">
        <f t="shared" si="7"/>
        <v>30642258.788850002</v>
      </c>
      <c r="N39" s="20">
        <f t="shared" si="7"/>
        <v>27859012.490000002</v>
      </c>
      <c r="O39" s="20">
        <f t="shared" si="7"/>
        <v>23427127.850000001</v>
      </c>
      <c r="P39" s="20">
        <f t="shared" si="7"/>
        <v>34571863.813839994</v>
      </c>
      <c r="Q39" s="20">
        <f t="shared" si="7"/>
        <v>32118464.440820001</v>
      </c>
      <c r="R39" s="20">
        <f t="shared" si="7"/>
        <v>37008793.980000004</v>
      </c>
      <c r="S39" s="20">
        <f t="shared" si="7"/>
        <v>535190112.14772201</v>
      </c>
    </row>
    <row r="40" spans="1:31">
      <c r="B40" s="2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31">
      <c r="A41" s="3" t="s">
        <v>13</v>
      </c>
      <c r="B41" s="2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31">
      <c r="A42" s="22" t="s">
        <v>14</v>
      </c>
      <c r="B42" s="16" t="s">
        <v>15</v>
      </c>
      <c r="C42" s="17">
        <v>3488522.1745659998</v>
      </c>
      <c r="D42" s="17">
        <v>2186990.8502511997</v>
      </c>
      <c r="E42" s="17">
        <v>2497109.0822192002</v>
      </c>
      <c r="F42" s="17">
        <v>3316885.4021683997</v>
      </c>
      <c r="G42" s="17">
        <v>2604713.5427424</v>
      </c>
      <c r="H42" s="17">
        <v>1617706.7460148758</v>
      </c>
      <c r="I42" s="17">
        <v>1862765.5112816</v>
      </c>
      <c r="J42" s="17">
        <v>1568609.3077864004</v>
      </c>
      <c r="K42" s="17">
        <v>2210870.6992075997</v>
      </c>
      <c r="L42" s="17">
        <v>2430874.4437704002</v>
      </c>
      <c r="M42" s="17">
        <v>2215898.3291219999</v>
      </c>
      <c r="N42" s="17">
        <v>2079037.5345012001</v>
      </c>
      <c r="O42" s="17">
        <v>1864041.9703819999</v>
      </c>
      <c r="P42" s="17">
        <v>1967453.1949160001</v>
      </c>
      <c r="Q42" s="17">
        <v>-163935.87497280008</v>
      </c>
      <c r="R42" s="17">
        <v>32411.800510399917</v>
      </c>
      <c r="S42" s="17">
        <f t="shared" ref="S42:S45" si="8">SUM(C42:R42)</f>
        <v>31779954.714466874</v>
      </c>
    </row>
    <row r="43" spans="1:31">
      <c r="A43" s="22" t="s">
        <v>16</v>
      </c>
      <c r="B43" s="16" t="s">
        <v>17</v>
      </c>
      <c r="C43" s="17">
        <v>220556.19</v>
      </c>
      <c r="D43" s="17">
        <v>173792.74</v>
      </c>
      <c r="E43" s="17">
        <v>147542.56</v>
      </c>
      <c r="F43" s="17">
        <v>139209.66</v>
      </c>
      <c r="G43" s="17">
        <v>105053.12</v>
      </c>
      <c r="H43" s="17">
        <v>138814.22</v>
      </c>
      <c r="I43" s="17">
        <v>157398.93</v>
      </c>
      <c r="J43" s="17">
        <v>160693.77000000002</v>
      </c>
      <c r="K43" s="17">
        <v>226755.47</v>
      </c>
      <c r="L43" s="17">
        <v>297171.33999999997</v>
      </c>
      <c r="M43" s="17">
        <v>325006.15000000002</v>
      </c>
      <c r="N43" s="17">
        <v>297223.29000000004</v>
      </c>
      <c r="O43" s="17">
        <v>277818.41000000003</v>
      </c>
      <c r="P43" s="17">
        <v>222851.46</v>
      </c>
      <c r="Q43" s="17">
        <v>151758.84</v>
      </c>
      <c r="R43" s="17">
        <v>143138</v>
      </c>
      <c r="S43" s="17">
        <f t="shared" si="8"/>
        <v>3184784.15</v>
      </c>
    </row>
    <row r="44" spans="1:31">
      <c r="A44" s="22" t="s">
        <v>18</v>
      </c>
      <c r="B44" s="16" t="s">
        <v>19</v>
      </c>
      <c r="C44" s="17">
        <v>55239285.164557956</v>
      </c>
      <c r="D44" s="17">
        <v>31518489.860887602</v>
      </c>
      <c r="E44" s="17">
        <v>42012470.350880153</v>
      </c>
      <c r="F44" s="17">
        <v>68813734.654211968</v>
      </c>
      <c r="G44" s="17">
        <v>25864236.78130414</v>
      </c>
      <c r="H44" s="17">
        <v>27233000.465168066</v>
      </c>
      <c r="I44" s="17">
        <v>21574387.41473306</v>
      </c>
      <c r="J44" s="17">
        <v>17799952.338213105</v>
      </c>
      <c r="K44" s="17">
        <v>19852157.611421909</v>
      </c>
      <c r="L44" s="17">
        <v>20221813.427229103</v>
      </c>
      <c r="M44" s="17">
        <v>39141446.574339807</v>
      </c>
      <c r="N44" s="17">
        <v>34906163.708446145</v>
      </c>
      <c r="O44" s="17">
        <v>29113689.842670001</v>
      </c>
      <c r="P44" s="17">
        <v>24122941.826839343</v>
      </c>
      <c r="Q44" s="17">
        <v>21227324.825780384</v>
      </c>
      <c r="R44" s="17">
        <v>63129584.597189762</v>
      </c>
      <c r="S44" s="17">
        <f t="shared" si="8"/>
        <v>541770679.44387245</v>
      </c>
    </row>
    <row r="45" spans="1:31">
      <c r="A45" s="22" t="s">
        <v>20</v>
      </c>
      <c r="B45" s="16" t="s">
        <v>19</v>
      </c>
      <c r="C45" s="17">
        <v>56046.417359999999</v>
      </c>
      <c r="D45" s="17">
        <v>72389.100539999999</v>
      </c>
      <c r="E45" s="17">
        <v>82518.488459999993</v>
      </c>
      <c r="F45" s="17">
        <v>98658.386159999995</v>
      </c>
      <c r="G45" s="17">
        <v>114038.69635999999</v>
      </c>
      <c r="H45" s="17">
        <v>43327.915159999997</v>
      </c>
      <c r="I45" s="17">
        <v>154600.32355999999</v>
      </c>
      <c r="J45" s="17">
        <v>669726.88341078593</v>
      </c>
      <c r="K45" s="17">
        <v>715956.02611791401</v>
      </c>
      <c r="L45" s="17">
        <v>580489.54503805074</v>
      </c>
      <c r="M45" s="17">
        <v>434700.16561493953</v>
      </c>
      <c r="N45" s="17">
        <v>652445.46765478654</v>
      </c>
      <c r="O45" s="17">
        <v>557093.13200367161</v>
      </c>
      <c r="P45" s="17">
        <v>588230.84582605876</v>
      </c>
      <c r="Q45" s="17">
        <v>872798.96238802129</v>
      </c>
      <c r="R45" s="17">
        <v>429968.98355254665</v>
      </c>
      <c r="S45" s="17">
        <f t="shared" si="8"/>
        <v>6122989.3392067738</v>
      </c>
    </row>
    <row r="46" spans="1:31">
      <c r="A46" s="19" t="s">
        <v>21</v>
      </c>
      <c r="B46" s="23"/>
      <c r="C46" s="20">
        <f t="shared" ref="C46:S46" si="9">SUM(C42:C45)</f>
        <v>59004409.946483955</v>
      </c>
      <c r="D46" s="20">
        <f t="shared" si="9"/>
        <v>33951662.551678799</v>
      </c>
      <c r="E46" s="20">
        <f t="shared" si="9"/>
        <v>44739640.481559351</v>
      </c>
      <c r="F46" s="20">
        <f t="shared" si="9"/>
        <v>72368488.102540374</v>
      </c>
      <c r="G46" s="20">
        <f t="shared" si="9"/>
        <v>28688042.140406538</v>
      </c>
      <c r="H46" s="20">
        <f t="shared" si="9"/>
        <v>29032849.346342944</v>
      </c>
      <c r="I46" s="20">
        <f t="shared" si="9"/>
        <v>23749152.179574661</v>
      </c>
      <c r="J46" s="20">
        <f t="shared" si="9"/>
        <v>20198982.299410291</v>
      </c>
      <c r="K46" s="20">
        <f t="shared" si="9"/>
        <v>23005739.806747422</v>
      </c>
      <c r="L46" s="20">
        <f t="shared" si="9"/>
        <v>23530348.756037556</v>
      </c>
      <c r="M46" s="20">
        <f t="shared" si="9"/>
        <v>42117051.219076745</v>
      </c>
      <c r="N46" s="20">
        <f t="shared" si="9"/>
        <v>37934870.000602134</v>
      </c>
      <c r="O46" s="20">
        <f t="shared" si="9"/>
        <v>31812643.355055675</v>
      </c>
      <c r="P46" s="20">
        <f t="shared" si="9"/>
        <v>26901477.327581402</v>
      </c>
      <c r="Q46" s="20">
        <f t="shared" si="9"/>
        <v>22087946.753195602</v>
      </c>
      <c r="R46" s="20">
        <f t="shared" si="9"/>
        <v>63735103.381252706</v>
      </c>
      <c r="S46" s="20">
        <f t="shared" si="9"/>
        <v>582858407.64754617</v>
      </c>
    </row>
    <row r="47" spans="1:31">
      <c r="B47" s="2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31">
      <c r="A48" s="3" t="s">
        <v>22</v>
      </c>
      <c r="B48" s="2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20" s="47" customFormat="1">
      <c r="A49" s="22" t="s">
        <v>34</v>
      </c>
      <c r="B49" s="16" t="s">
        <v>24</v>
      </c>
      <c r="C49" s="17">
        <v>7057350.5</v>
      </c>
      <c r="D49" s="17">
        <v>7160239.5</v>
      </c>
      <c r="E49" s="17">
        <v>7509746.5</v>
      </c>
      <c r="F49" s="17">
        <v>7541870</v>
      </c>
      <c r="G49" s="17">
        <v>7462957.3499999996</v>
      </c>
      <c r="H49" s="17">
        <v>7604578.3500000006</v>
      </c>
      <c r="I49" s="17">
        <v>7454949.8500000006</v>
      </c>
      <c r="J49" s="17">
        <v>7531019.2899999991</v>
      </c>
      <c r="K49" s="17">
        <v>7478507.4800000004</v>
      </c>
      <c r="L49" s="17">
        <v>7423347.1799999997</v>
      </c>
      <c r="M49" s="17">
        <v>7257575.5900000008</v>
      </c>
      <c r="N49" s="17">
        <v>7466918.3700000001</v>
      </c>
      <c r="O49" s="17">
        <v>7570277.6700000009</v>
      </c>
      <c r="P49" s="17">
        <v>7630313.8100000015</v>
      </c>
      <c r="Q49" s="17">
        <v>8454842.2699999996</v>
      </c>
      <c r="R49" s="17">
        <v>9129398.8599999994</v>
      </c>
      <c r="S49" s="17">
        <f>SUM(C49:R49)</f>
        <v>121733892.57000001</v>
      </c>
    </row>
    <row r="50" spans="1:20" s="47" customFormat="1">
      <c r="A50" s="18" t="s">
        <v>25</v>
      </c>
      <c r="B50" s="19"/>
      <c r="C50" s="20">
        <f t="shared" ref="C50:S50" si="10">SUM(C49:C49)</f>
        <v>7057350.5</v>
      </c>
      <c r="D50" s="20">
        <f t="shared" si="10"/>
        <v>7160239.5</v>
      </c>
      <c r="E50" s="20">
        <f t="shared" si="10"/>
        <v>7509746.5</v>
      </c>
      <c r="F50" s="20">
        <f t="shared" si="10"/>
        <v>7541870</v>
      </c>
      <c r="G50" s="20">
        <f t="shared" si="10"/>
        <v>7462957.3499999996</v>
      </c>
      <c r="H50" s="20">
        <f t="shared" si="10"/>
        <v>7604578.3500000006</v>
      </c>
      <c r="I50" s="20">
        <f t="shared" si="10"/>
        <v>7454949.8500000006</v>
      </c>
      <c r="J50" s="20">
        <f t="shared" si="10"/>
        <v>7531019.2899999991</v>
      </c>
      <c r="K50" s="20">
        <f t="shared" si="10"/>
        <v>7478507.4800000004</v>
      </c>
      <c r="L50" s="20">
        <f t="shared" si="10"/>
        <v>7423347.1799999997</v>
      </c>
      <c r="M50" s="20">
        <f t="shared" si="10"/>
        <v>7257575.5900000008</v>
      </c>
      <c r="N50" s="20">
        <f t="shared" si="10"/>
        <v>7466918.3700000001</v>
      </c>
      <c r="O50" s="20">
        <f t="shared" si="10"/>
        <v>7570277.6700000009</v>
      </c>
      <c r="P50" s="20">
        <f t="shared" si="10"/>
        <v>7630313.8100000015</v>
      </c>
      <c r="Q50" s="20">
        <f t="shared" si="10"/>
        <v>8454842.2699999996</v>
      </c>
      <c r="R50" s="20">
        <f t="shared" si="10"/>
        <v>9129398.8599999994</v>
      </c>
      <c r="S50" s="20">
        <f t="shared" si="10"/>
        <v>121733892.57000001</v>
      </c>
    </row>
    <row r="51" spans="1:20" s="47" customFormat="1">
      <c r="A51" s="3"/>
      <c r="B51" s="2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0" s="47" customFormat="1">
      <c r="A52" s="3" t="s">
        <v>26</v>
      </c>
      <c r="B52" s="2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20" s="47" customFormat="1">
      <c r="A53" s="22" t="s">
        <v>27</v>
      </c>
      <c r="B53" s="16" t="s">
        <v>28</v>
      </c>
      <c r="C53" s="17">
        <v>13465350.2853</v>
      </c>
      <c r="D53" s="17">
        <v>13925339.312899999</v>
      </c>
      <c r="E53" s="17">
        <v>13711589.973300001</v>
      </c>
      <c r="F53" s="17">
        <v>14743913.327400001</v>
      </c>
      <c r="G53" s="17">
        <v>14317373.082799999</v>
      </c>
      <c r="H53" s="17">
        <v>13170985.8168</v>
      </c>
      <c r="I53" s="17">
        <v>14634727.246199999</v>
      </c>
      <c r="J53" s="17">
        <v>12188651.2885</v>
      </c>
      <c r="K53" s="17">
        <v>10810468.866599999</v>
      </c>
      <c r="L53" s="17">
        <v>10353707.0669</v>
      </c>
      <c r="M53" s="17">
        <v>14308867.093</v>
      </c>
      <c r="N53" s="17">
        <v>14682280.047800001</v>
      </c>
      <c r="O53" s="17">
        <v>14151407.8881</v>
      </c>
      <c r="P53" s="17">
        <v>14038352.30264</v>
      </c>
      <c r="Q53" s="17">
        <v>14172613.6744</v>
      </c>
      <c r="R53" s="17">
        <v>14151239.570800001</v>
      </c>
      <c r="S53" s="17">
        <f t="shared" ref="S53:S54" si="11">SUM(C53:R53)</f>
        <v>216826866.84344</v>
      </c>
    </row>
    <row r="54" spans="1:20" s="47" customFormat="1">
      <c r="A54" s="22" t="s">
        <v>29</v>
      </c>
      <c r="B54" s="16" t="s">
        <v>30</v>
      </c>
      <c r="C54" s="17">
        <v>13597548.590373155</v>
      </c>
      <c r="D54" s="17">
        <v>23862808.971799999</v>
      </c>
      <c r="E54" s="17">
        <v>9635484.592050001</v>
      </c>
      <c r="F54" s="17">
        <v>7044793.023</v>
      </c>
      <c r="G54" s="17">
        <v>18809767.443754815</v>
      </c>
      <c r="H54" s="17">
        <v>18759125.776104815</v>
      </c>
      <c r="I54" s="17">
        <v>17058074.175104816</v>
      </c>
      <c r="J54" s="17">
        <v>7607696.4405048154</v>
      </c>
      <c r="K54" s="17">
        <v>7520018.254304816</v>
      </c>
      <c r="L54" s="17">
        <v>4886662.9943048162</v>
      </c>
      <c r="M54" s="17">
        <v>17315568.387704816</v>
      </c>
      <c r="N54" s="17">
        <v>17897016.307604816</v>
      </c>
      <c r="O54" s="17">
        <v>18401825.851054814</v>
      </c>
      <c r="P54" s="17">
        <v>20778203.369004816</v>
      </c>
      <c r="Q54" s="17">
        <v>15093466.768691581</v>
      </c>
      <c r="R54" s="17">
        <v>18008178.82434158</v>
      </c>
      <c r="S54" s="17">
        <f t="shared" si="11"/>
        <v>236276239.76970446</v>
      </c>
    </row>
    <row r="55" spans="1:20" s="47" customFormat="1">
      <c r="A55" s="18" t="s">
        <v>31</v>
      </c>
      <c r="B55" s="5"/>
      <c r="C55" s="20">
        <f t="shared" ref="C55:R55" si="12">SUM(C53:C54)</f>
        <v>27062898.875673153</v>
      </c>
      <c r="D55" s="20">
        <f t="shared" si="12"/>
        <v>37788148.284699999</v>
      </c>
      <c r="E55" s="20">
        <f t="shared" si="12"/>
        <v>23347074.565350004</v>
      </c>
      <c r="F55" s="20">
        <f t="shared" si="12"/>
        <v>21788706.350400001</v>
      </c>
      <c r="G55" s="20">
        <f t="shared" si="12"/>
        <v>33127140.526554815</v>
      </c>
      <c r="H55" s="20">
        <f t="shared" si="12"/>
        <v>31930111.592904814</v>
      </c>
      <c r="I55" s="20">
        <f t="shared" si="12"/>
        <v>31692801.421304815</v>
      </c>
      <c r="J55" s="20">
        <f t="shared" si="12"/>
        <v>19796347.729004815</v>
      </c>
      <c r="K55" s="20">
        <f t="shared" si="12"/>
        <v>18330487.120904814</v>
      </c>
      <c r="L55" s="20">
        <f t="shared" si="12"/>
        <v>15240370.061204817</v>
      </c>
      <c r="M55" s="20">
        <f t="shared" si="12"/>
        <v>31624435.480704814</v>
      </c>
      <c r="N55" s="20">
        <f t="shared" si="12"/>
        <v>32579296.355404817</v>
      </c>
      <c r="O55" s="20">
        <f t="shared" si="12"/>
        <v>32553233.739154816</v>
      </c>
      <c r="P55" s="20">
        <f t="shared" si="12"/>
        <v>34816555.671644814</v>
      </c>
      <c r="Q55" s="20">
        <f t="shared" si="12"/>
        <v>29266080.443091579</v>
      </c>
      <c r="R55" s="20">
        <f t="shared" si="12"/>
        <v>32159418.395141579</v>
      </c>
      <c r="S55" s="20">
        <f>SUM(S53:S54)</f>
        <v>453103106.61314446</v>
      </c>
    </row>
    <row r="56" spans="1:20" s="47" customFormat="1">
      <c r="A56" s="3"/>
      <c r="B56" s="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20" s="47" customFormat="1" ht="13.5" thickBot="1">
      <c r="A57" s="49" t="s">
        <v>35</v>
      </c>
      <c r="B57" s="5"/>
      <c r="C57" s="24">
        <f t="shared" ref="C57:S57" si="13">SUM(-C39,C46,C50,C55)</f>
        <v>42292978.391897097</v>
      </c>
      <c r="D57" s="24">
        <f t="shared" si="13"/>
        <v>34724270.139478795</v>
      </c>
      <c r="E57" s="24">
        <f t="shared" si="13"/>
        <v>35398730.199677356</v>
      </c>
      <c r="F57" s="24">
        <f t="shared" si="13"/>
        <v>58139189.202940375</v>
      </c>
      <c r="G57" s="24">
        <f t="shared" si="13"/>
        <v>27403103.62696135</v>
      </c>
      <c r="H57" s="24">
        <f t="shared" si="13"/>
        <v>32528452.539247759</v>
      </c>
      <c r="I57" s="24">
        <f t="shared" si="13"/>
        <v>24264767.210879475</v>
      </c>
      <c r="J57" s="24">
        <f t="shared" si="13"/>
        <v>29202726.372215107</v>
      </c>
      <c r="K57" s="24">
        <f t="shared" si="13"/>
        <v>29350717.647652235</v>
      </c>
      <c r="L57" s="24">
        <f t="shared" si="13"/>
        <v>29730442.023622371</v>
      </c>
      <c r="M57" s="24">
        <f t="shared" si="13"/>
        <v>50356803.500931561</v>
      </c>
      <c r="N57" s="24">
        <f t="shared" si="13"/>
        <v>50122072.236006945</v>
      </c>
      <c r="O57" s="24">
        <f t="shared" si="13"/>
        <v>48509026.914210491</v>
      </c>
      <c r="P57" s="24">
        <f t="shared" si="13"/>
        <v>34776482.995386221</v>
      </c>
      <c r="Q57" s="24">
        <f t="shared" si="13"/>
        <v>27690405.02546718</v>
      </c>
      <c r="R57" s="24">
        <f t="shared" si="13"/>
        <v>68015126.656394273</v>
      </c>
      <c r="S57" s="24">
        <f t="shared" si="13"/>
        <v>622505294.68296862</v>
      </c>
    </row>
    <row r="58" spans="1:20" s="47" customFormat="1" ht="13.5" thickTop="1">
      <c r="A58" s="3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7"/>
    </row>
    <row r="59" spans="1:20" s="47" customForma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20" s="47" customFormat="1">
      <c r="A60" s="18" t="s">
        <v>36</v>
      </c>
      <c r="B60" s="2"/>
      <c r="C60" s="38">
        <f t="shared" ref="C60:R60" si="14">C57-C30</f>
        <v>1831338.3373034298</v>
      </c>
      <c r="D60" s="38">
        <f t="shared" si="14"/>
        <v>2362129.7011649683</v>
      </c>
      <c r="E60" s="38">
        <f t="shared" si="14"/>
        <v>5547191.9400000051</v>
      </c>
      <c r="F60" s="38">
        <f t="shared" si="14"/>
        <v>2152175.2599999979</v>
      </c>
      <c r="G60" s="38">
        <f t="shared" si="14"/>
        <v>-504891.15303554386</v>
      </c>
      <c r="H60" s="38">
        <f t="shared" si="14"/>
        <v>1225257.8429764993</v>
      </c>
      <c r="I60" s="38">
        <f t="shared" si="14"/>
        <v>2901943.5410482511</v>
      </c>
      <c r="J60" s="38">
        <f t="shared" si="14"/>
        <v>2176410.0148871541</v>
      </c>
      <c r="K60" s="38">
        <f t="shared" si="14"/>
        <v>3098322.4460171573</v>
      </c>
      <c r="L60" s="38">
        <f t="shared" si="14"/>
        <v>2546842.1921071485</v>
      </c>
      <c r="M60" s="38">
        <f t="shared" si="14"/>
        <v>2211150.0639058053</v>
      </c>
      <c r="N60" s="38">
        <f t="shared" si="14"/>
        <v>574173.35453847051</v>
      </c>
      <c r="O60" s="38">
        <f t="shared" si="14"/>
        <v>2557437.5866414011</v>
      </c>
      <c r="P60" s="38">
        <f t="shared" si="14"/>
        <v>989827.13622003794</v>
      </c>
      <c r="Q60" s="38">
        <f t="shared" si="14"/>
        <v>1861086.4047200419</v>
      </c>
      <c r="R60" s="38">
        <f t="shared" si="14"/>
        <v>2147608.4650613293</v>
      </c>
      <c r="S60" s="38">
        <f t="shared" ref="S60" si="15">SUM(C60:R60)</f>
        <v>33678003.133556157</v>
      </c>
    </row>
    <row r="61" spans="1:20" s="47" customForma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9"/>
      <c r="Q61" s="29"/>
      <c r="R61" s="29"/>
      <c r="S61" s="39"/>
      <c r="T61" s="48"/>
    </row>
    <row r="62" spans="1:20" s="47" customForma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9"/>
      <c r="Q62" s="29"/>
      <c r="R62" s="29"/>
      <c r="S62" s="41"/>
      <c r="T62" s="48"/>
    </row>
    <row r="63" spans="1:20" s="47" customForma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9"/>
      <c r="Q63" s="29"/>
      <c r="R63" s="29"/>
      <c r="S63" s="41"/>
      <c r="T63" s="48"/>
    </row>
    <row r="64" spans="1:20" s="47" customFormat="1">
      <c r="A6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42"/>
    </row>
  </sheetData>
  <pageMargins left="0.21" right="0.25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topLeftCell="A5" zoomScale="75" zoomScaleNormal="75" workbookViewId="0">
      <selection activeCell="A57" sqref="A57"/>
    </sheetView>
  </sheetViews>
  <sheetFormatPr defaultRowHeight="12.75"/>
  <cols>
    <col min="1" max="1" width="36" style="3" customWidth="1"/>
    <col min="2" max="2" width="13.7109375" style="2" customWidth="1"/>
    <col min="3" max="3" width="13" style="2" customWidth="1"/>
    <col min="4" max="16" width="13.5703125" style="2" customWidth="1"/>
    <col min="17" max="19" width="13.5703125" style="3" customWidth="1"/>
    <col min="20" max="20" width="13.7109375" style="3" customWidth="1"/>
    <col min="21" max="21" width="4" customWidth="1"/>
    <col min="32" max="33" width="9.140625" style="3"/>
    <col min="34" max="34" width="9.7109375" style="3" bestFit="1" customWidth="1"/>
    <col min="35" max="16384" width="9.140625" style="3"/>
  </cols>
  <sheetData>
    <row r="1" spans="1:20" customFormat="1">
      <c r="A1" s="1" t="s">
        <v>0</v>
      </c>
      <c r="B1" s="2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20" customForma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</row>
    <row r="3" spans="1:20" customForma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</row>
    <row r="4" spans="1:20" s="5" customFormat="1">
      <c r="A4" s="4" t="s">
        <v>3</v>
      </c>
    </row>
    <row r="5" spans="1:20" s="5" customFormat="1">
      <c r="A5" s="1" t="s">
        <v>4</v>
      </c>
      <c r="C5" s="2"/>
      <c r="D5" s="6" t="s">
        <v>37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s="5" customFormat="1">
      <c r="A6" s="1"/>
      <c r="C6" s="5" t="s">
        <v>38</v>
      </c>
      <c r="G6" s="9"/>
      <c r="H6" s="10"/>
      <c r="Q6" s="9"/>
      <c r="R6" s="9"/>
      <c r="S6" s="9"/>
      <c r="T6" s="11"/>
    </row>
    <row r="7" spans="1:20" s="5" customFormat="1">
      <c r="A7" s="1"/>
      <c r="C7" s="5" t="s">
        <v>39</v>
      </c>
      <c r="G7" s="12"/>
      <c r="H7" s="12"/>
      <c r="Q7" s="12"/>
      <c r="R7" s="9"/>
      <c r="S7" s="9"/>
      <c r="T7" s="11"/>
    </row>
    <row r="8" spans="1:20" s="5" customFormat="1">
      <c r="A8" s="12" t="s">
        <v>6</v>
      </c>
      <c r="B8" s="12" t="s">
        <v>7</v>
      </c>
      <c r="C8" s="12" t="s">
        <v>40</v>
      </c>
      <c r="D8" s="13">
        <v>39692</v>
      </c>
      <c r="E8" s="13">
        <v>39722</v>
      </c>
      <c r="F8" s="13">
        <v>39753</v>
      </c>
      <c r="G8" s="13">
        <v>39783</v>
      </c>
      <c r="H8" s="13">
        <v>39814</v>
      </c>
      <c r="I8" s="13">
        <v>39845</v>
      </c>
      <c r="J8" s="13">
        <v>39873</v>
      </c>
      <c r="K8" s="13">
        <v>39904</v>
      </c>
      <c r="L8" s="13">
        <v>39934</v>
      </c>
      <c r="M8" s="13">
        <v>39965</v>
      </c>
      <c r="N8" s="13">
        <v>39995</v>
      </c>
      <c r="O8" s="13">
        <v>40026</v>
      </c>
      <c r="P8" s="13">
        <v>40057</v>
      </c>
      <c r="Q8" s="13">
        <v>40087</v>
      </c>
      <c r="R8" s="13">
        <v>40118</v>
      </c>
      <c r="S8" s="13">
        <v>40148</v>
      </c>
      <c r="T8" s="13" t="s">
        <v>8</v>
      </c>
    </row>
    <row r="9" spans="1:20" customFormat="1">
      <c r="A9" s="3"/>
      <c r="B9" s="2"/>
      <c r="C9" s="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customFormat="1">
      <c r="A10" s="3" t="s">
        <v>9</v>
      </c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customFormat="1">
      <c r="A11" s="15" t="s">
        <v>10</v>
      </c>
      <c r="B11" s="16" t="s">
        <v>11</v>
      </c>
      <c r="C11" s="44">
        <v>0.22019212721932863</v>
      </c>
      <c r="D11" s="17">
        <f>$C11*'Summary - ALL Months (WCA)'!C11</f>
        <v>10650834.913127387</v>
      </c>
      <c r="E11" s="17">
        <f>$C11*'Summary - ALL Months (WCA)'!D11</f>
        <v>8422411.4000208545</v>
      </c>
      <c r="F11" s="17">
        <f>$C11*'Summary - ALL Months (WCA)'!E11</f>
        <v>8851223.9747381024</v>
      </c>
      <c r="G11" s="17">
        <f>$C11*'Summary - ALL Months (WCA)'!F11</f>
        <v>9591541.5927060843</v>
      </c>
      <c r="H11" s="17">
        <f>$C11*'Summary - ALL Months (WCA)'!G11</f>
        <v>8853039.6479209792</v>
      </c>
      <c r="I11" s="17">
        <f>$C11*'Summary - ALL Months (WCA)'!H11</f>
        <v>7627252.4524957128</v>
      </c>
      <c r="J11" s="17">
        <f>$C11*'Summary - ALL Months (WCA)'!I11</f>
        <v>7910898.7564473711</v>
      </c>
      <c r="K11" s="17">
        <f>$C11*'Summary - ALL Months (WCA)'!J11</f>
        <v>3350296.2987743006</v>
      </c>
      <c r="L11" s="17">
        <f>$C11*'Summary - ALL Months (WCA)'!K11</f>
        <v>3508776.9298620094</v>
      </c>
      <c r="M11" s="17">
        <f>$C11*'Summary - ALL Months (WCA)'!L11</f>
        <v>3259706.78571541</v>
      </c>
      <c r="N11" s="17">
        <f>$C11*'Summary - ALL Months (WCA)'!M11</f>
        <v>5493866.167062751</v>
      </c>
      <c r="O11" s="17">
        <f>$C11*'Summary - ALL Months (WCA)'!N11</f>
        <v>5478513.4229249517</v>
      </c>
      <c r="P11" s="17">
        <f>$C11*'Summary - ALL Months (WCA)'!O11</f>
        <v>4463469.3173424415</v>
      </c>
      <c r="Q11" s="17">
        <f>$C11*'Summary - ALL Months (WCA)'!P11</f>
        <v>6910841.0769590158</v>
      </c>
      <c r="R11" s="17">
        <f>$C11*'Summary - ALL Months (WCA)'!Q11</f>
        <v>6635678.7536455039</v>
      </c>
      <c r="S11" s="17">
        <f>$C11*'Summary - ALL Months (WCA)'!R11</f>
        <v>8006858.9214699659</v>
      </c>
      <c r="T11" s="17">
        <f>SUM(D11:S11)</f>
        <v>109015210.41121286</v>
      </c>
    </row>
    <row r="12" spans="1:20" customFormat="1">
      <c r="A12" s="18" t="s">
        <v>12</v>
      </c>
      <c r="B12" s="19"/>
      <c r="C12" s="5"/>
      <c r="D12" s="20">
        <f t="shared" ref="D12:T12" si="0">SUM(D11:D11)</f>
        <v>10650834.913127387</v>
      </c>
      <c r="E12" s="20">
        <f t="shared" si="0"/>
        <v>8422411.4000208545</v>
      </c>
      <c r="F12" s="20">
        <f t="shared" si="0"/>
        <v>8851223.9747381024</v>
      </c>
      <c r="G12" s="20">
        <f t="shared" si="0"/>
        <v>9591541.5927060843</v>
      </c>
      <c r="H12" s="20">
        <f t="shared" si="0"/>
        <v>8853039.6479209792</v>
      </c>
      <c r="I12" s="20">
        <f t="shared" si="0"/>
        <v>7627252.4524957128</v>
      </c>
      <c r="J12" s="20">
        <f t="shared" si="0"/>
        <v>7910898.7564473711</v>
      </c>
      <c r="K12" s="20">
        <f t="shared" si="0"/>
        <v>3350296.2987743006</v>
      </c>
      <c r="L12" s="20">
        <f t="shared" si="0"/>
        <v>3508776.9298620094</v>
      </c>
      <c r="M12" s="20">
        <f t="shared" si="0"/>
        <v>3259706.78571541</v>
      </c>
      <c r="N12" s="20">
        <f t="shared" si="0"/>
        <v>5493866.167062751</v>
      </c>
      <c r="O12" s="20">
        <f t="shared" si="0"/>
        <v>5478513.4229249517</v>
      </c>
      <c r="P12" s="20">
        <f t="shared" si="0"/>
        <v>4463469.3173424415</v>
      </c>
      <c r="Q12" s="20">
        <f t="shared" si="0"/>
        <v>6910841.0769590158</v>
      </c>
      <c r="R12" s="20">
        <f t="shared" si="0"/>
        <v>6635678.7536455039</v>
      </c>
      <c r="S12" s="20">
        <f t="shared" si="0"/>
        <v>8006858.9214699659</v>
      </c>
      <c r="T12" s="20">
        <f t="shared" si="0"/>
        <v>109015210.41121286</v>
      </c>
    </row>
    <row r="13" spans="1:20" customFormat="1">
      <c r="A13" s="3"/>
      <c r="B13" s="21"/>
      <c r="C13" s="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customFormat="1">
      <c r="A14" s="3" t="s">
        <v>13</v>
      </c>
      <c r="B14" s="21"/>
      <c r="C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customFormat="1">
      <c r="A15" s="22" t="s">
        <v>14</v>
      </c>
      <c r="B15" s="16" t="s">
        <v>15</v>
      </c>
      <c r="C15" s="44">
        <v>0.22102860797004847</v>
      </c>
      <c r="D15" s="17">
        <f>$C15*'Summary - ALL Months (WCA)'!C15</f>
        <v>771063.20011696941</v>
      </c>
      <c r="E15" s="17">
        <f>$C15*'Summary - ALL Months (WCA)'!D15</f>
        <v>483387.54327425541</v>
      </c>
      <c r="F15" s="17">
        <f>$C15*'Summary - ALL Months (WCA)'!E15</f>
        <v>551932.54439227516</v>
      </c>
      <c r="G15" s="17">
        <f>$C15*'Summary - ALL Months (WCA)'!F15</f>
        <v>733126.56323745579</v>
      </c>
      <c r="H15" s="17">
        <f>$C15*'Summary - ALL Months (WCA)'!G15</f>
        <v>575716.20851308596</v>
      </c>
      <c r="I15" s="17">
        <f>$C15*'Summary - ALL Months (WCA)'!H15</f>
        <v>357559.47017542477</v>
      </c>
      <c r="J15" s="17">
        <f>$C15*'Summary - ALL Months (WCA)'!I15</f>
        <v>411724.46793318767</v>
      </c>
      <c r="K15" s="17">
        <f>$C15*'Summary - ALL Months (WCA)'!J15</f>
        <v>346707.53174888942</v>
      </c>
      <c r="L15" s="17">
        <f>$C15*'Summary - ALL Months (WCA)'!K15</f>
        <v>488665.67304762354</v>
      </c>
      <c r="M15" s="17">
        <f>$C15*'Summary - ALL Months (WCA)'!L15</f>
        <v>537292.79445653746</v>
      </c>
      <c r="N15" s="17">
        <f>$C15*'Summary - ALL Months (WCA)'!M15</f>
        <v>489776.92308899196</v>
      </c>
      <c r="O15" s="17">
        <f>$C15*'Summary - ALL Months (WCA)'!N15</f>
        <v>459526.7721682819</v>
      </c>
      <c r="P15" s="17">
        <f>$C15*'Summary - ALL Months (WCA)'!O15</f>
        <v>412006.60191127978</v>
      </c>
      <c r="Q15" s="17">
        <f>$C15*'Summary - ALL Months (WCA)'!P15</f>
        <v>434863.44091850799</v>
      </c>
      <c r="R15" s="17">
        <f>$C15*'Summary - ALL Months (WCA)'!Q15</f>
        <v>-36234.518241589911</v>
      </c>
      <c r="S15" s="17">
        <f>$C15*'Summary - ALL Months (WCA)'!R15</f>
        <v>7163.9351486166006</v>
      </c>
      <c r="T15" s="17">
        <f t="shared" ref="T15:T18" si="1">SUM(D15:S15)</f>
        <v>7024279.1518897926</v>
      </c>
    </row>
    <row r="16" spans="1:20" customFormat="1">
      <c r="A16" s="22" t="s">
        <v>16</v>
      </c>
      <c r="B16" s="16" t="s">
        <v>17</v>
      </c>
      <c r="C16" s="44">
        <v>1</v>
      </c>
      <c r="D16" s="17">
        <f>$C16*'Summary - ALL Months (WCA)'!C16</f>
        <v>220556.19</v>
      </c>
      <c r="E16" s="17">
        <f>$C16*'Summary - ALL Months (WCA)'!D16</f>
        <v>173792.74</v>
      </c>
      <c r="F16" s="17">
        <f>$C16*'Summary - ALL Months (WCA)'!E16</f>
        <v>147542.56</v>
      </c>
      <c r="G16" s="17">
        <f>$C16*'Summary - ALL Months (WCA)'!F16</f>
        <v>139209.66</v>
      </c>
      <c r="H16" s="17">
        <f>$C16*'Summary - ALL Months (WCA)'!G16</f>
        <v>105053.12</v>
      </c>
      <c r="I16" s="17">
        <f>$C16*'Summary - ALL Months (WCA)'!H16</f>
        <v>138814.22</v>
      </c>
      <c r="J16" s="17">
        <f>$C16*'Summary - ALL Months (WCA)'!I16</f>
        <v>157398.93</v>
      </c>
      <c r="K16" s="17">
        <f>$C16*'Summary - ALL Months (WCA)'!J16</f>
        <v>160693.77000000002</v>
      </c>
      <c r="L16" s="17">
        <f>$C16*'Summary - ALL Months (WCA)'!K16</f>
        <v>226755.47</v>
      </c>
      <c r="M16" s="17">
        <f>$C16*'Summary - ALL Months (WCA)'!L16</f>
        <v>297171.33999999997</v>
      </c>
      <c r="N16" s="17">
        <f>$C16*'Summary - ALL Months (WCA)'!M16</f>
        <v>325006.15000000002</v>
      </c>
      <c r="O16" s="17">
        <f>$C16*'Summary - ALL Months (WCA)'!N16</f>
        <v>297223.29000000004</v>
      </c>
      <c r="P16" s="17">
        <f>$C16*'Summary - ALL Months (WCA)'!O16</f>
        <v>277818.41000000003</v>
      </c>
      <c r="Q16" s="17">
        <f>$C16*'Summary - ALL Months (WCA)'!P16</f>
        <v>222851.46</v>
      </c>
      <c r="R16" s="17">
        <f>$C16*'Summary - ALL Months (WCA)'!Q16</f>
        <v>151758.84</v>
      </c>
      <c r="S16" s="17">
        <f>$C16*'Summary - ALL Months (WCA)'!R16</f>
        <v>143138</v>
      </c>
      <c r="T16" s="17">
        <f t="shared" si="1"/>
        <v>3184784.15</v>
      </c>
    </row>
    <row r="17" spans="1:32">
      <c r="A17" s="22" t="s">
        <v>18</v>
      </c>
      <c r="B17" s="16" t="s">
        <v>19</v>
      </c>
      <c r="C17" s="44">
        <v>0.22019212721932863</v>
      </c>
      <c r="D17" s="17">
        <f>$C17*'Summary - ALL Months (WCA)'!C17</f>
        <v>13187493.611315981</v>
      </c>
      <c r="E17" s="17">
        <f>$C17*'Summary - ALL Months (WCA)'!D17</f>
        <v>9295186.592924891</v>
      </c>
      <c r="F17" s="17">
        <f>$C17*'Summary - ALL Months (WCA)'!E17</f>
        <v>9250815.2162992749</v>
      </c>
      <c r="G17" s="17">
        <f>$C17*'Summary - ALL Months (WCA)'!F17</f>
        <v>15152242.615417365</v>
      </c>
      <c r="H17" s="17">
        <f>$C17*'Summary - ALL Months (WCA)'!G17</f>
        <v>8517946.9496353325</v>
      </c>
      <c r="I17" s="17">
        <f>$C17*'Summary - ALL Months (WCA)'!H17</f>
        <v>8611704.2948040981</v>
      </c>
      <c r="J17" s="17">
        <f>$C17*'Summary - ALL Months (WCA)'!I17</f>
        <v>6288809.5726273907</v>
      </c>
      <c r="K17" s="17">
        <f>$C17*'Summary - ALL Months (WCA)'!J17</f>
        <v>4571995.8024478098</v>
      </c>
      <c r="L17" s="17">
        <f>$C17*'Summary - ALL Months (WCA)'!K17</f>
        <v>4720879.1176748471</v>
      </c>
      <c r="M17" s="17">
        <f>$C17*'Summary - ALL Months (WCA)'!L17</f>
        <v>4764346.1459571924</v>
      </c>
      <c r="N17" s="17">
        <f>$C17*'Summary - ALL Months (WCA)'!M17</f>
        <v>9623092.0262192655</v>
      </c>
      <c r="O17" s="17">
        <f>$C17*'Summary - ALL Months (WCA)'!N17</f>
        <v>9821163.1863617618</v>
      </c>
      <c r="P17" s="17">
        <f>$C17*'Summary - ALL Months (WCA)'!O17</f>
        <v>8170266.1913954727</v>
      </c>
      <c r="Q17" s="17">
        <f>$C17*'Summary - ALL Months (WCA)'!P17</f>
        <v>7791974.2055079052</v>
      </c>
      <c r="R17" s="17">
        <f>$C17*'Summary - ALL Months (WCA)'!Q17</f>
        <v>6059424.7357449057</v>
      </c>
      <c r="S17" s="17">
        <f>$C17*'Summary - ALL Months (WCA)'!R17</f>
        <v>16416062.79936018</v>
      </c>
      <c r="T17" s="17">
        <f t="shared" si="1"/>
        <v>142243403.06369367</v>
      </c>
    </row>
    <row r="18" spans="1:32">
      <c r="A18" s="22" t="s">
        <v>20</v>
      </c>
      <c r="B18" s="16" t="s">
        <v>19</v>
      </c>
      <c r="C18" s="44">
        <v>0.22019212721932863</v>
      </c>
      <c r="D18" s="17">
        <f>$C18*'Summary - ALL Months (WCA)'!C18</f>
        <v>12340.979861520709</v>
      </c>
      <c r="E18" s="17">
        <f>$C18*'Summary - ALL Months (WCA)'!D18</f>
        <v>15939.51003539645</v>
      </c>
      <c r="F18" s="17">
        <f>$C18*'Summary - ALL Months (WCA)'!E18</f>
        <v>18169.92150893102</v>
      </c>
      <c r="G18" s="17">
        <f>$C18*'Summary - ALL Months (WCA)'!F18</f>
        <v>21723.79991659637</v>
      </c>
      <c r="H18" s="17">
        <f>$C18*'Summary - ALL Months (WCA)'!G18</f>
        <v>25110.423136827507</v>
      </c>
      <c r="I18" s="17">
        <f>$C18*'Summary - ALL Months (WCA)'!H18</f>
        <v>9540.4658070589976</v>
      </c>
      <c r="J18" s="17">
        <f>$C18*'Summary - ALL Months (WCA)'!I18</f>
        <v>34041.774113472886</v>
      </c>
      <c r="K18" s="17">
        <f>$C18*'Summary - ALL Months (WCA)'!J18</f>
        <v>147468.58711419225</v>
      </c>
      <c r="L18" s="17">
        <f>$C18*'Summary - ALL Months (WCA)'!K18</f>
        <v>157647.88038640068</v>
      </c>
      <c r="M18" s="17">
        <f>$C18*'Summary - ALL Months (WCA)'!L18</f>
        <v>127819.22775050867</v>
      </c>
      <c r="N18" s="17">
        <f>$C18*'Summary - ALL Months (WCA)'!M18</f>
        <v>95717.55416934799</v>
      </c>
      <c r="O18" s="17">
        <f>$C18*'Summary - ALL Months (WCA)'!N18</f>
        <v>143663.35541751713</v>
      </c>
      <c r="P18" s="17">
        <f>$C18*'Summary - ALL Months (WCA)'!O18</f>
        <v>122667.5217951667</v>
      </c>
      <c r="Q18" s="17">
        <f>$C18*'Summary - ALL Months (WCA)'!P18</f>
        <v>129523.80123846482</v>
      </c>
      <c r="R18" s="17">
        <f>$C18*'Summary - ALL Months (WCA)'!Q18</f>
        <v>192183.46016304119</v>
      </c>
      <c r="S18" s="17">
        <f>$C18*'Summary - ALL Months (WCA)'!R18</f>
        <v>94675.785126767776</v>
      </c>
      <c r="T18" s="17">
        <f t="shared" si="1"/>
        <v>1348234.0475412111</v>
      </c>
    </row>
    <row r="19" spans="1:32">
      <c r="A19" s="19" t="s">
        <v>21</v>
      </c>
      <c r="B19" s="23"/>
      <c r="C19" s="5"/>
      <c r="D19" s="20">
        <f t="shared" ref="D19:T19" si="2">SUM(D15:D18)</f>
        <v>14191453.98129447</v>
      </c>
      <c r="E19" s="20">
        <f t="shared" si="2"/>
        <v>9968306.3862345424</v>
      </c>
      <c r="F19" s="20">
        <f t="shared" si="2"/>
        <v>9968460.2422004808</v>
      </c>
      <c r="G19" s="20">
        <f t="shared" si="2"/>
        <v>16046302.638571417</v>
      </c>
      <c r="H19" s="20">
        <f t="shared" si="2"/>
        <v>9223826.7012852449</v>
      </c>
      <c r="I19" s="20">
        <f t="shared" si="2"/>
        <v>9117618.4507865831</v>
      </c>
      <c r="J19" s="20">
        <f t="shared" si="2"/>
        <v>6891974.7446740512</v>
      </c>
      <c r="K19" s="20">
        <f t="shared" si="2"/>
        <v>5226865.6913108919</v>
      </c>
      <c r="L19" s="20">
        <f t="shared" si="2"/>
        <v>5593948.1411088714</v>
      </c>
      <c r="M19" s="20">
        <f t="shared" si="2"/>
        <v>5726629.5081642391</v>
      </c>
      <c r="N19" s="20">
        <f t="shared" si="2"/>
        <v>10533592.653477605</v>
      </c>
      <c r="O19" s="20">
        <f t="shared" si="2"/>
        <v>10721576.603947561</v>
      </c>
      <c r="P19" s="20">
        <f t="shared" si="2"/>
        <v>8982758.7251019198</v>
      </c>
      <c r="Q19" s="20">
        <f t="shared" si="2"/>
        <v>8579212.9076648783</v>
      </c>
      <c r="R19" s="20">
        <f t="shared" si="2"/>
        <v>6367132.5176663566</v>
      </c>
      <c r="S19" s="20">
        <f t="shared" si="2"/>
        <v>16661040.519635566</v>
      </c>
      <c r="T19" s="20">
        <f t="shared" si="2"/>
        <v>153800700.41312468</v>
      </c>
    </row>
    <row r="20" spans="1:32">
      <c r="B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32">
      <c r="A21" s="3" t="s">
        <v>22</v>
      </c>
      <c r="B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32">
      <c r="A22" s="15" t="s">
        <v>23</v>
      </c>
      <c r="B22" s="16" t="s">
        <v>24</v>
      </c>
      <c r="C22" s="44">
        <v>0.22019212721932863</v>
      </c>
      <c r="D22" s="17">
        <f>$C22*'Summary - ALL Months (WCA)'!C22</f>
        <v>1439219.8700078269</v>
      </c>
      <c r="E22" s="17">
        <f>$C22*'Summary - ALL Months (WCA)'!D22</f>
        <v>1460950.4394759515</v>
      </c>
      <c r="F22" s="17">
        <f>$C22*'Summary - ALL Months (WCA)'!E22</f>
        <v>1455282.0401507083</v>
      </c>
      <c r="G22" s="17">
        <f>$C22*'Summary - ALL Months (WCA)'!F22</f>
        <v>1462355.3885552022</v>
      </c>
      <c r="H22" s="17">
        <f>$C22*'Summary - ALL Months (WCA)'!G22</f>
        <v>1444979.4244698961</v>
      </c>
      <c r="I22" s="17">
        <f>$C22*'Summary - ALL Months (WCA)'!H22</f>
        <v>1476163.2537188248</v>
      </c>
      <c r="J22" s="17">
        <f>$C22*'Summary - ALL Months (WCA)'!I22</f>
        <v>1443216.2360111873</v>
      </c>
      <c r="K22" s="17">
        <f>$C22*'Summary - ALL Months (WCA)'!J22</f>
        <v>1459966.1278211705</v>
      </c>
      <c r="L22" s="17">
        <f>$C22*'Summary - ALL Months (WCA)'!K22</f>
        <v>1448403.4406731334</v>
      </c>
      <c r="M22" s="17">
        <f>$C22*'Summary - ALL Months (WCA)'!L22</f>
        <v>1436257.5768780769</v>
      </c>
      <c r="N22" s="17">
        <f>$C22*'Summary - ALL Months (WCA)'!M22</f>
        <v>1399755.9778434469</v>
      </c>
      <c r="O22" s="17">
        <f>$C22*'Summary - ALL Months (WCA)'!N22</f>
        <v>1445851.6098896547</v>
      </c>
      <c r="P22" s="17">
        <f>$C22*'Summary - ALL Months (WCA)'!O22</f>
        <v>1468610.5140245552</v>
      </c>
      <c r="Q22" s="17">
        <f>$C22*'Summary - ALL Months (WCA)'!P22</f>
        <v>1481829.9994011929</v>
      </c>
      <c r="R22" s="17">
        <f>$C22*'Summary - ALL Months (WCA)'!Q22</f>
        <v>1663384.6749614698</v>
      </c>
      <c r="S22" s="17">
        <f>$C22*'Summary - ALL Months (WCA)'!R22</f>
        <v>1811916.7254433865</v>
      </c>
      <c r="T22" s="17">
        <f>SUM(D22:S22)</f>
        <v>23798143.299325682</v>
      </c>
    </row>
    <row r="23" spans="1:32">
      <c r="A23" s="18" t="s">
        <v>25</v>
      </c>
      <c r="B23" s="19"/>
      <c r="C23" s="5"/>
      <c r="D23" s="20">
        <f t="shared" ref="D23:T23" si="3">SUM(D22:D22)</f>
        <v>1439219.8700078269</v>
      </c>
      <c r="E23" s="20">
        <f t="shared" si="3"/>
        <v>1460950.4394759515</v>
      </c>
      <c r="F23" s="20">
        <f t="shared" si="3"/>
        <v>1455282.0401507083</v>
      </c>
      <c r="G23" s="20">
        <f t="shared" si="3"/>
        <v>1462355.3885552022</v>
      </c>
      <c r="H23" s="20">
        <f t="shared" si="3"/>
        <v>1444979.4244698961</v>
      </c>
      <c r="I23" s="20">
        <f t="shared" si="3"/>
        <v>1476163.2537188248</v>
      </c>
      <c r="J23" s="20">
        <f t="shared" si="3"/>
        <v>1443216.2360111873</v>
      </c>
      <c r="K23" s="20">
        <f t="shared" si="3"/>
        <v>1459966.1278211705</v>
      </c>
      <c r="L23" s="20">
        <f t="shared" si="3"/>
        <v>1448403.4406731334</v>
      </c>
      <c r="M23" s="20">
        <f t="shared" si="3"/>
        <v>1436257.5768780769</v>
      </c>
      <c r="N23" s="20">
        <f t="shared" si="3"/>
        <v>1399755.9778434469</v>
      </c>
      <c r="O23" s="20">
        <f t="shared" si="3"/>
        <v>1445851.6098896547</v>
      </c>
      <c r="P23" s="20">
        <f t="shared" si="3"/>
        <v>1468610.5140245552</v>
      </c>
      <c r="Q23" s="20">
        <f t="shared" si="3"/>
        <v>1481829.9994011929</v>
      </c>
      <c r="R23" s="20">
        <f t="shared" si="3"/>
        <v>1663384.6749614698</v>
      </c>
      <c r="S23" s="20">
        <f t="shared" si="3"/>
        <v>1811916.7254433865</v>
      </c>
      <c r="T23" s="20">
        <f t="shared" si="3"/>
        <v>23798143.299325682</v>
      </c>
    </row>
    <row r="24" spans="1:32">
      <c r="B24" s="2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32">
      <c r="A25" s="3" t="s">
        <v>26</v>
      </c>
      <c r="B25" s="2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32">
      <c r="A26" s="22" t="s">
        <v>27</v>
      </c>
      <c r="B26" s="16" t="s">
        <v>28</v>
      </c>
      <c r="C26" s="44">
        <v>0.22102860797004847</v>
      </c>
      <c r="D26" s="17">
        <f>$C26*'Summary - ALL Months (WCA)'!C26</f>
        <v>2976227.629388954</v>
      </c>
      <c r="E26" s="17">
        <f>$C26*'Summary - ALL Months (WCA)'!D26</f>
        <v>3092709.7916587838</v>
      </c>
      <c r="F26" s="17">
        <f>$C26*'Summary - ALL Months (WCA)'!E26</f>
        <v>3030653.6448545731</v>
      </c>
      <c r="G26" s="17">
        <f>$C26*'Summary - ALL Months (WCA)'!F26</f>
        <v>3258826.638786268</v>
      </c>
      <c r="H26" s="17">
        <f>$C26*'Summary - ALL Months (WCA)'!G26</f>
        <v>3180220.1388753843</v>
      </c>
      <c r="I26" s="17">
        <f>$C26*'Summary - ALL Months (WCA)'!H26</f>
        <v>2913928.7258920842</v>
      </c>
      <c r="J26" s="17">
        <f>$C26*'Summary - ALL Months (WCA)'!I26</f>
        <v>3257222.2886663089</v>
      </c>
      <c r="K26" s="17">
        <f>$C26*'Summary - ALL Months (WCA)'!J26</f>
        <v>2721872.2309218287</v>
      </c>
      <c r="L26" s="17">
        <f>$C26*'Summary - ALL Months (WCA)'!K26</f>
        <v>2405276.2723101759</v>
      </c>
      <c r="M26" s="17">
        <f>$C26*'Summary - ALL Months (WCA)'!L26</f>
        <v>2295393.5818855725</v>
      </c>
      <c r="N26" s="17">
        <f>$C26*'Summary - ALL Months (WCA)'!M26</f>
        <v>3204026.9225613582</v>
      </c>
      <c r="O26" s="17">
        <f>$C26*'Summary - ALL Months (WCA)'!N26</f>
        <v>3248542.5350827831</v>
      </c>
      <c r="P26" s="17">
        <f>$C26*'Summary - ALL Months (WCA)'!O26</f>
        <v>3130447.0029133549</v>
      </c>
      <c r="Q26" s="17">
        <f>$C26*'Summary - ALL Months (WCA)'!P26</f>
        <v>3114437.3583322074</v>
      </c>
      <c r="R26" s="17">
        <f>$C26*'Summary - ALL Months (WCA)'!Q26</f>
        <v>3140440.1806512796</v>
      </c>
      <c r="S26" s="17">
        <f>$C26*'Summary - ALL Months (WCA)'!R26</f>
        <v>3127558.874742025</v>
      </c>
      <c r="T26" s="17">
        <f t="shared" ref="T26:T27" si="4">SUM(D26:S26)</f>
        <v>48097783.817522936</v>
      </c>
    </row>
    <row r="27" spans="1:32">
      <c r="A27" s="22" t="s">
        <v>29</v>
      </c>
      <c r="B27" s="16" t="s">
        <v>30</v>
      </c>
      <c r="C27" s="44">
        <v>0.22102860797004847</v>
      </c>
      <c r="D27" s="17">
        <f>$C27*'Summary - ALL Months (WCA)'!C27</f>
        <v>1143769.6539776823</v>
      </c>
      <c r="E27" s="17">
        <f>$C27*'Summary - ALL Months (WCA)'!D27</f>
        <v>1179857.1403482903</v>
      </c>
      <c r="F27" s="17">
        <f>$C27*'Summary - ALL Months (WCA)'!E27</f>
        <v>1102687.9849328985</v>
      </c>
      <c r="G27" s="17">
        <f>$C27*'Summary - ALL Months (WCA)'!F27</f>
        <v>1280466.8379306735</v>
      </c>
      <c r="H27" s="17">
        <f>$C27*'Summary - ALL Months (WCA)'!G27</f>
        <v>1250000.2919091438</v>
      </c>
      <c r="I27" s="17">
        <f>$C27*'Summary - ALL Months (WCA)'!H27</f>
        <v>1137192.0829424351</v>
      </c>
      <c r="J27" s="17">
        <f>$C27*'Summary - ALL Months (WCA)'!I27</f>
        <v>1163440.1232160202</v>
      </c>
      <c r="K27" s="17">
        <f>$C27*'Summary - ALL Months (WCA)'!J27</f>
        <v>29609.67496195632</v>
      </c>
      <c r="L27" s="17">
        <f>$C27*'Summary - ALL Months (WCA)'!K27</f>
        <v>29609.67496195632</v>
      </c>
      <c r="M27" s="17">
        <f>$C27*'Summary - ALL Months (WCA)'!L27</f>
        <v>29609.67496195632</v>
      </c>
      <c r="N27" s="17">
        <f>$C27*'Summary - ALL Months (WCA)'!M27</f>
        <v>1229860.3766531877</v>
      </c>
      <c r="O27" s="17">
        <f>$C27*'Summary - ALL Months (WCA)'!N27</f>
        <v>1223038.7228395606</v>
      </c>
      <c r="P27" s="17">
        <f>$C27*'Summary - ALL Months (WCA)'!O27</f>
        <v>1234554.8065290872</v>
      </c>
      <c r="Q27" s="17">
        <f>$C27*'Summary - ALL Months (WCA)'!P27</f>
        <v>1367304.6081032387</v>
      </c>
      <c r="R27" s="17">
        <f>$C27*'Summary - ALL Months (WCA)'!Q27</f>
        <v>1287095.5697478305</v>
      </c>
      <c r="S27" s="17">
        <f>$C27*'Summary - ALL Months (WCA)'!R27</f>
        <v>1037260.7197631486</v>
      </c>
      <c r="T27" s="17">
        <f t="shared" si="4"/>
        <v>15725357.943779064</v>
      </c>
    </row>
    <row r="28" spans="1:32">
      <c r="A28" s="18" t="s">
        <v>31</v>
      </c>
      <c r="B28" s="5"/>
      <c r="C28" s="5"/>
      <c r="D28" s="20">
        <f t="shared" ref="D28:S28" si="5">SUM(D26:D27)</f>
        <v>4119997.2833666364</v>
      </c>
      <c r="E28" s="20">
        <f t="shared" si="5"/>
        <v>4272566.9320070744</v>
      </c>
      <c r="F28" s="20">
        <f t="shared" si="5"/>
        <v>4133341.6297874716</v>
      </c>
      <c r="G28" s="20">
        <f t="shared" si="5"/>
        <v>4539293.4767169412</v>
      </c>
      <c r="H28" s="20">
        <f t="shared" si="5"/>
        <v>4430220.4307845281</v>
      </c>
      <c r="I28" s="20">
        <f t="shared" si="5"/>
        <v>4051120.8088345192</v>
      </c>
      <c r="J28" s="20">
        <f t="shared" si="5"/>
        <v>4420662.4118823288</v>
      </c>
      <c r="K28" s="20">
        <f t="shared" si="5"/>
        <v>2751481.9058837849</v>
      </c>
      <c r="L28" s="20">
        <f t="shared" si="5"/>
        <v>2434885.9472721322</v>
      </c>
      <c r="M28" s="20">
        <f t="shared" si="5"/>
        <v>2325003.2568475287</v>
      </c>
      <c r="N28" s="20">
        <f t="shared" si="5"/>
        <v>4433887.2992145456</v>
      </c>
      <c r="O28" s="20">
        <f t="shared" si="5"/>
        <v>4471581.2579223439</v>
      </c>
      <c r="P28" s="20">
        <f t="shared" si="5"/>
        <v>4365001.8094424419</v>
      </c>
      <c r="Q28" s="20">
        <f t="shared" si="5"/>
        <v>4481741.9664354464</v>
      </c>
      <c r="R28" s="20">
        <f t="shared" si="5"/>
        <v>4427535.7503991099</v>
      </c>
      <c r="S28" s="20">
        <f t="shared" si="5"/>
        <v>4164819.5945051736</v>
      </c>
      <c r="T28" s="20">
        <f>SUM(T26:T27)</f>
        <v>63823141.761302002</v>
      </c>
    </row>
    <row r="29" spans="1:32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32" s="18" customFormat="1" ht="13.5" thickBot="1">
      <c r="A30" s="49" t="s">
        <v>32</v>
      </c>
      <c r="B30" s="5"/>
      <c r="C30" s="5"/>
      <c r="D30" s="24">
        <f t="shared" ref="D30:T30" si="6">SUM(-D12,D19,D23,D28)</f>
        <v>9099836.2215415463</v>
      </c>
      <c r="E30" s="24">
        <f t="shared" si="6"/>
        <v>7279412.3576967139</v>
      </c>
      <c r="F30" s="24">
        <f t="shared" si="6"/>
        <v>6705859.937400559</v>
      </c>
      <c r="G30" s="24">
        <f t="shared" si="6"/>
        <v>12456409.911137477</v>
      </c>
      <c r="H30" s="24">
        <f t="shared" si="6"/>
        <v>6245986.9086186904</v>
      </c>
      <c r="I30" s="24">
        <f t="shared" si="6"/>
        <v>7017650.0608442146</v>
      </c>
      <c r="J30" s="24">
        <f t="shared" si="6"/>
        <v>4844954.6361201964</v>
      </c>
      <c r="K30" s="24">
        <f t="shared" si="6"/>
        <v>6088017.4262415469</v>
      </c>
      <c r="L30" s="24">
        <f t="shared" si="6"/>
        <v>5968460.5991921276</v>
      </c>
      <c r="M30" s="24">
        <f t="shared" si="6"/>
        <v>6228183.5561744347</v>
      </c>
      <c r="N30" s="24">
        <f t="shared" si="6"/>
        <v>10873369.763472848</v>
      </c>
      <c r="O30" s="24">
        <f t="shared" si="6"/>
        <v>11160496.048834607</v>
      </c>
      <c r="P30" s="24">
        <f t="shared" si="6"/>
        <v>10352901.731226476</v>
      </c>
      <c r="Q30" s="24">
        <f t="shared" si="6"/>
        <v>7631943.796542502</v>
      </c>
      <c r="R30" s="24">
        <f t="shared" si="6"/>
        <v>5822374.1893814327</v>
      </c>
      <c r="S30" s="24">
        <f t="shared" si="6"/>
        <v>14630917.918114161</v>
      </c>
      <c r="T30" s="24">
        <f t="shared" si="6"/>
        <v>132406775.06253949</v>
      </c>
    </row>
    <row r="31" spans="1:32" ht="13.5" thickTop="1">
      <c r="C31" s="25"/>
      <c r="H31" s="25"/>
      <c r="I31" s="25"/>
      <c r="J31" s="25"/>
      <c r="K31" s="25"/>
      <c r="L31" s="25"/>
      <c r="M31" s="25"/>
      <c r="N31" s="26"/>
      <c r="O31" s="27"/>
      <c r="P31" s="27"/>
      <c r="Q31" s="26"/>
      <c r="R31" s="27"/>
      <c r="S31" s="27"/>
      <c r="T31" s="28"/>
      <c r="AF31" s="29"/>
    </row>
    <row r="32" spans="1:3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3"/>
      <c r="AF32" s="29"/>
    </row>
    <row r="33" spans="1:32">
      <c r="A33" s="34"/>
      <c r="N33" s="35"/>
      <c r="O33" s="35"/>
      <c r="P33" s="35"/>
      <c r="Q33" s="35"/>
      <c r="R33" s="35"/>
      <c r="S33" s="35"/>
      <c r="T33" s="29"/>
      <c r="AF33" s="29"/>
    </row>
    <row r="34" spans="1:32">
      <c r="A34" s="5"/>
      <c r="B34" s="5"/>
      <c r="C34" s="5" t="s">
        <v>39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2"/>
      <c r="O34" s="9"/>
      <c r="P34" s="9"/>
      <c r="Q34" s="12"/>
      <c r="R34" s="9"/>
      <c r="S34" s="9"/>
      <c r="T34" s="9"/>
      <c r="AF34" s="29"/>
    </row>
    <row r="35" spans="1:32">
      <c r="A35" s="12" t="s">
        <v>6</v>
      </c>
      <c r="B35" s="12" t="s">
        <v>7</v>
      </c>
      <c r="C35" s="12" t="s">
        <v>40</v>
      </c>
      <c r="D35" s="13">
        <v>39692</v>
      </c>
      <c r="E35" s="13">
        <v>39722</v>
      </c>
      <c r="F35" s="13">
        <v>39753</v>
      </c>
      <c r="G35" s="13">
        <v>39783</v>
      </c>
      <c r="H35" s="13">
        <v>39814</v>
      </c>
      <c r="I35" s="13">
        <v>39845</v>
      </c>
      <c r="J35" s="13">
        <v>39873</v>
      </c>
      <c r="K35" s="13">
        <v>39904</v>
      </c>
      <c r="L35" s="13">
        <v>39934</v>
      </c>
      <c r="M35" s="13">
        <v>39965</v>
      </c>
      <c r="N35" s="13">
        <v>39995</v>
      </c>
      <c r="O35" s="13">
        <v>40026</v>
      </c>
      <c r="P35" s="13">
        <v>40057</v>
      </c>
      <c r="Q35" s="13">
        <v>40087</v>
      </c>
      <c r="R35" s="13">
        <v>40118</v>
      </c>
      <c r="S35" s="13">
        <v>40148</v>
      </c>
      <c r="T35" s="13" t="s">
        <v>8</v>
      </c>
    </row>
    <row r="36" spans="1:32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32">
      <c r="A37" s="3" t="s">
        <v>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32">
      <c r="A38" s="22" t="s">
        <v>33</v>
      </c>
      <c r="B38" s="16" t="s">
        <v>11</v>
      </c>
      <c r="C38" s="44">
        <v>0.22019212721932863</v>
      </c>
      <c r="D38" s="17">
        <f>$C38*'Summary - ALL Months (WCA)'!C38</f>
        <v>11192735.954168133</v>
      </c>
      <c r="E38" s="17">
        <f>$C38*'Summary - ALL Months (WCA)'!D38</f>
        <v>9727159.0131289028</v>
      </c>
      <c r="F38" s="17">
        <f>$C38*'Summary - ALL Months (WCA)'!E38</f>
        <v>8851223.9747381024</v>
      </c>
      <c r="G38" s="17">
        <f>$C38*'Summary - ALL Months (WCA)'!F38</f>
        <v>9591541.5927060843</v>
      </c>
      <c r="H38" s="17">
        <f>$C38*'Summary - ALL Months (WCA)'!G38</f>
        <v>9220553.3401008956</v>
      </c>
      <c r="I38" s="17">
        <f>$C38*'Summary - ALL Months (WCA)'!H38</f>
        <v>7935523.1745244209</v>
      </c>
      <c r="J38" s="17">
        <f>$C38*'Summary - ALL Months (WCA)'!I38</f>
        <v>8506492.2577125169</v>
      </c>
      <c r="K38" s="17">
        <f>$C38*'Summary - ALL Months (WCA)'!J38</f>
        <v>4034717.5148886791</v>
      </c>
      <c r="L38" s="17">
        <f>$C38*'Summary - ALL Months (WCA)'!K38</f>
        <v>4285823.2546170652</v>
      </c>
      <c r="M38" s="17">
        <f>$C38*'Summary - ALL Months (WCA)'!L38</f>
        <v>3625160.3844905235</v>
      </c>
      <c r="N38" s="17">
        <f>$C38*'Summary - ALL Months (WCA)'!M38</f>
        <v>6747184.1455220506</v>
      </c>
      <c r="O38" s="17">
        <f>$C38*'Summary - ALL Months (WCA)'!N38</f>
        <v>6134335.2224029452</v>
      </c>
      <c r="P38" s="17">
        <f>$C38*'Summary - ALL Months (WCA)'!O38</f>
        <v>5158469.1159306774</v>
      </c>
      <c r="Q38" s="17">
        <f>$C38*'Summary - ALL Months (WCA)'!P38</f>
        <v>7612452.2351063602</v>
      </c>
      <c r="R38" s="17">
        <f>$C38*'Summary - ALL Months (WCA)'!Q38</f>
        <v>7072233.0082425205</v>
      </c>
      <c r="S38" s="17">
        <f>$C38*'Summary - ALL Months (WCA)'!R38</f>
        <v>8149045.0722780842</v>
      </c>
      <c r="T38" s="17">
        <f>SUM(D38:S38)</f>
        <v>117844649.26055795</v>
      </c>
    </row>
    <row r="39" spans="1:32">
      <c r="A39" s="18" t="s">
        <v>12</v>
      </c>
      <c r="B39" s="19"/>
      <c r="C39" s="5"/>
      <c r="D39" s="20">
        <f t="shared" ref="D39:T39" si="7">SUM(D38:D38)</f>
        <v>11192735.954168133</v>
      </c>
      <c r="E39" s="20">
        <f t="shared" si="7"/>
        <v>9727159.0131289028</v>
      </c>
      <c r="F39" s="20">
        <f t="shared" si="7"/>
        <v>8851223.9747381024</v>
      </c>
      <c r="G39" s="20">
        <f t="shared" si="7"/>
        <v>9591541.5927060843</v>
      </c>
      <c r="H39" s="20">
        <f t="shared" si="7"/>
        <v>9220553.3401008956</v>
      </c>
      <c r="I39" s="20">
        <f t="shared" si="7"/>
        <v>7935523.1745244209</v>
      </c>
      <c r="J39" s="20">
        <f t="shared" si="7"/>
        <v>8506492.2577125169</v>
      </c>
      <c r="K39" s="20">
        <f t="shared" si="7"/>
        <v>4034717.5148886791</v>
      </c>
      <c r="L39" s="20">
        <f t="shared" si="7"/>
        <v>4285823.2546170652</v>
      </c>
      <c r="M39" s="20">
        <f t="shared" si="7"/>
        <v>3625160.3844905235</v>
      </c>
      <c r="N39" s="20">
        <f t="shared" si="7"/>
        <v>6747184.1455220506</v>
      </c>
      <c r="O39" s="20">
        <f t="shared" si="7"/>
        <v>6134335.2224029452</v>
      </c>
      <c r="P39" s="20">
        <f t="shared" si="7"/>
        <v>5158469.1159306774</v>
      </c>
      <c r="Q39" s="20">
        <f t="shared" si="7"/>
        <v>7612452.2351063602</v>
      </c>
      <c r="R39" s="20">
        <f t="shared" si="7"/>
        <v>7072233.0082425205</v>
      </c>
      <c r="S39" s="20">
        <f t="shared" si="7"/>
        <v>8149045.0722780842</v>
      </c>
      <c r="T39" s="20">
        <f t="shared" si="7"/>
        <v>117844649.26055795</v>
      </c>
    </row>
    <row r="40" spans="1:32">
      <c r="B40" s="2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32">
      <c r="A41" s="3" t="s">
        <v>13</v>
      </c>
      <c r="B41" s="2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32">
      <c r="A42" s="22" t="s">
        <v>14</v>
      </c>
      <c r="B42" s="16" t="s">
        <v>15</v>
      </c>
      <c r="C42" s="44">
        <v>0.22102860797004847</v>
      </c>
      <c r="D42" s="17">
        <f>$C42*'Summary - ALL Months (WCA)'!C42</f>
        <v>771063.20011696941</v>
      </c>
      <c r="E42" s="17">
        <f>$C42*'Summary - ALL Months (WCA)'!D42</f>
        <v>483387.54327425541</v>
      </c>
      <c r="F42" s="17">
        <f>$C42*'Summary - ALL Months (WCA)'!E42</f>
        <v>551932.54439227516</v>
      </c>
      <c r="G42" s="17">
        <f>$C42*'Summary - ALL Months (WCA)'!F42</f>
        <v>733126.56323745579</v>
      </c>
      <c r="H42" s="17">
        <f>$C42*'Summary - ALL Months (WCA)'!G42</f>
        <v>575716.20851308596</v>
      </c>
      <c r="I42" s="17">
        <f>$C42*'Summary - ALL Months (WCA)'!H42</f>
        <v>357559.47017542477</v>
      </c>
      <c r="J42" s="17">
        <f>$C42*'Summary - ALL Months (WCA)'!I42</f>
        <v>411724.46793318767</v>
      </c>
      <c r="K42" s="17">
        <f>$C42*'Summary - ALL Months (WCA)'!J42</f>
        <v>346707.53174888942</v>
      </c>
      <c r="L42" s="17">
        <f>$C42*'Summary - ALL Months (WCA)'!K42</f>
        <v>488665.67304762354</v>
      </c>
      <c r="M42" s="17">
        <f>$C42*'Summary - ALL Months (WCA)'!L42</f>
        <v>537292.79445653746</v>
      </c>
      <c r="N42" s="17">
        <f>$C42*'Summary - ALL Months (WCA)'!M42</f>
        <v>489776.92308899196</v>
      </c>
      <c r="O42" s="17">
        <f>$C42*'Summary - ALL Months (WCA)'!N42</f>
        <v>459526.7721682819</v>
      </c>
      <c r="P42" s="17">
        <f>$C42*'Summary - ALL Months (WCA)'!O42</f>
        <v>412006.60191127978</v>
      </c>
      <c r="Q42" s="17">
        <f>$C42*'Summary - ALL Months (WCA)'!P42</f>
        <v>434863.44091850799</v>
      </c>
      <c r="R42" s="17">
        <f>$C42*'Summary - ALL Months (WCA)'!Q42</f>
        <v>-36234.518241589911</v>
      </c>
      <c r="S42" s="17">
        <f>$C42*'Summary - ALL Months (WCA)'!R42</f>
        <v>7163.9351486166006</v>
      </c>
      <c r="T42" s="17">
        <f t="shared" ref="T42:T45" si="8">SUM(D42:S42)</f>
        <v>7024279.1518897926</v>
      </c>
    </row>
    <row r="43" spans="1:32">
      <c r="A43" s="22" t="s">
        <v>16</v>
      </c>
      <c r="B43" s="16" t="s">
        <v>17</v>
      </c>
      <c r="C43" s="44">
        <v>1</v>
      </c>
      <c r="D43" s="17">
        <f>$C43*'Summary - ALL Months (WCA)'!C43</f>
        <v>220556.19</v>
      </c>
      <c r="E43" s="17">
        <f>$C43*'Summary - ALL Months (WCA)'!D43</f>
        <v>173792.74</v>
      </c>
      <c r="F43" s="17">
        <f>$C43*'Summary - ALL Months (WCA)'!E43</f>
        <v>147542.56</v>
      </c>
      <c r="G43" s="17">
        <f>$C43*'Summary - ALL Months (WCA)'!F43</f>
        <v>139209.66</v>
      </c>
      <c r="H43" s="17">
        <f>$C43*'Summary - ALL Months (WCA)'!G43</f>
        <v>105053.12</v>
      </c>
      <c r="I43" s="17">
        <f>$C43*'Summary - ALL Months (WCA)'!H43</f>
        <v>138814.22</v>
      </c>
      <c r="J43" s="17">
        <f>$C43*'Summary - ALL Months (WCA)'!I43</f>
        <v>157398.93</v>
      </c>
      <c r="K43" s="17">
        <f>$C43*'Summary - ALL Months (WCA)'!J43</f>
        <v>160693.77000000002</v>
      </c>
      <c r="L43" s="17">
        <f>$C43*'Summary - ALL Months (WCA)'!K43</f>
        <v>226755.47</v>
      </c>
      <c r="M43" s="17">
        <f>$C43*'Summary - ALL Months (WCA)'!L43</f>
        <v>297171.33999999997</v>
      </c>
      <c r="N43" s="17">
        <f>$C43*'Summary - ALL Months (WCA)'!M43</f>
        <v>325006.15000000002</v>
      </c>
      <c r="O43" s="17">
        <f>$C43*'Summary - ALL Months (WCA)'!N43</f>
        <v>297223.29000000004</v>
      </c>
      <c r="P43" s="17">
        <f>$C43*'Summary - ALL Months (WCA)'!O43</f>
        <v>277818.41000000003</v>
      </c>
      <c r="Q43" s="17">
        <f>$C43*'Summary - ALL Months (WCA)'!P43</f>
        <v>222851.46</v>
      </c>
      <c r="R43" s="17">
        <f>$C43*'Summary - ALL Months (WCA)'!Q43</f>
        <v>151758.84</v>
      </c>
      <c r="S43" s="17">
        <f>$C43*'Summary - ALL Months (WCA)'!R43</f>
        <v>143138</v>
      </c>
      <c r="T43" s="17">
        <f t="shared" si="8"/>
        <v>3184784.15</v>
      </c>
    </row>
    <row r="44" spans="1:32">
      <c r="A44" s="22" t="s">
        <v>18</v>
      </c>
      <c r="B44" s="16" t="s">
        <v>19</v>
      </c>
      <c r="C44" s="44">
        <v>0.22019212721932863</v>
      </c>
      <c r="D44" s="17">
        <f>$C44*'Summary - ALL Months (WCA)'!C44</f>
        <v>12163255.706459118</v>
      </c>
      <c r="E44" s="17">
        <f>$C44*'Summary - ALL Months (WCA)'!D44</f>
        <v>6940123.3292096825</v>
      </c>
      <c r="F44" s="17">
        <f>$C44*'Summary - ALL Months (WCA)'!E44</f>
        <v>9250815.2162992749</v>
      </c>
      <c r="G44" s="17">
        <f>$C44*'Summary - ALL Months (WCA)'!F44</f>
        <v>15152242.615417365</v>
      </c>
      <c r="H44" s="17">
        <f>$C44*'Summary - ALL Months (WCA)'!G44</f>
        <v>5695101.3157797595</v>
      </c>
      <c r="I44" s="17">
        <f>$C44*'Summary - ALL Months (WCA)'!H44</f>
        <v>5996492.3029903229</v>
      </c>
      <c r="J44" s="17">
        <f>$C44*'Summary - ALL Months (WCA)'!I44</f>
        <v>4750510.2583039841</v>
      </c>
      <c r="K44" s="17">
        <f>$C44*'Summary - ALL Months (WCA)'!J44</f>
        <v>3919409.3697538059</v>
      </c>
      <c r="L44" s="17">
        <f>$C44*'Summary - ALL Months (WCA)'!K44</f>
        <v>4371288.8143523764</v>
      </c>
      <c r="M44" s="17">
        <f>$C44*'Summary - ALL Months (WCA)'!L44</f>
        <v>4452684.114773958</v>
      </c>
      <c r="N44" s="17">
        <f>$C44*'Summary - ALL Months (WCA)'!M44</f>
        <v>8618638.3836455848</v>
      </c>
      <c r="O44" s="17">
        <f>$C44*'Summary - ALL Months (WCA)'!N44</f>
        <v>7686062.4400288854</v>
      </c>
      <c r="P44" s="17">
        <f>$C44*'Summary - ALL Months (WCA)'!O44</f>
        <v>6410605.2976612682</v>
      </c>
      <c r="Q44" s="17">
        <f>$C44*'Summary - ALL Months (WCA)'!P44</f>
        <v>5311681.8756398726</v>
      </c>
      <c r="R44" s="17">
        <f>$C44*'Summary - ALL Months (WCA)'!Q44</f>
        <v>4674089.8085642476</v>
      </c>
      <c r="S44" s="17">
        <f>$C44*'Summary - ALL Months (WCA)'!R44</f>
        <v>13900637.522927776</v>
      </c>
      <c r="T44" s="17">
        <f t="shared" si="8"/>
        <v>119293638.37180729</v>
      </c>
    </row>
    <row r="45" spans="1:32">
      <c r="A45" s="22" t="s">
        <v>20</v>
      </c>
      <c r="B45" s="16" t="s">
        <v>19</v>
      </c>
      <c r="C45" s="44">
        <v>0.22019212721932863</v>
      </c>
      <c r="D45" s="17">
        <f>$C45*'Summary - ALL Months (WCA)'!C45</f>
        <v>12340.979861520709</v>
      </c>
      <c r="E45" s="17">
        <f>$C45*'Summary - ALL Months (WCA)'!D45</f>
        <v>15939.51003539645</v>
      </c>
      <c r="F45" s="17">
        <f>$C45*'Summary - ALL Months (WCA)'!E45</f>
        <v>18169.92150893102</v>
      </c>
      <c r="G45" s="17">
        <f>$C45*'Summary - ALL Months (WCA)'!F45</f>
        <v>21723.79991659637</v>
      </c>
      <c r="H45" s="17">
        <f>$C45*'Summary - ALL Months (WCA)'!G45</f>
        <v>25110.423136827507</v>
      </c>
      <c r="I45" s="17">
        <f>$C45*'Summary - ALL Months (WCA)'!H45</f>
        <v>9540.4658070589976</v>
      </c>
      <c r="J45" s="17">
        <f>$C45*'Summary - ALL Months (WCA)'!I45</f>
        <v>34041.774113472886</v>
      </c>
      <c r="K45" s="17">
        <f>$C45*'Summary - ALL Months (WCA)'!J45</f>
        <v>147468.58711419225</v>
      </c>
      <c r="L45" s="17">
        <f>$C45*'Summary - ALL Months (WCA)'!K45</f>
        <v>157647.88038640068</v>
      </c>
      <c r="M45" s="17">
        <f>$C45*'Summary - ALL Months (WCA)'!L45</f>
        <v>127819.22775050867</v>
      </c>
      <c r="N45" s="17">
        <f>$C45*'Summary - ALL Months (WCA)'!M45</f>
        <v>95717.55416934799</v>
      </c>
      <c r="O45" s="17">
        <f>$C45*'Summary - ALL Months (WCA)'!N45</f>
        <v>143663.35541751713</v>
      </c>
      <c r="P45" s="17">
        <f>$C45*'Summary - ALL Months (WCA)'!O45</f>
        <v>122667.5217951667</v>
      </c>
      <c r="Q45" s="17">
        <f>$C45*'Summary - ALL Months (WCA)'!P45</f>
        <v>129523.80123846482</v>
      </c>
      <c r="R45" s="17">
        <f>$C45*'Summary - ALL Months (WCA)'!Q45</f>
        <v>192183.46016304119</v>
      </c>
      <c r="S45" s="17">
        <f>$C45*'Summary - ALL Months (WCA)'!R45</f>
        <v>94675.785126767776</v>
      </c>
      <c r="T45" s="17">
        <f t="shared" si="8"/>
        <v>1348234.0475412111</v>
      </c>
    </row>
    <row r="46" spans="1:32">
      <c r="A46" s="19" t="s">
        <v>21</v>
      </c>
      <c r="B46" s="23"/>
      <c r="C46" s="5"/>
      <c r="D46" s="20">
        <f t="shared" ref="D46:T46" si="9">SUM(D42:D45)</f>
        <v>13167216.076437607</v>
      </c>
      <c r="E46" s="20">
        <f t="shared" si="9"/>
        <v>7613243.1225193348</v>
      </c>
      <c r="F46" s="20">
        <f t="shared" si="9"/>
        <v>9968460.2422004808</v>
      </c>
      <c r="G46" s="20">
        <f t="shared" si="9"/>
        <v>16046302.638571417</v>
      </c>
      <c r="H46" s="20">
        <f t="shared" si="9"/>
        <v>6400981.0674296729</v>
      </c>
      <c r="I46" s="20">
        <f t="shared" si="9"/>
        <v>6502406.458972807</v>
      </c>
      <c r="J46" s="20">
        <f t="shared" si="9"/>
        <v>5353675.4303506445</v>
      </c>
      <c r="K46" s="20">
        <f t="shared" si="9"/>
        <v>4574279.258616888</v>
      </c>
      <c r="L46" s="20">
        <f t="shared" si="9"/>
        <v>5244357.8377864007</v>
      </c>
      <c r="M46" s="20">
        <f t="shared" si="9"/>
        <v>5414967.4769810047</v>
      </c>
      <c r="N46" s="20">
        <f t="shared" si="9"/>
        <v>9529139.0109039247</v>
      </c>
      <c r="O46" s="20">
        <f t="shared" si="9"/>
        <v>8586475.8576146848</v>
      </c>
      <c r="P46" s="20">
        <f t="shared" si="9"/>
        <v>7223097.8313677143</v>
      </c>
      <c r="Q46" s="20">
        <f t="shared" si="9"/>
        <v>6098920.5777968457</v>
      </c>
      <c r="R46" s="20">
        <f t="shared" si="9"/>
        <v>4981797.5904856985</v>
      </c>
      <c r="S46" s="20">
        <f t="shared" si="9"/>
        <v>14145615.243203161</v>
      </c>
      <c r="T46" s="20">
        <f t="shared" si="9"/>
        <v>130850935.7212383</v>
      </c>
    </row>
    <row r="47" spans="1:32">
      <c r="B47" s="2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32">
      <c r="A48" s="3" t="s">
        <v>22</v>
      </c>
      <c r="B48" s="2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1" customFormat="1">
      <c r="A49" s="22" t="s">
        <v>34</v>
      </c>
      <c r="B49" s="16" t="s">
        <v>24</v>
      </c>
      <c r="C49" s="44">
        <v>0.22019212721932863</v>
      </c>
      <c r="D49" s="17">
        <f>$C49*'Summary - ALL Months (WCA)'!C49</f>
        <v>1553973.0191273924</v>
      </c>
      <c r="E49" s="17">
        <f>$C49*'Summary - ALL Months (WCA)'!D49</f>
        <v>1576628.366904862</v>
      </c>
      <c r="F49" s="17">
        <f>$C49*'Summary - ALL Months (WCA)'!E49</f>
        <v>1653587.056712908</v>
      </c>
      <c r="G49" s="17">
        <f>$C49*'Summary - ALL Months (WCA)'!F49</f>
        <v>1660660.3985116379</v>
      </c>
      <c r="H49" s="17">
        <f>$C49*'Summary - ALL Months (WCA)'!G49</f>
        <v>1643284.4542436237</v>
      </c>
      <c r="I49" s="17">
        <f>$C49*'Summary - ALL Months (WCA)'!H49</f>
        <v>1674468.2834925523</v>
      </c>
      <c r="J49" s="17">
        <f>$C49*'Summary - ALL Months (WCA)'!I49</f>
        <v>1641521.2657849151</v>
      </c>
      <c r="K49" s="17">
        <f>$C49*'Summary - ALL Months (WCA)'!J49</f>
        <v>1658271.1575948978</v>
      </c>
      <c r="L49" s="17">
        <f>$C49*'Summary - ALL Months (WCA)'!K49</f>
        <v>1646708.4704468609</v>
      </c>
      <c r="M49" s="17">
        <f>$C49*'Summary - ALL Months (WCA)'!L49</f>
        <v>1634562.6066518044</v>
      </c>
      <c r="N49" s="17">
        <f>$C49*'Summary - ALL Months (WCA)'!M49</f>
        <v>1598061.0076171742</v>
      </c>
      <c r="O49" s="17">
        <f>$C49*'Summary - ALL Months (WCA)'!N49</f>
        <v>1644156.639663382</v>
      </c>
      <c r="P49" s="17">
        <f>$C49*'Summary - ALL Months (WCA)'!O49</f>
        <v>1666915.543798283</v>
      </c>
      <c r="Q49" s="17">
        <f>$C49*'Summary - ALL Months (WCA)'!P49</f>
        <v>1680135.0291749204</v>
      </c>
      <c r="R49" s="17">
        <f>$C49*'Summary - ALL Months (WCA)'!Q49</f>
        <v>1861689.7047351971</v>
      </c>
      <c r="S49" s="17">
        <f>$C49*'Summary - ALL Months (WCA)'!R49</f>
        <v>2010221.7552171135</v>
      </c>
      <c r="T49" s="17">
        <f>SUM(D49:S49)</f>
        <v>26804844.759677526</v>
      </c>
    </row>
    <row r="50" spans="1:21" customFormat="1">
      <c r="A50" s="18" t="s">
        <v>25</v>
      </c>
      <c r="B50" s="19"/>
      <c r="C50" s="5"/>
      <c r="D50" s="20">
        <f t="shared" ref="D50:T50" si="10">SUM(D49:D49)</f>
        <v>1553973.0191273924</v>
      </c>
      <c r="E50" s="20">
        <f t="shared" si="10"/>
        <v>1576628.366904862</v>
      </c>
      <c r="F50" s="20">
        <f t="shared" si="10"/>
        <v>1653587.056712908</v>
      </c>
      <c r="G50" s="20">
        <f t="shared" si="10"/>
        <v>1660660.3985116379</v>
      </c>
      <c r="H50" s="20">
        <f t="shared" si="10"/>
        <v>1643284.4542436237</v>
      </c>
      <c r="I50" s="20">
        <f t="shared" si="10"/>
        <v>1674468.2834925523</v>
      </c>
      <c r="J50" s="20">
        <f t="shared" si="10"/>
        <v>1641521.2657849151</v>
      </c>
      <c r="K50" s="20">
        <f t="shared" si="10"/>
        <v>1658271.1575948978</v>
      </c>
      <c r="L50" s="20">
        <f t="shared" si="10"/>
        <v>1646708.4704468609</v>
      </c>
      <c r="M50" s="20">
        <f t="shared" si="10"/>
        <v>1634562.6066518044</v>
      </c>
      <c r="N50" s="20">
        <f t="shared" si="10"/>
        <v>1598061.0076171742</v>
      </c>
      <c r="O50" s="20">
        <f t="shared" si="10"/>
        <v>1644156.639663382</v>
      </c>
      <c r="P50" s="20">
        <f t="shared" si="10"/>
        <v>1666915.543798283</v>
      </c>
      <c r="Q50" s="20">
        <f t="shared" si="10"/>
        <v>1680135.0291749204</v>
      </c>
      <c r="R50" s="20">
        <f t="shared" si="10"/>
        <v>1861689.7047351971</v>
      </c>
      <c r="S50" s="20">
        <f t="shared" si="10"/>
        <v>2010221.7552171135</v>
      </c>
      <c r="T50" s="20">
        <f t="shared" si="10"/>
        <v>26804844.759677526</v>
      </c>
    </row>
    <row r="51" spans="1:21" customFormat="1">
      <c r="A51" s="3"/>
      <c r="B51" s="21"/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1" customFormat="1">
      <c r="A52" s="3" t="s">
        <v>26</v>
      </c>
      <c r="B52" s="21"/>
      <c r="C52" s="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1" customFormat="1">
      <c r="A53" s="22" t="s">
        <v>27</v>
      </c>
      <c r="B53" s="16" t="s">
        <v>28</v>
      </c>
      <c r="C53" s="44">
        <v>0.22102860797004847</v>
      </c>
      <c r="D53" s="17">
        <f>$C53*'Summary - ALL Months (WCA)'!C53</f>
        <v>2976227.629388954</v>
      </c>
      <c r="E53" s="17">
        <f>$C53*'Summary - ALL Months (WCA)'!D53</f>
        <v>3077898.363840878</v>
      </c>
      <c r="F53" s="17">
        <f>$C53*'Summary - ALL Months (WCA)'!E53</f>
        <v>3030653.6448545731</v>
      </c>
      <c r="G53" s="17">
        <f>$C53*'Summary - ALL Months (WCA)'!F53</f>
        <v>3258826.638786268</v>
      </c>
      <c r="H53" s="17">
        <f>$C53*'Summary - ALL Months (WCA)'!G53</f>
        <v>3164549.0422791252</v>
      </c>
      <c r="I53" s="17">
        <f>$C53*'Summary - ALL Months (WCA)'!H53</f>
        <v>2911164.6606805557</v>
      </c>
      <c r="J53" s="17">
        <f>$C53*'Summary - ALL Months (WCA)'!I53</f>
        <v>3234693.3912489265</v>
      </c>
      <c r="K53" s="17">
        <f>$C53*'Summary - ALL Months (WCA)'!J53</f>
        <v>2694040.6273294925</v>
      </c>
      <c r="L53" s="17">
        <f>$C53*'Summary - ALL Months (WCA)'!K53</f>
        <v>2389422.8850881457</v>
      </c>
      <c r="M53" s="17">
        <f>$C53*'Summary - ALL Months (WCA)'!L53</f>
        <v>2288465.4603265608</v>
      </c>
      <c r="N53" s="17">
        <f>$C53*'Summary - ALL Months (WCA)'!M53</f>
        <v>3162668.9751942242</v>
      </c>
      <c r="O53" s="17">
        <f>$C53*'Summary - ALL Months (WCA)'!N53</f>
        <v>3245203.9207916511</v>
      </c>
      <c r="P53" s="17">
        <f>$C53*'Summary - ALL Months (WCA)'!O53</f>
        <v>3127865.9863231066</v>
      </c>
      <c r="Q53" s="17">
        <f>$C53*'Summary - ALL Months (WCA)'!P53</f>
        <v>3102877.4676456437</v>
      </c>
      <c r="R53" s="17">
        <f>$C53*'Summary - ALL Months (WCA)'!Q53</f>
        <v>3132553.0717499056</v>
      </c>
      <c r="S53" s="17">
        <f>$C53*'Summary - ALL Months (WCA)'!R53</f>
        <v>3127828.7833845904</v>
      </c>
      <c r="T53" s="17">
        <f t="shared" ref="T53:T54" si="11">SUM(D53:S53)</f>
        <v>47924940.548912592</v>
      </c>
    </row>
    <row r="54" spans="1:21" customFormat="1">
      <c r="A54" s="22" t="s">
        <v>29</v>
      </c>
      <c r="B54" s="16" t="s">
        <v>30</v>
      </c>
      <c r="C54" s="44">
        <v>0.22102860797004847</v>
      </c>
      <c r="D54" s="17">
        <f>$C54*'Summary - ALL Months (WCA)'!C54</f>
        <v>3005447.2367352732</v>
      </c>
      <c r="E54" s="17">
        <f>$C54*'Summary - ALL Months (WCA)'!D54</f>
        <v>5274363.4492921373</v>
      </c>
      <c r="F54" s="17">
        <f>$C54*'Summary - ALL Months (WCA)'!E54</f>
        <v>2129717.7464976623</v>
      </c>
      <c r="G54" s="17">
        <f>$C54*'Summary - ALL Months (WCA)'!F54</f>
        <v>1557100.7953107997</v>
      </c>
      <c r="H54" s="17">
        <f>$C54*'Summary - ALL Months (WCA)'!G54</f>
        <v>4157496.7143334639</v>
      </c>
      <c r="I54" s="17">
        <f>$C54*'Summary - ALL Months (WCA)'!H54</f>
        <v>4146303.4570275024</v>
      </c>
      <c r="J54" s="17">
        <f>$C54*'Summary - ALL Months (WCA)'!I54</f>
        <v>3770322.3895732504</v>
      </c>
      <c r="K54" s="17">
        <f>$C54*'Summary - ALL Months (WCA)'!J54</f>
        <v>1681518.554103472</v>
      </c>
      <c r="L54" s="17">
        <f>$C54*'Summary - ALL Months (WCA)'!K54</f>
        <v>1662139.1666583475</v>
      </c>
      <c r="M54" s="17">
        <f>$C54*'Summary - ALL Months (WCA)'!L54</f>
        <v>1080092.3192499424</v>
      </c>
      <c r="N54" s="17">
        <f>$C54*'Summary - ALL Months (WCA)'!M54</f>
        <v>3827235.9769445718</v>
      </c>
      <c r="O54" s="17">
        <f>$C54*'Summary - ALL Months (WCA)'!N54</f>
        <v>3955752.6012871494</v>
      </c>
      <c r="P54" s="17">
        <f>$C54*'Summary - ALL Months (WCA)'!O54</f>
        <v>4067329.9519658978</v>
      </c>
      <c r="Q54" s="17">
        <f>$C54*'Summary - ALL Months (WCA)'!P54</f>
        <v>4592577.3667697059</v>
      </c>
      <c r="R54" s="17">
        <f>$C54*'Summary - ALL Months (WCA)'!Q54</f>
        <v>3336087.9493260859</v>
      </c>
      <c r="S54" s="17">
        <f>$C54*'Summary - ALL Months (WCA)'!R54</f>
        <v>3980322.6976199234</v>
      </c>
      <c r="T54" s="17">
        <f t="shared" si="11"/>
        <v>52223808.372695185</v>
      </c>
    </row>
    <row r="55" spans="1:21" customFormat="1">
      <c r="A55" s="18" t="s">
        <v>31</v>
      </c>
      <c r="B55" s="5"/>
      <c r="C55" s="5"/>
      <c r="D55" s="20">
        <f t="shared" ref="D55:S55" si="12">SUM(D53:D54)</f>
        <v>5981674.8661242276</v>
      </c>
      <c r="E55" s="20">
        <f t="shared" si="12"/>
        <v>8352261.8131330153</v>
      </c>
      <c r="F55" s="20">
        <f t="shared" si="12"/>
        <v>5160371.3913522353</v>
      </c>
      <c r="G55" s="20">
        <f t="shared" si="12"/>
        <v>4815927.4340970675</v>
      </c>
      <c r="H55" s="20">
        <f t="shared" si="12"/>
        <v>7322045.7566125896</v>
      </c>
      <c r="I55" s="20">
        <f t="shared" si="12"/>
        <v>7057468.1177080581</v>
      </c>
      <c r="J55" s="20">
        <f t="shared" si="12"/>
        <v>7005015.7808221765</v>
      </c>
      <c r="K55" s="20">
        <f t="shared" si="12"/>
        <v>4375559.1814329643</v>
      </c>
      <c r="L55" s="20">
        <f t="shared" si="12"/>
        <v>4051562.0517464932</v>
      </c>
      <c r="M55" s="20">
        <f t="shared" si="12"/>
        <v>3368557.7795765032</v>
      </c>
      <c r="N55" s="20">
        <f t="shared" si="12"/>
        <v>6989904.9521387964</v>
      </c>
      <c r="O55" s="20">
        <f t="shared" si="12"/>
        <v>7200956.5220788009</v>
      </c>
      <c r="P55" s="20">
        <f t="shared" si="12"/>
        <v>7195195.9382890044</v>
      </c>
      <c r="Q55" s="20">
        <f t="shared" si="12"/>
        <v>7695454.8344153501</v>
      </c>
      <c r="R55" s="20">
        <f t="shared" si="12"/>
        <v>6468641.0210759919</v>
      </c>
      <c r="S55" s="20">
        <f t="shared" si="12"/>
        <v>7108151.4810045138</v>
      </c>
      <c r="T55" s="20">
        <f>SUM(T53:T54)</f>
        <v>100148748.92160778</v>
      </c>
    </row>
    <row r="56" spans="1:21" customFormat="1">
      <c r="A56" s="3"/>
      <c r="B56" s="2"/>
      <c r="C56" s="2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1" customFormat="1" ht="13.5" thickBot="1">
      <c r="A57" s="49" t="s">
        <v>35</v>
      </c>
      <c r="B57" s="5"/>
      <c r="C57" s="5"/>
      <c r="D57" s="24">
        <f t="shared" ref="D57:T57" si="13">SUM(-D39,D46,D50,D55)</f>
        <v>9510128.0075210929</v>
      </c>
      <c r="E57" s="24">
        <f t="shared" si="13"/>
        <v>7814974.2894283095</v>
      </c>
      <c r="F57" s="24">
        <f t="shared" si="13"/>
        <v>7931194.7155275214</v>
      </c>
      <c r="G57" s="24">
        <f t="shared" si="13"/>
        <v>12931348.878474038</v>
      </c>
      <c r="H57" s="24">
        <f t="shared" si="13"/>
        <v>6145757.9381849905</v>
      </c>
      <c r="I57" s="24">
        <f t="shared" si="13"/>
        <v>7298819.6856489964</v>
      </c>
      <c r="J57" s="24">
        <f t="shared" si="13"/>
        <v>5493720.2192452196</v>
      </c>
      <c r="K57" s="24">
        <f t="shared" si="13"/>
        <v>6573392.0827560704</v>
      </c>
      <c r="L57" s="24">
        <f t="shared" si="13"/>
        <v>6656805.1053626891</v>
      </c>
      <c r="M57" s="24">
        <f t="shared" si="13"/>
        <v>6792927.4787187893</v>
      </c>
      <c r="N57" s="24">
        <f t="shared" si="13"/>
        <v>11369920.825137844</v>
      </c>
      <c r="O57" s="24">
        <f t="shared" si="13"/>
        <v>11297253.796953922</v>
      </c>
      <c r="P57" s="24">
        <f t="shared" si="13"/>
        <v>10926740.197524324</v>
      </c>
      <c r="Q57" s="24">
        <f t="shared" si="13"/>
        <v>7862058.2062807558</v>
      </c>
      <c r="R57" s="24">
        <f t="shared" si="13"/>
        <v>6239895.3080543671</v>
      </c>
      <c r="S57" s="24">
        <f t="shared" si="13"/>
        <v>15114943.407146703</v>
      </c>
      <c r="T57" s="24">
        <f t="shared" si="13"/>
        <v>139959880.14196566</v>
      </c>
    </row>
    <row r="58" spans="1:21" customFormat="1" ht="13.5" thickTop="1">
      <c r="A58" s="3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7"/>
    </row>
    <row r="59" spans="1:21" customForma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1" customFormat="1">
      <c r="A60" s="18" t="s">
        <v>36</v>
      </c>
      <c r="B60" s="2"/>
      <c r="C60" s="5"/>
      <c r="D60" s="38">
        <f t="shared" ref="D60:S60" si="14">D57-D30</f>
        <v>410291.78597954661</v>
      </c>
      <c r="E60" s="38">
        <f t="shared" si="14"/>
        <v>535561.93173159566</v>
      </c>
      <c r="F60" s="38">
        <f t="shared" si="14"/>
        <v>1225334.7781269625</v>
      </c>
      <c r="G60" s="38">
        <f t="shared" si="14"/>
        <v>474938.96733656153</v>
      </c>
      <c r="H60" s="38">
        <f t="shared" si="14"/>
        <v>-100228.9704336999</v>
      </c>
      <c r="I60" s="38">
        <f t="shared" si="14"/>
        <v>281169.62480478175</v>
      </c>
      <c r="J60" s="38">
        <f t="shared" si="14"/>
        <v>648765.58312502317</v>
      </c>
      <c r="K60" s="38">
        <f t="shared" si="14"/>
        <v>485374.65651452355</v>
      </c>
      <c r="L60" s="38">
        <f t="shared" si="14"/>
        <v>688344.50617056154</v>
      </c>
      <c r="M60" s="38">
        <f t="shared" si="14"/>
        <v>564743.92254435457</v>
      </c>
      <c r="N60" s="38">
        <f t="shared" si="14"/>
        <v>496551.06166499667</v>
      </c>
      <c r="O60" s="38">
        <f t="shared" si="14"/>
        <v>136757.74811931513</v>
      </c>
      <c r="P60" s="38">
        <f t="shared" si="14"/>
        <v>573838.46629784815</v>
      </c>
      <c r="Q60" s="38">
        <f t="shared" si="14"/>
        <v>230114.4097382538</v>
      </c>
      <c r="R60" s="38">
        <f t="shared" si="14"/>
        <v>417521.11867293436</v>
      </c>
      <c r="S60" s="38">
        <f t="shared" si="14"/>
        <v>484025.48903254233</v>
      </c>
      <c r="T60" s="38">
        <f t="shared" ref="T60" si="15">SUM(D60:S60)</f>
        <v>7553105.0794261014</v>
      </c>
    </row>
    <row r="61" spans="1:21" customForma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9"/>
      <c r="R61" s="29"/>
      <c r="S61" s="29"/>
      <c r="T61" s="39"/>
      <c r="U61" s="40"/>
    </row>
    <row r="62" spans="1:21">
      <c r="T62" s="41"/>
    </row>
    <row r="63" spans="1:21" customFormat="1">
      <c r="A63" s="3"/>
      <c r="B63" s="2"/>
      <c r="C63" s="4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41"/>
      <c r="U63" s="46"/>
    </row>
  </sheetData>
  <pageMargins left="0.2" right="0.23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2008-12-18T08:00:00+00:00</OpenedDate>
    <Date1 xmlns="dc463f71-b30c-4ab2-9473-d307f9d35888">2010-04-22T07:00:00+00:00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082252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FB6098EC1E7F543B499C66C7E1F2AD1" ma:contentTypeVersion="127" ma:contentTypeDescription="" ma:contentTypeScope="" ma:versionID="6ecd8aa58c3a602e4e6c75b7667cca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CA78C-4A70-4AF0-BC9F-52205F17A090}"/>
</file>

<file path=customXml/itemProps2.xml><?xml version="1.0" encoding="utf-8"?>
<ds:datastoreItem xmlns:ds="http://schemas.openxmlformats.org/officeDocument/2006/customXml" ds:itemID="{CB78651C-9D2A-4B34-A267-15093E39FA2C}"/>
</file>

<file path=customXml/itemProps3.xml><?xml version="1.0" encoding="utf-8"?>
<ds:datastoreItem xmlns:ds="http://schemas.openxmlformats.org/officeDocument/2006/customXml" ds:itemID="{A1AC05A4-E46F-4295-BD8D-9541CECBE6A4}"/>
</file>

<file path=customXml/itemProps4.xml><?xml version="1.0" encoding="utf-8"?>
<ds:datastoreItem xmlns:ds="http://schemas.openxmlformats.org/officeDocument/2006/customXml" ds:itemID="{D6A44EC9-FE5F-4ECC-842E-EB796ED95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ALL Months (WCA)</vt:lpstr>
      <vt:lpstr>Summary - ALL Months (WA)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Bryce Dalley</dc:creator>
  <cp:lastModifiedBy>p21850</cp:lastModifiedBy>
  <cp:lastPrinted>2010-04-21T16:40:22Z</cp:lastPrinted>
  <dcterms:created xsi:type="dcterms:W3CDTF">2010-04-07T15:01:34Z</dcterms:created>
  <dcterms:modified xsi:type="dcterms:W3CDTF">2010-04-21T16:40:35Z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0x0101006E56B4D1795A2E4DB2F0B01679ED314A00FFB6098EC1E7F543B499C66C7E1F2AD1</vt:lpwstr>
  </property>
  <property fmtid="{D5CDD505-2E9C-101B-9397-08002B2CF9AE}" pid="3" name="_docset_NoMedatataSyncRequired">
    <vt:lpwstr>False</vt:lpwstr>
  </property>
</Properties>
</file>