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940" windowHeight="8130" tabRatio="769" activeTab="0"/>
  </bookViews>
  <sheets>
    <sheet name="20.04E" sheetId="1" r:id="rId1"/>
    <sheet name="Actual Pmt" sheetId="2" r:id="rId2"/>
    <sheet name="Summary Upd Vs Orig 2009GRC" sheetId="3" r:id="rId3"/>
  </sheets>
  <externalReferences>
    <externalReference r:id="rId6"/>
  </externalReferences>
  <definedNames>
    <definedName name="__123Graph_ECURRENT" hidden="1">'[1]ConsolidatingPL'!#REF!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<sst xmlns="http://schemas.openxmlformats.org/spreadsheetml/2006/main" count="50" uniqueCount="48">
  <si>
    <t>MONTANA ELECTRIC ENERGY TAX</t>
  </si>
  <si>
    <t>LINE</t>
  </si>
  <si>
    <t xml:space="preserve"> </t>
  </si>
  <si>
    <t>NO.</t>
  </si>
  <si>
    <t>DESCRIPTION</t>
  </si>
  <si>
    <t>AMOUNT</t>
  </si>
  <si>
    <t>RESTATED KWH</t>
  </si>
  <si>
    <t>TAX RATE</t>
  </si>
  <si>
    <t>RESTATED ENERGY TAX</t>
  </si>
  <si>
    <t>CHARGED TO EXPENSE</t>
  </si>
  <si>
    <t xml:space="preserve">INCREASE (DECREASE) FIT @ </t>
  </si>
  <si>
    <t>INCREASE (DECREASE) NOI</t>
  </si>
  <si>
    <t>ELECTRIC ENERGY PRODUCERS TAX AND</t>
  </si>
  <si>
    <t>WHOLESALE ENERGY TRANSACTION TAX</t>
  </si>
  <si>
    <t>PUGET SOUND ENERGY-ELECTRIC</t>
  </si>
  <si>
    <t>Orders</t>
  </si>
  <si>
    <t>12 Months</t>
  </si>
  <si>
    <t xml:space="preserve">   40810005  Montana Electric</t>
  </si>
  <si>
    <t>*  Debit</t>
  </si>
  <si>
    <t>** Over/underabsorption</t>
  </si>
  <si>
    <t xml:space="preserve">MONTANA TAX PAYMENTS </t>
  </si>
  <si>
    <t>INCREASE (DECREASE) EXPENSE</t>
  </si>
  <si>
    <t>LN</t>
  </si>
  <si>
    <t>FERC</t>
  </si>
  <si>
    <t>a/c</t>
  </si>
  <si>
    <t>Contract/Resource</t>
  </si>
  <si>
    <t>Colstrip 1&amp;2</t>
  </si>
  <si>
    <t>Colstrip 3&amp;4</t>
  </si>
  <si>
    <t>PUGET SOUND ENERGY</t>
  </si>
  <si>
    <t>3/2010</t>
  </si>
  <si>
    <t>2/2010</t>
  </si>
  <si>
    <t>1/2010</t>
  </si>
  <si>
    <t>Annual Diff from Prior Run</t>
  </si>
  <si>
    <t>FOR TWELVE MONTHS ENDED DECEMBER 31, 2010</t>
  </si>
  <si>
    <t>2011 GENERAL RATE INCREASE</t>
  </si>
  <si>
    <t>FOR 12ME DEC 31, 2010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</si>
  <si>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</si>
  <si>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</si>
  <si>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</si>
  <si>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</si>
  <si>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</si>
  <si>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</si>
  <si>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</si>
  <si>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</si>
  <si>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</si>
  <si>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2011 GRC</t>
  </si>
  <si>
    <t>2011GRC As Filed vs 2009 GRC</t>
  </si>
  <si>
    <t>PAGE 20.04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</si>
</sst>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000_);[Red]\(#,##0.00000\)"/>
    <numFmt numFmtId="166" formatCode="0.0%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_(* ###0_);_(* \(###0\);_(* &quot;-&quot;_);_(@_)"/>
    <numFmt numFmtId="171" formatCode="0.00_)"/>
    <numFmt numFmtId="172" formatCode="mm/dd/yyyy"/>
    <numFmt numFmtId="173" formatCode="#,##0.000_);\(#,##0.000\)"/>
    <numFmt numFmtId="174" formatCode="#,##0.00000_);\(#,##0.00000\)"/>
    <numFmt numFmtId="175" formatCode="m/d/yy"/>
    <numFmt numFmtId="176" formatCode="_(&quot;$&quot;* #,##0_);_(&quot;$&quot;* \(#,##0\);_(&quot;$&quot;* &quot;-&quot;??_);_(@_)"/>
    <numFmt numFmtId="177" formatCode="0.0000000"/>
    <numFmt numFmtId="178" formatCode="_(* #,##0.0_);_(* \(#,##0.0\);_(* &quot;-&quot;??_);_(@_)"/>
    <numFmt numFmtId="179" formatCode="_(* #,##0.0_);_(* \(#,##0.0\);_(* &quot;-&quot;_);_(@_)"/>
    <numFmt numFmtId="180" formatCode="_(* #,##0.000_);_(* \(#,##0.000\);_(* &quot;-&quot;??_);_(@_)"/>
    <numFmt numFmtId="181" formatCode="_(&quot;$&quot;* #,##0.0000_);_(&quot;$&quot;* \(#,##0.0000\);_(&quot;$&quot;* &quot;-&quot;??_);_(@_)"/>
    <numFmt numFmtId="182" formatCode="#,##0.0_);[Red]\(#,##0.0\)"/>
    <numFmt numFmtId="183" formatCode="0.00_);\(0.00\)"/>
    <numFmt numFmtId="184" formatCode="[$-409]mmm\-yy;@"/>
    <numFmt numFmtId="185" formatCode="#,##0.0_);\(#,##0.0\)"/>
    <numFmt numFmtId="186" formatCode="&quot;$&quot;#,##0.0_);\(&quot;$&quot;#,##0.0\)"/>
    <numFmt numFmtId="187" formatCode="_(&quot;$&quot;* #,##0.00000_);_(&quot;$&quot;* \(#,##0.00000\);_(&quot;$&quot;* &quot;-&quot;??_);_(@_)"/>
    <numFmt numFmtId="188" formatCode="#,##0&quot; Days&quot;"/>
    <numFmt numFmtId="189" formatCode="_(* #,##0.0000_);_(* \(#,##0.0000\);_(* &quot;-&quot;??_);_(@_)"/>
    <numFmt numFmtId="190" formatCode="0.0000"/>
    <numFmt numFmtId="191" formatCode="#,##0.0000000_);[Red]\(#,##0.0000000\)"/>
    <numFmt numFmtId="192" formatCode="0_);\(0\)"/>
    <numFmt numFmtId="193" formatCode="#,##0;[Red]#,##0"/>
    <numFmt numFmtId="194" formatCode="&quot;$&quot;#,##0;[Red]&quot;$&quot;#,##0"/>
    <numFmt numFmtId="195" formatCode="_(* #,##0.0_);_(* \(#,##0.0\);_(* &quot;-&quot;?_);_(@_)"/>
    <numFmt numFmtId="196" formatCode="#,##0.0"/>
    <numFmt numFmtId="197" formatCode="#,##0.000"/>
    <numFmt numFmtId="198" formatCode="0.00000"/>
    <numFmt numFmtId="199" formatCode="0.000"/>
    <numFmt numFmtId="200" formatCode="0.0"/>
    <numFmt numFmtId="201" formatCode="#,##0.00_-;#,##0.00\-;&quot; 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Helv"/>
      <family val="0"/>
    </font>
    <font>
      <b/>
      <sz val="8"/>
      <name val="Arial"/>
      <family val="2"/>
    </font>
    <font>
      <sz val="8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1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41" fontId="0" fillId="27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0" fillId="0" borderId="0">
      <alignment/>
      <protection/>
    </xf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8" fillId="0" borderId="0" applyNumberFormat="0" applyFill="0" applyBorder="0" applyAlignment="0" applyProtection="0"/>
    <xf numFmtId="0" fontId="38" fillId="31" borderId="3" applyNumberFormat="0" applyAlignment="0" applyProtection="0"/>
    <xf numFmtId="10" fontId="5" fillId="27" borderId="4" applyNumberFormat="0" applyBorder="0" applyAlignment="0" applyProtection="0"/>
    <xf numFmtId="0" fontId="39" fillId="0" borderId="5" applyNumberFormat="0" applyFill="0" applyAlignment="0" applyProtection="0"/>
    <xf numFmtId="44" fontId="4" fillId="0" borderId="6" applyNumberFormat="0" applyFont="0" applyAlignment="0">
      <protection/>
    </xf>
    <xf numFmtId="44" fontId="4" fillId="0" borderId="7" applyNumberFormat="0" applyFont="0" applyAlignment="0">
      <protection/>
    </xf>
    <xf numFmtId="0" fontId="40" fillId="32" borderId="0" applyNumberFormat="0" applyBorder="0" applyAlignment="0" applyProtection="0"/>
    <xf numFmtId="171" fontId="9" fillId="0" borderId="0">
      <alignment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41" fillId="34" borderId="9" applyNumberForma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7" fontId="12" fillId="0" borderId="0" applyBorder="0" applyAlignment="0">
      <protection/>
    </xf>
    <xf numFmtId="179" fontId="0" fillId="0" borderId="0" applyFont="0" applyFill="0" applyAlignment="0">
      <protection/>
    </xf>
    <xf numFmtId="39" fontId="0" fillId="35" borderId="0">
      <alignment/>
      <protection/>
    </xf>
    <xf numFmtId="38" fontId="5" fillId="0" borderId="10">
      <alignment/>
      <protection/>
    </xf>
    <xf numFmtId="38" fontId="12" fillId="0" borderId="11">
      <alignment/>
      <protection/>
    </xf>
    <xf numFmtId="39" fontId="13" fillId="36" borderId="0">
      <alignment/>
      <protection/>
    </xf>
    <xf numFmtId="169" fontId="0" fillId="0" borderId="0">
      <alignment horizontal="left" wrapText="1"/>
      <protection/>
    </xf>
    <xf numFmtId="0" fontId="42" fillId="0" borderId="0" applyNumberFormat="0" applyFill="0" applyBorder="0" applyAlignment="0" applyProtection="0"/>
    <xf numFmtId="0" fontId="6" fillId="0" borderId="12" applyNumberFormat="0" applyFon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18" fontId="2" fillId="0" borderId="0" xfId="0" applyNumberFormat="1" applyFont="1" applyAlignment="1">
      <alignment horizontal="centerContinuous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 applyProtection="1">
      <alignment/>
      <protection locked="0"/>
    </xf>
    <xf numFmtId="165" fontId="1" fillId="0" borderId="13" xfId="72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41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2" fontId="1" fillId="0" borderId="0" xfId="0" applyNumberFormat="1" applyFont="1" applyAlignment="1" applyProtection="1">
      <alignment/>
      <protection locked="0"/>
    </xf>
    <xf numFmtId="9" fontId="1" fillId="0" borderId="0" xfId="102" applyFont="1" applyAlignment="1">
      <alignment/>
    </xf>
    <xf numFmtId="41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42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66" applyNumberFormat="1" applyFont="1" applyFill="1" applyBorder="1" applyAlignment="1" applyProtection="1">
      <alignment/>
      <protection locked="0"/>
    </xf>
    <xf numFmtId="165" fontId="1" fillId="0" borderId="0" xfId="72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3" fontId="1" fillId="0" borderId="0" xfId="66" applyNumberFormat="1" applyFont="1" applyFill="1" applyAlignment="1" applyProtection="1">
      <alignment wrapText="1"/>
      <protection locked="0"/>
    </xf>
    <xf numFmtId="0" fontId="2" fillId="0" borderId="14" xfId="0" applyFont="1" applyBorder="1" applyAlignment="1">
      <alignment horizontal="right"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66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41" fontId="1" fillId="0" borderId="13" xfId="66" applyNumberFormat="1" applyFont="1" applyFill="1" applyBorder="1" applyAlignment="1" applyProtection="1">
      <alignment/>
      <protection locked="0"/>
    </xf>
    <xf numFmtId="37" fontId="0" fillId="0" borderId="0" xfId="0" applyNumberFormat="1" applyFont="1" applyBorder="1" applyAlignment="1">
      <alignment/>
    </xf>
    <xf numFmtId="37" fontId="0" fillId="0" borderId="0" xfId="66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37" fontId="0" fillId="0" borderId="0" xfId="66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97" applyNumberFormat="1" applyAlignment="1">
      <alignment/>
      <protection/>
    </xf>
    <xf numFmtId="0" fontId="0" fillId="0" borderId="0" xfId="97" applyNumberFormat="1" applyAlignment="1">
      <alignment horizontal="center"/>
      <protection/>
    </xf>
    <xf numFmtId="0" fontId="0" fillId="0" borderId="0" xfId="97" applyNumberFormat="1" applyAlignment="1">
      <alignment horizontal="right"/>
      <protection/>
    </xf>
    <xf numFmtId="0" fontId="0" fillId="0" borderId="0" xfId="97" applyNumberFormat="1" applyFill="1" applyAlignment="1">
      <alignment/>
      <protection/>
    </xf>
    <xf numFmtId="0" fontId="14" fillId="0" borderId="0" xfId="97" applyNumberFormat="1" applyFont="1" applyFill="1" applyAlignment="1">
      <alignment horizontal="centerContinuous"/>
      <protection/>
    </xf>
    <xf numFmtId="37" fontId="2" fillId="0" borderId="0" xfId="97" applyNumberFormat="1" applyFont="1" applyFill="1" applyAlignment="1">
      <alignment horizontal="left"/>
      <protection/>
    </xf>
    <xf numFmtId="0" fontId="0" fillId="0" borderId="0" xfId="97" applyNumberFormat="1" applyAlignment="1">
      <alignment wrapText="1"/>
      <protection/>
    </xf>
    <xf numFmtId="49" fontId="15" fillId="0" borderId="4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37" fontId="0" fillId="0" borderId="16" xfId="0" applyNumberFormat="1" applyFont="1" applyFill="1" applyBorder="1" applyAlignment="1">
      <alignment/>
    </xf>
    <xf numFmtId="37" fontId="0" fillId="0" borderId="17" xfId="110" applyNumberFormat="1" applyFont="1" applyFill="1" applyBorder="1" applyAlignment="1">
      <alignment horizontal="right" wrapText="1"/>
      <protection/>
    </xf>
    <xf numFmtId="37" fontId="0" fillId="0" borderId="18" xfId="110" applyNumberFormat="1" applyFont="1" applyFill="1" applyBorder="1" applyAlignment="1">
      <alignment horizontal="right" wrapText="1"/>
      <protection/>
    </xf>
    <xf numFmtId="37" fontId="0" fillId="0" borderId="19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14" fillId="0" borderId="0" xfId="97" applyNumberFormat="1" applyFont="1" applyFill="1" applyAlignment="1">
      <alignment/>
      <protection/>
    </xf>
    <xf numFmtId="0" fontId="2" fillId="0" borderId="0" xfId="0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14" fillId="0" borderId="0" xfId="97" applyNumberFormat="1" applyFont="1" applyFill="1" applyAlignment="1">
      <alignment horizontal="center"/>
      <protection/>
    </xf>
    <xf numFmtId="0" fontId="3" fillId="0" borderId="0" xfId="97" applyNumberFormat="1" applyFont="1" applyFill="1" applyAlignment="1">
      <alignment horizontal="center"/>
      <protection/>
    </xf>
    <xf numFmtId="0" fontId="17" fillId="0" borderId="20" xfId="98" applyNumberFormat="1" applyFont="1" applyFill="1" applyBorder="1" applyAlignment="1">
      <alignment horizontal="center" vertical="center" wrapText="1"/>
      <protection/>
    </xf>
    <xf numFmtId="0" fontId="0" fillId="0" borderId="0" xfId="97" applyNumberFormat="1" applyFont="1" applyFill="1" applyAlignment="1">
      <alignment/>
      <protection/>
    </xf>
    <xf numFmtId="0" fontId="0" fillId="0" borderId="0" xfId="97" applyNumberFormat="1" applyFont="1" applyFill="1" applyAlignment="1">
      <alignment horizontal="centerContinuous"/>
      <protection/>
    </xf>
    <xf numFmtId="37" fontId="0" fillId="0" borderId="0" xfId="97" applyNumberFormat="1" applyFont="1" applyFill="1" applyAlignment="1">
      <alignment horizontal="centerContinuous"/>
      <protection/>
    </xf>
    <xf numFmtId="0" fontId="0" fillId="0" borderId="0" xfId="97" applyNumberFormat="1" applyFont="1" applyFill="1" applyAlignment="1">
      <alignment horizontal="center"/>
      <protection/>
    </xf>
    <xf numFmtId="0" fontId="0" fillId="0" borderId="0" xfId="97" applyNumberFormat="1" applyFont="1" applyFill="1" applyAlignment="1">
      <alignment wrapText="1"/>
      <protection/>
    </xf>
    <xf numFmtId="0" fontId="0" fillId="0" borderId="0" xfId="97" applyNumberFormat="1" applyFont="1" applyFill="1" applyAlignment="1">
      <alignment horizontal="center" wrapText="1"/>
      <protection/>
    </xf>
    <xf numFmtId="0" fontId="0" fillId="0" borderId="0" xfId="97" applyNumberFormat="1" applyFont="1" applyFill="1" applyAlignment="1">
      <alignment horizontal="right" wrapText="1"/>
      <protection/>
    </xf>
    <xf numFmtId="0" fontId="0" fillId="0" borderId="0" xfId="97" applyNumberFormat="1" applyFont="1" applyFill="1" applyAlignment="1">
      <alignment horizontal="right"/>
      <protection/>
    </xf>
    <xf numFmtId="37" fontId="4" fillId="0" borderId="14" xfId="97" applyNumberFormat="1" applyFont="1" applyFill="1" applyBorder="1" applyAlignment="1">
      <alignment/>
      <protection/>
    </xf>
  </cellXfs>
  <cellStyles count="100">
    <cellStyle name="Normal" xfId="0"/>
    <cellStyle name="_Book1" xfId="15"/>
    <cellStyle name="_Book1 (2)" xfId="16"/>
    <cellStyle name="_Book2" xfId="17"/>
    <cellStyle name="_Chelan Debt Forecast 12.19.05" xfId="18"/>
    <cellStyle name="_Costs not in AURORA 06GRC" xfId="19"/>
    <cellStyle name="_Costs not in AURORA 2006GRC 6.15.06" xfId="20"/>
    <cellStyle name="_Costs not in AURORA 2007 Rate Case" xfId="21"/>
    <cellStyle name="_Costs not in KWI3000 '06Budget" xfId="22"/>
    <cellStyle name="_DEM-08C Power Cost Comparison" xfId="23"/>
    <cellStyle name="_DEM-WP (C) Power Cost 2006GRC Order" xfId="24"/>
    <cellStyle name="_DEM-WP(C) Costs not in AURORA 2006GRC" xfId="25"/>
    <cellStyle name="_DEM-WP(C) Costs not in AURORA 2007GRC" xfId="26"/>
    <cellStyle name="_DEM-WP(C) Sumas Proforma 11.14.07" xfId="27"/>
    <cellStyle name="_DEM-WP(C) Sumas Proforma 11.5.07" xfId="28"/>
    <cellStyle name="_DEM-WP(C) Westside Hydro Data_051007" xfId="29"/>
    <cellStyle name="_PC DRAFT 10 15 07" xfId="30"/>
    <cellStyle name="_Power Costs Rate Year 11-13-07" xfId="31"/>
    <cellStyle name="_Recon to Darrin's 5.11.05 proforma" xfId="32"/>
    <cellStyle name="_Tenaska Comparison" xfId="33"/>
    <cellStyle name="_VC 2007GRC PC 10312007" xfId="34"/>
    <cellStyle name="_VC 6.15.06 update on 06GRC power costs.xls Chart 1" xfId="35"/>
    <cellStyle name="_VC 6.15.06 update on 06GRC power costs.xls Chart 2" xfId="36"/>
    <cellStyle name="_VC 6.15.06 update on 06GRC power costs.xls Chart 3" xfId="37"/>
    <cellStyle name="0,0&#13;&#10;NA&#13;&#10;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0" xfId="68"/>
    <cellStyle name="Comma0 - Style4" xfId="69"/>
    <cellStyle name="Curren - Style1" xfId="70"/>
    <cellStyle name="Curren - Style5" xfId="71"/>
    <cellStyle name="Currency" xfId="72"/>
    <cellStyle name="Currency [0]" xfId="73"/>
    <cellStyle name="Currency0" xfId="74"/>
    <cellStyle name="Date" xfId="75"/>
    <cellStyle name="Entered" xfId="76"/>
    <cellStyle name="Explanatory Text" xfId="77"/>
    <cellStyle name="Fixed" xfId="78"/>
    <cellStyle name="Fixed3 - Style3" xfId="79"/>
    <cellStyle name="Followed Hyperlink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Linked Cell" xfId="92"/>
    <cellStyle name="modified border" xfId="93"/>
    <cellStyle name="modified border1" xfId="94"/>
    <cellStyle name="Neutral" xfId="95"/>
    <cellStyle name="Normal - Style1" xfId="96"/>
    <cellStyle name="Normal_Portfoilio Test Results_051005" xfId="97"/>
    <cellStyle name="Normal_Portfoilio Test Results_103105" xfId="98"/>
    <cellStyle name="Note" xfId="99"/>
    <cellStyle name="Output" xfId="100"/>
    <cellStyle name="Percen - Style2" xfId="101"/>
    <cellStyle name="Percent" xfId="102"/>
    <cellStyle name="Percent [2]" xfId="103"/>
    <cellStyle name="Reports" xfId="104"/>
    <cellStyle name="round100" xfId="105"/>
    <cellStyle name="shade" xfId="106"/>
    <cellStyle name="StmtTtl1" xfId="107"/>
    <cellStyle name="StmtTtl2" xfId="108"/>
    <cellStyle name="STYL1 - Style1" xfId="109"/>
    <cellStyle name="Style 1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47625</xdr:rowOff>
    </xdr:from>
    <xdr:to>
      <xdr:col>6</xdr:col>
      <xdr:colOff>85725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952875" y="1228725"/>
          <a:ext cx="5429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2" max="2" width="27.57421875" style="0" bestFit="1" customWidth="1"/>
    <col min="3" max="3" width="5.421875" style="0" customWidth="1"/>
    <col min="4" max="4" width="18.8515625" style="0" customWidth="1"/>
    <col min="5" max="5" width="13.7109375" style="0" customWidth="1"/>
    <col min="7" max="7" width="12.57421875" style="0" bestFit="1" customWidth="1"/>
  </cols>
  <sheetData>
    <row r="1" spans="1:5" ht="13.5" thickBot="1">
      <c r="A1" s="1"/>
      <c r="B1" s="1"/>
      <c r="C1" s="1"/>
      <c r="D1" s="1"/>
      <c r="E1" s="42" t="s">
        <v>47</v>
      </c>
    </row>
    <row r="2" spans="1:5" ht="12.75">
      <c r="A2" s="2"/>
      <c r="B2" s="2"/>
      <c r="C2" s="2"/>
      <c r="D2" s="2"/>
      <c r="E2" s="37"/>
    </row>
    <row r="3" spans="1:5" ht="12.75">
      <c r="A3" s="2"/>
      <c r="B3" s="2"/>
      <c r="C3" s="2"/>
      <c r="D3" s="2"/>
      <c r="E3" s="2"/>
    </row>
    <row r="4" spans="1:5" ht="12.75">
      <c r="A4" s="3" t="s">
        <v>14</v>
      </c>
      <c r="B4" s="4"/>
      <c r="C4" s="4"/>
      <c r="D4" s="4"/>
      <c r="E4" s="4"/>
    </row>
    <row r="5" spans="1:5" ht="12.75">
      <c r="A5" s="4" t="s">
        <v>0</v>
      </c>
      <c r="B5" s="4"/>
      <c r="C5" s="4"/>
      <c r="D5" s="4"/>
      <c r="E5" s="5"/>
    </row>
    <row r="6" spans="1:5" ht="12.75">
      <c r="A6" s="4" t="s">
        <v>33</v>
      </c>
      <c r="B6" s="4"/>
      <c r="C6" s="4"/>
      <c r="D6" s="4"/>
      <c r="E6" s="6"/>
    </row>
    <row r="7" spans="1:5" ht="12.75">
      <c r="A7" s="75" t="s">
        <v>34</v>
      </c>
      <c r="B7" s="75"/>
      <c r="C7" s="75"/>
      <c r="D7" s="75"/>
      <c r="E7" s="75"/>
    </row>
    <row r="8" spans="1:5" ht="12.75">
      <c r="A8" s="2"/>
      <c r="B8" s="7"/>
      <c r="C8" s="7"/>
      <c r="D8" s="2"/>
      <c r="E8" s="2"/>
    </row>
    <row r="9" spans="1:5" ht="12.75">
      <c r="A9" s="8" t="s">
        <v>1</v>
      </c>
      <c r="B9" s="2"/>
      <c r="C9" s="2"/>
      <c r="D9" s="2"/>
      <c r="E9" s="9" t="s">
        <v>2</v>
      </c>
    </row>
    <row r="10" spans="1:5" ht="12.75">
      <c r="A10" s="10" t="s">
        <v>3</v>
      </c>
      <c r="B10" s="11" t="s">
        <v>4</v>
      </c>
      <c r="C10" s="12"/>
      <c r="D10" s="12"/>
      <c r="E10" s="12" t="s">
        <v>5</v>
      </c>
    </row>
    <row r="11" spans="1:5" ht="12.75">
      <c r="A11" s="13"/>
      <c r="B11" s="14"/>
      <c r="C11" s="15"/>
      <c r="D11" s="16"/>
      <c r="E11" s="16"/>
    </row>
    <row r="12" spans="1:5" ht="12.75">
      <c r="A12" s="13">
        <f aca="true" t="shared" si="0" ref="A12:A20">A11+1</f>
        <v>1</v>
      </c>
      <c r="B12" s="17" t="s">
        <v>6</v>
      </c>
      <c r="C12" s="18"/>
      <c r="D12" s="38"/>
      <c r="E12" s="41">
        <f>'Summary Upd Vs Orig 2009GRC'!G7</f>
        <v>4859077668.857142</v>
      </c>
    </row>
    <row r="13" spans="1:5" ht="12.75">
      <c r="A13" s="13">
        <f t="shared" si="0"/>
        <v>2</v>
      </c>
      <c r="B13" s="20" t="s">
        <v>7</v>
      </c>
      <c r="C13" s="21"/>
      <c r="D13" s="39"/>
      <c r="E13" s="22">
        <v>0.00035</v>
      </c>
    </row>
    <row r="14" spans="1:5" ht="12.75">
      <c r="A14" s="13">
        <f t="shared" si="0"/>
        <v>3</v>
      </c>
      <c r="B14" s="20"/>
      <c r="C14" s="21"/>
      <c r="D14" s="23"/>
      <c r="E14" s="19"/>
    </row>
    <row r="15" spans="1:5" ht="12.75">
      <c r="A15" s="13">
        <f t="shared" si="0"/>
        <v>4</v>
      </c>
      <c r="B15" s="20" t="s">
        <v>8</v>
      </c>
      <c r="C15" s="21"/>
      <c r="D15" s="23"/>
      <c r="E15" s="24">
        <f>E12*E13</f>
        <v>1700677.1841</v>
      </c>
    </row>
    <row r="16" spans="1:5" ht="12.75">
      <c r="A16" s="13">
        <f t="shared" si="0"/>
        <v>5</v>
      </c>
      <c r="B16" s="20" t="s">
        <v>9</v>
      </c>
      <c r="C16" s="21"/>
      <c r="D16" s="25"/>
      <c r="E16" s="48">
        <f>'Actual Pmt'!B10</f>
        <v>1542094.23</v>
      </c>
    </row>
    <row r="17" spans="1:5" ht="12.75">
      <c r="A17" s="13">
        <f t="shared" si="0"/>
        <v>6</v>
      </c>
      <c r="B17" s="20" t="s">
        <v>21</v>
      </c>
      <c r="C17" s="26"/>
      <c r="D17" s="23"/>
      <c r="E17" s="27">
        <f>E15-E16</f>
        <v>158582.95409999997</v>
      </c>
    </row>
    <row r="18" spans="1:5" ht="12.75">
      <c r="A18" s="13">
        <f t="shared" si="0"/>
        <v>7</v>
      </c>
      <c r="B18" s="1"/>
      <c r="C18" s="18"/>
      <c r="D18" s="18" t="s">
        <v>2</v>
      </c>
      <c r="E18" s="18" t="s">
        <v>2</v>
      </c>
    </row>
    <row r="19" spans="1:5" ht="12.75">
      <c r="A19" s="13">
        <f t="shared" si="0"/>
        <v>8</v>
      </c>
      <c r="B19" s="20" t="s">
        <v>10</v>
      </c>
      <c r="C19" s="28">
        <v>0.35</v>
      </c>
      <c r="E19" s="29">
        <f>-E17*C19</f>
        <v>-55504.033934999985</v>
      </c>
    </row>
    <row r="20" spans="1:5" ht="12.75">
      <c r="A20" s="13">
        <f t="shared" si="0"/>
        <v>9</v>
      </c>
      <c r="B20" s="20" t="s">
        <v>11</v>
      </c>
      <c r="C20" s="30"/>
      <c r="D20" s="31"/>
      <c r="E20" s="32">
        <f>-E17-E19</f>
        <v>-103078.92016499999</v>
      </c>
    </row>
    <row r="21" spans="1:5" ht="12.75">
      <c r="A21" s="13"/>
      <c r="C21" s="31"/>
      <c r="D21" s="31"/>
      <c r="E21" s="33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34"/>
      <c r="B26" s="35"/>
      <c r="C26" s="35"/>
      <c r="D26" s="35"/>
      <c r="E26" s="35"/>
    </row>
    <row r="27" spans="1:5" ht="12.75">
      <c r="A27" s="36"/>
      <c r="B27" s="40"/>
      <c r="C27" s="13"/>
      <c r="D27" s="1"/>
      <c r="E27" s="1"/>
    </row>
  </sheetData>
  <sheetProtection/>
  <mergeCells count="1">
    <mergeCell ref="A7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B10" sqref="B10"/>
    </sheetView>
  </sheetViews>
  <sheetFormatPr defaultColWidth="17.8515625" defaultRowHeight="12.75"/>
  <cols>
    <col min="1" max="1" width="38.8515625" style="44" bestFit="1" customWidth="1"/>
    <col min="2" max="2" width="19.7109375" style="44" bestFit="1" customWidth="1"/>
    <col min="3" max="3" width="11.28125" style="45" customWidth="1"/>
    <col min="4" max="4" width="9.8515625" style="44" customWidth="1"/>
    <col min="5" max="10" width="11.57421875" style="44" bestFit="1" customWidth="1"/>
    <col min="11" max="11" width="10.8515625" style="44" bestFit="1" customWidth="1"/>
    <col min="12" max="14" width="11.8515625" style="44" bestFit="1" customWidth="1"/>
    <col min="15" max="16384" width="17.8515625" style="44" customWidth="1"/>
  </cols>
  <sheetData>
    <row r="1" spans="1:14" ht="12.7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46" customFormat="1" ht="12.75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.7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.75">
      <c r="A4" s="76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2.75">
      <c r="A5" s="43"/>
    </row>
    <row r="6" ht="12.75">
      <c r="B6" s="47"/>
    </row>
    <row r="7" spans="1:14" ht="15">
      <c r="A7" s="64" t="s">
        <v>15</v>
      </c>
      <c r="B7" s="65" t="s">
        <v>16</v>
      </c>
      <c r="C7" s="65" t="s">
        <v>36</v>
      </c>
      <c r="D7" s="65" t="s">
        <v>37</v>
      </c>
      <c r="E7" s="65" t="s">
        <v>38</v>
      </c>
      <c r="F7" s="65" t="s">
        <v>39</v>
      </c>
      <c r="G7" s="65" t="s">
        <v>40</v>
      </c>
      <c r="H7" s="65" t="s">
        <v>41</v>
      </c>
      <c r="I7" s="65" t="s">
        <v>42</v>
      </c>
      <c r="J7" s="65" t="s">
        <v>43</v>
      </c>
      <c r="K7" s="65" t="s">
        <v>44</v>
      </c>
      <c r="L7" s="65" t="s">
        <v>29</v>
      </c>
      <c r="M7" s="65" t="s">
        <v>30</v>
      </c>
      <c r="N7" s="65" t="s">
        <v>31</v>
      </c>
    </row>
    <row r="8" spans="1:14" ht="12.75">
      <c r="A8" s="66" t="s">
        <v>17</v>
      </c>
      <c r="B8" s="72">
        <v>1542094.23</v>
      </c>
      <c r="C8" s="72">
        <v>127041.93</v>
      </c>
      <c r="D8" s="72">
        <v>127041.93</v>
      </c>
      <c r="E8" s="72">
        <v>127041.93</v>
      </c>
      <c r="F8" s="72">
        <v>127041.93</v>
      </c>
      <c r="G8" s="72">
        <v>127041.93</v>
      </c>
      <c r="H8" s="72">
        <v>127041.93</v>
      </c>
      <c r="I8" s="72">
        <v>127041.93</v>
      </c>
      <c r="J8" s="72">
        <v>127041.93</v>
      </c>
      <c r="K8" s="72">
        <v>127041.93</v>
      </c>
      <c r="L8" s="72">
        <v>127041.93</v>
      </c>
      <c r="M8" s="72">
        <v>127041.93</v>
      </c>
      <c r="N8" s="72">
        <v>144633</v>
      </c>
    </row>
    <row r="9" spans="1:14" ht="12.75">
      <c r="A9" s="67" t="s">
        <v>18</v>
      </c>
      <c r="B9" s="73">
        <v>1542094.23</v>
      </c>
      <c r="C9" s="73">
        <v>127041.93</v>
      </c>
      <c r="D9" s="73">
        <v>127041.93</v>
      </c>
      <c r="E9" s="73">
        <v>127041.93</v>
      </c>
      <c r="F9" s="73">
        <v>127041.93</v>
      </c>
      <c r="G9" s="73">
        <v>127041.93</v>
      </c>
      <c r="H9" s="73">
        <v>127041.93</v>
      </c>
      <c r="I9" s="73">
        <v>127041.93</v>
      </c>
      <c r="J9" s="73">
        <v>127041.93</v>
      </c>
      <c r="K9" s="73">
        <v>127041.93</v>
      </c>
      <c r="L9" s="73">
        <v>127041.93</v>
      </c>
      <c r="M9" s="73">
        <v>127041.93</v>
      </c>
      <c r="N9" s="73">
        <v>144633</v>
      </c>
    </row>
    <row r="10" spans="1:14" ht="12.75">
      <c r="A10" s="68" t="s">
        <v>19</v>
      </c>
      <c r="B10" s="69">
        <v>1542094.23</v>
      </c>
      <c r="C10" s="69">
        <v>127041.93</v>
      </c>
      <c r="D10" s="69">
        <v>127041.93</v>
      </c>
      <c r="E10" s="69">
        <v>127041.93</v>
      </c>
      <c r="F10" s="69">
        <v>127041.93</v>
      </c>
      <c r="G10" s="69">
        <v>127041.93</v>
      </c>
      <c r="H10" s="69">
        <v>127041.93</v>
      </c>
      <c r="I10" s="69">
        <v>127041.93</v>
      </c>
      <c r="J10" s="69">
        <v>127041.93</v>
      </c>
      <c r="K10" s="69">
        <v>127041.93</v>
      </c>
      <c r="L10" s="69">
        <v>127041.93</v>
      </c>
      <c r="M10" s="69">
        <v>127041.93</v>
      </c>
      <c r="N10" s="69">
        <v>144633</v>
      </c>
    </row>
    <row r="13" s="49" customFormat="1" ht="12.75">
      <c r="C13" s="50"/>
    </row>
    <row r="14" spans="2:3" s="49" customFormat="1" ht="12.75">
      <c r="B14" s="51"/>
      <c r="C14" s="50"/>
    </row>
    <row r="15" spans="1:6" s="55" customFormat="1" ht="12.75">
      <c r="A15" s="52"/>
      <c r="B15" s="53"/>
      <c r="C15" s="54"/>
      <c r="D15" s="52"/>
      <c r="F15" s="52"/>
    </row>
    <row r="16" spans="1:6" s="55" customFormat="1" ht="12.75">
      <c r="A16" s="52"/>
      <c r="B16" s="56"/>
      <c r="C16" s="54"/>
      <c r="D16" s="52"/>
      <c r="F16" s="52"/>
    </row>
  </sheetData>
  <sheetProtection/>
  <mergeCells count="4">
    <mergeCell ref="A1:N1"/>
    <mergeCell ref="A2:N2"/>
    <mergeCell ref="A3:N3"/>
    <mergeCell ref="A4:N4"/>
  </mergeCells>
  <printOptions horizontalCentered="1"/>
  <pageMargins left="0" right="0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C14" sqref="C14"/>
    </sheetView>
  </sheetViews>
  <sheetFormatPr defaultColWidth="9.140625" defaultRowHeight="12.75"/>
  <cols>
    <col min="1" max="1" width="3.57421875" style="57" customWidth="1"/>
    <col min="2" max="2" width="6.7109375" style="58" customWidth="1"/>
    <col min="3" max="3" width="34.7109375" style="59" customWidth="1"/>
    <col min="4" max="4" width="12.00390625" style="57" customWidth="1"/>
    <col min="5" max="5" width="18.7109375" style="60" hidden="1" customWidth="1"/>
    <col min="6" max="6" width="9.140625" style="57" customWidth="1"/>
    <col min="7" max="7" width="18.00390625" style="57" bestFit="1" customWidth="1"/>
    <col min="8" max="16384" width="9.140625" style="57" customWidth="1"/>
  </cols>
  <sheetData>
    <row r="1" spans="1:7" ht="18">
      <c r="A1" s="81"/>
      <c r="B1" s="61" t="s">
        <v>28</v>
      </c>
      <c r="C1" s="82"/>
      <c r="D1" s="82"/>
      <c r="E1" s="83"/>
      <c r="F1" s="81"/>
      <c r="G1" s="81"/>
    </row>
    <row r="2" spans="1:19" s="58" customFormat="1" ht="18">
      <c r="A2" s="84"/>
      <c r="B2" s="78" t="s">
        <v>46</v>
      </c>
      <c r="C2" s="78"/>
      <c r="D2" s="78"/>
      <c r="E2" s="78"/>
      <c r="F2" s="74"/>
      <c r="G2" s="74"/>
      <c r="H2" s="74"/>
      <c r="I2" s="74"/>
      <c r="J2" s="74"/>
      <c r="K2" s="74"/>
      <c r="L2" s="74"/>
      <c r="M2" s="74"/>
      <c r="N2" s="74"/>
      <c r="O2" s="61"/>
      <c r="P2" s="61"/>
      <c r="Q2" s="61"/>
      <c r="R2" s="61"/>
      <c r="S2" s="61"/>
    </row>
    <row r="3" spans="1:7" s="58" customFormat="1" ht="1.5" customHeight="1">
      <c r="A3" s="84"/>
      <c r="B3" s="84"/>
      <c r="C3" s="62"/>
      <c r="D3" s="84"/>
      <c r="E3" s="84"/>
      <c r="F3" s="84"/>
      <c r="G3" s="84"/>
    </row>
    <row r="4" spans="1:7" s="58" customFormat="1" ht="15.75" customHeight="1">
      <c r="A4" s="84"/>
      <c r="B4" s="84"/>
      <c r="C4" s="84"/>
      <c r="D4" s="84"/>
      <c r="E4" s="84"/>
      <c r="F4" s="84"/>
      <c r="G4" s="84"/>
    </row>
    <row r="5" spans="1:7" s="63" customFormat="1" ht="13.5" thickBot="1">
      <c r="A5" s="85" t="s">
        <v>22</v>
      </c>
      <c r="B5" s="86" t="s">
        <v>23</v>
      </c>
      <c r="C5" s="87"/>
      <c r="D5" s="85"/>
      <c r="E5" s="85"/>
      <c r="F5" s="85"/>
      <c r="G5" s="85"/>
    </row>
    <row r="6" spans="1:7" ht="26.25" thickBot="1">
      <c r="A6" s="81">
        <f>ROW(A6)-5</f>
        <v>1</v>
      </c>
      <c r="B6" s="79" t="s">
        <v>24</v>
      </c>
      <c r="C6" s="79" t="s">
        <v>25</v>
      </c>
      <c r="D6" s="80" t="s">
        <v>45</v>
      </c>
      <c r="E6" s="80" t="s">
        <v>32</v>
      </c>
      <c r="F6" s="81"/>
      <c r="G6" s="81"/>
    </row>
    <row r="7" spans="1:7" ht="13.5" thickBot="1">
      <c r="A7" s="81">
        <f>ROW(A7)-5</f>
        <v>2</v>
      </c>
      <c r="B7" s="84">
        <v>501</v>
      </c>
      <c r="C7" s="88" t="s">
        <v>26</v>
      </c>
      <c r="D7" s="70">
        <v>2217571.9194285693</v>
      </c>
      <c r="E7" s="70">
        <v>-106441.32445714436</v>
      </c>
      <c r="F7" s="81"/>
      <c r="G7" s="89">
        <f>(D7+D8)*1000</f>
        <v>4859077668.857142</v>
      </c>
    </row>
    <row r="8" spans="1:7" ht="13.5" thickBot="1">
      <c r="A8" s="81">
        <f>ROW(A8)-5</f>
        <v>3</v>
      </c>
      <c r="B8" s="84">
        <v>501</v>
      </c>
      <c r="C8" s="88" t="s">
        <v>27</v>
      </c>
      <c r="D8" s="71">
        <v>2641505.7494285726</v>
      </c>
      <c r="E8" s="71">
        <v>-191369.30722856894</v>
      </c>
      <c r="F8" s="81"/>
      <c r="G8" s="81"/>
    </row>
    <row r="9" spans="1:7" ht="12.75">
      <c r="A9" s="81"/>
      <c r="B9" s="84"/>
      <c r="C9" s="88"/>
      <c r="D9" s="81"/>
      <c r="E9" s="81"/>
      <c r="F9" s="81"/>
      <c r="G9" s="81"/>
    </row>
    <row r="10" spans="1:7" ht="12.75">
      <c r="A10" s="81"/>
      <c r="B10" s="84"/>
      <c r="C10" s="88"/>
      <c r="D10" s="81"/>
      <c r="E10" s="81"/>
      <c r="F10" s="81"/>
      <c r="G10" s="81"/>
    </row>
    <row r="11" spans="1:7" ht="12.75">
      <c r="A11" s="81"/>
      <c r="B11" s="81"/>
      <c r="C11" s="81"/>
      <c r="D11" s="81"/>
      <c r="E11" s="81"/>
      <c r="F11" s="81"/>
      <c r="G11" s="81"/>
    </row>
    <row r="12" spans="2:5" ht="12.75">
      <c r="B12" s="57"/>
      <c r="C12" s="60"/>
      <c r="E12" s="57"/>
    </row>
    <row r="15" ht="12.75">
      <c r="E15" s="57"/>
    </row>
    <row r="16" ht="12.75">
      <c r="E16" s="57"/>
    </row>
  </sheetData>
  <sheetProtection/>
  <mergeCells count="1">
    <mergeCell ref="B2:E2"/>
  </mergeCells>
  <printOptions horizontalCentered="1" verticalCentered="1"/>
  <pageMargins left="0.2" right="0.21" top="0.36" bottom="0.19" header="0.31" footer="0.18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Rob-zilla</cp:lastModifiedBy>
  <cp:lastPrinted>2012-01-04T20:16:20Z</cp:lastPrinted>
  <dcterms:created xsi:type="dcterms:W3CDTF">2003-08-20T16:45:04Z</dcterms:created>
  <dcterms:modified xsi:type="dcterms:W3CDTF">2012-01-12T17:29:42Z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