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660" activeTab="0"/>
  </bookViews>
  <sheets>
    <sheet name="13.16 - Gas" sheetId="1" r:id="rId1"/>
    <sheet name="Rate Year - Gas" sheetId="2" r:id="rId2"/>
    <sheet name="Charged to IS - Gas" sheetId="3" r:id="rId3"/>
    <sheet name="Acct 18700052 Dec 2010" sheetId="4" r:id="rId4"/>
    <sheet name="Account 25600092 Dec 2010" sheetId="5" r:id="rId5"/>
  </sheets>
  <definedNames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<sst xmlns="http://schemas.openxmlformats.org/spreadsheetml/2006/main" count="294" uniqueCount="95">
  <si>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</si>
  <si>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</si>
  <si>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</si>
  <si>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</si>
  <si>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</si>
  <si>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</si>
  <si>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</si>
  <si>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Name of offsetting account</t>
  </si>
  <si>
    <t>64000100</t>
  </si>
  <si>
    <t>Depreciation Expense</t>
  </si>
  <si>
    <t>25400161</t>
  </si>
  <si>
    <t>Activities through the beginning of rate year:</t>
  </si>
  <si>
    <t>Note:</t>
  </si>
  <si>
    <t>Approved in 2009 GRC</t>
  </si>
  <si>
    <t>DEFERRED GAINS/LOSSES ON PROPERTY SALES</t>
  </si>
  <si>
    <t>LINE</t>
  </si>
  <si>
    <t>NO.</t>
  </si>
  <si>
    <t>DESCRIPTION</t>
  </si>
  <si>
    <t>AMOUNT</t>
  </si>
  <si>
    <t>1</t>
  </si>
  <si>
    <t>AMORTIZATION OF DEFERRED NET GAIN FOR TEST YEAR</t>
  </si>
  <si>
    <t>INCREASE (DECREASE) FIT @ 35%</t>
  </si>
  <si>
    <t>INCREASE (DECREASE) NOI</t>
  </si>
  <si>
    <t>Balance on April 1, 2010</t>
  </si>
  <si>
    <t>Deferred Losses</t>
  </si>
  <si>
    <t>Deferred Gains</t>
  </si>
  <si>
    <t>on Property Sales Gas</t>
  </si>
  <si>
    <t>Def Losses - Disp</t>
  </si>
  <si>
    <t>Plant After 10/31/09</t>
  </si>
  <si>
    <t>- In April 2010 balances in accounts 18700002, 18700012 and 18700022 were transferred to 18700052.</t>
  </si>
  <si>
    <t>- In April 2010 balances in accounts 25600052, 25600142and 25400152 were transferred to 25600092.</t>
  </si>
  <si>
    <t>- Activities in accounts 18700052 and 25600092 represent amortization of deferred gains and losses approved in the 2009 GRC.</t>
  </si>
  <si>
    <t>Gains from disposition of Utility Plant - Gas</t>
  </si>
  <si>
    <t>41160302</t>
  </si>
  <si>
    <t>Amort of Plant Gains - Gas</t>
  </si>
  <si>
    <t>Losses from disposition of Utility Plant - Gas</t>
  </si>
  <si>
    <t>41170302</t>
  </si>
  <si>
    <t>Amort of Plant Losses - Gas</t>
  </si>
  <si>
    <t>PUGET SOUND ENERGY - GAS</t>
  </si>
  <si>
    <t>SAP Download</t>
  </si>
  <si>
    <t>Period</t>
  </si>
  <si>
    <t>Debit</t>
  </si>
  <si>
    <t>Credit</t>
  </si>
  <si>
    <t>Balance</t>
  </si>
  <si>
    <t>Balance Carryforward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</si>
  <si>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</si>
  <si>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</si>
  <si>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</si>
  <si>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</si>
  <si>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</si>
  <si>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</si>
  <si>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</si>
  <si>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</si>
  <si>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</si>
  <si>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</si>
  <si>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</si>
  <si>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</si>
  <si>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</si>
  <si>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</si>
  <si>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</si>
  <si>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</si>
  <si>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Account 18700052 -  Gas Def Property Losses UG-090705</t>
  </si>
  <si>
    <t>E Prop Gain UE090704</t>
  </si>
  <si>
    <t>Downloaded from SAP</t>
  </si>
  <si>
    <t>4/2010 - Monthly Activity</t>
  </si>
  <si>
    <t>4/2010 - Transfer Activity</t>
  </si>
  <si>
    <t xml:space="preserve">Pending Approval </t>
  </si>
  <si>
    <t xml:space="preserve"> Tariff Revision</t>
  </si>
  <si>
    <t>There are no new Deferred Gains or Losses pending approval since the 2009 GRC</t>
  </si>
  <si>
    <t xml:space="preserve">TOTAL DEFERRED NET GAIN TO AMORTIZE </t>
  </si>
  <si>
    <t>Note 2:</t>
  </si>
  <si>
    <t>Note 1:</t>
  </si>
  <si>
    <t>The original amortization period for the Net Deferred Gain on Property Sales approved for natural</t>
  </si>
  <si>
    <t>2009 GRC approved Deferred Losses - Account 18700052</t>
  </si>
  <si>
    <t>2009 GRC approved Deferred Gains - Account 25600092</t>
  </si>
  <si>
    <t>Net Deferred Gains - 2009 GRC</t>
  </si>
  <si>
    <t>FOR THE TWELVE MONTHS ENDED DECEMBER 31, 2010</t>
  </si>
  <si>
    <t>GENERAL RATE CASE</t>
  </si>
  <si>
    <t>Cumulative balance</t>
  </si>
  <si>
    <t>December 2010</t>
  </si>
  <si>
    <t>months ( May 1, 2012 through March 31, 2013).</t>
  </si>
  <si>
    <t>25600101</t>
  </si>
  <si>
    <t>Gain on Sale Skagit</t>
  </si>
  <si>
    <t>gas operations in the 2009 GRC was 36 months from April 2010 through March 2013.  At May 1, 2012,</t>
  </si>
  <si>
    <t>the start of the rate year for the 2011 General Rate Case, the remaining amortization period is 11</t>
  </si>
  <si>
    <t>Docket Number UG-11____</t>
  </si>
  <si>
    <t>Balance as of April, 2012</t>
  </si>
  <si>
    <t>Def Gains - Disp</t>
  </si>
  <si>
    <t>Account 25600092 -  Gas Def Property Gains UG-090705</t>
  </si>
  <si>
    <r>
      <t>DEFERRED GAIN RECORDED FOR UG-090705,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04/30/2012</t>
    </r>
  </si>
  <si>
    <r>
      <t>DEFERRED LOSS RECORDED FOR UG-090705,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04/30/2012</t>
    </r>
  </si>
  <si>
    <t>ANNUAL AMORTIZATION (LINE 3 ÷ 36 MONTHS) x 12</t>
  </si>
  <si>
    <t>INCREASE (DECREASE) EXPENSE  (LINE 5 - LINE 7)</t>
  </si>
  <si>
    <t>Exhibit No. ______ (MJS-13)</t>
  </si>
  <si>
    <t>Page 13.16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</si>
</sst>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  <numFmt numFmtId="169" formatCode="[$-409]mmm\-yy;@"/>
    <numFmt numFmtId="170" formatCode="0.000000"/>
    <numFmt numFmtId="171" formatCode="00000"/>
    <numFmt numFmtId="172" formatCode="0.00_)"/>
    <numFmt numFmtId="173" formatCode="&quot;$&quot;#,##0\ ;\(&quot;$&quot;#,##0\)"/>
    <numFmt numFmtId="174" formatCode="dd\-mmm\-yy_)"/>
    <numFmt numFmtId="175" formatCode="hh:mm\ AM/PM_)"/>
    <numFmt numFmtId="176" formatCode="mm/dd/yy_)"/>
    <numFmt numFmtId="177" formatCode="0.0000000"/>
    <numFmt numFmtId="178" formatCode="0.00000"/>
    <numFmt numFmtId="179" formatCode="_(* #,##0_);_(* \(#,##0\);_(* &quot;-&quot;??_);_(@_)"/>
    <numFmt numFmtId="180" formatCode="mmm\-yyyy"/>
    <numFmt numFmtId="181" formatCode="0.0000"/>
    <numFmt numFmtId="182" formatCode="&quot;PAGE&quot;\ 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3" fillId="30" borderId="0" applyNumberFormat="0" applyBorder="0" applyAlignment="0" applyProtection="0"/>
    <xf numFmtId="38" fontId="3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38" fontId="5" fillId="0" borderId="0">
      <alignment/>
      <protection/>
    </xf>
    <xf numFmtId="38" fontId="5" fillId="0" borderId="0">
      <alignment/>
      <protection/>
    </xf>
    <xf numFmtId="40" fontId="5" fillId="0" borderId="0">
      <alignment/>
      <protection/>
    </xf>
    <xf numFmtId="4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10" fontId="3" fillId="32" borderId="6" applyNumberFormat="0" applyBorder="0" applyAlignment="0" applyProtection="0"/>
    <xf numFmtId="10" fontId="3" fillId="32" borderId="6" applyNumberFormat="0" applyBorder="0" applyAlignment="0" applyProtection="0"/>
    <xf numFmtId="0" fontId="45" fillId="0" borderId="7" applyNumberFormat="0" applyFill="0" applyAlignment="0" applyProtection="0"/>
    <xf numFmtId="44" fontId="6" fillId="0" borderId="8" applyNumberFormat="0" applyFont="0" applyAlignment="0">
      <protection/>
    </xf>
    <xf numFmtId="44" fontId="6" fillId="0" borderId="8" applyNumberFormat="0" applyFont="0" applyAlignment="0">
      <protection/>
    </xf>
    <xf numFmtId="44" fontId="6" fillId="0" borderId="9" applyNumberFormat="0" applyFont="0" applyAlignment="0">
      <protection/>
    </xf>
    <xf numFmtId="44" fontId="6" fillId="0" borderId="9" applyNumberFormat="0" applyFont="0" applyAlignment="0">
      <protection/>
    </xf>
    <xf numFmtId="0" fontId="46" fillId="33" borderId="0" applyNumberFormat="0" applyBorder="0" applyAlignment="0" applyProtection="0"/>
    <xf numFmtId="17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39" fontId="13" fillId="0" borderId="0">
      <alignment/>
      <protection/>
    </xf>
    <xf numFmtId="0" fontId="32" fillId="0" borderId="0">
      <alignment/>
      <protection/>
    </xf>
    <xf numFmtId="0" fontId="1" fillId="34" borderId="10" applyNumberFormat="0" applyFont="0" applyAlignment="0" applyProtection="0"/>
    <xf numFmtId="0" fontId="47" fillId="27" borderId="11" applyNumberFormat="0" applyAlignment="0" applyProtection="0"/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3" fillId="0" borderId="12">
      <alignment/>
      <protection/>
    </xf>
    <xf numFmtId="38" fontId="3" fillId="0" borderId="12">
      <alignment/>
      <protection/>
    </xf>
    <xf numFmtId="38" fontId="5" fillId="0" borderId="13">
      <alignment/>
      <protection/>
    </xf>
    <xf numFmtId="38" fontId="5" fillId="0" borderId="13">
      <alignment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69" fontId="9" fillId="0" borderId="15" xfId="0" applyNumberFormat="1" applyFont="1" applyBorder="1" applyAlignment="1">
      <alignment horizontal="center"/>
    </xf>
    <xf numFmtId="0" fontId="9" fillId="0" borderId="0" xfId="84" applyFont="1" applyFill="1" applyAlignment="1">
      <alignment/>
      <protection/>
    </xf>
    <xf numFmtId="1" fontId="9" fillId="0" borderId="0" xfId="84" applyNumberFormat="1" applyFont="1" applyFill="1" applyAlignment="1" quotePrefix="1">
      <alignment horizontal="left"/>
      <protection/>
    </xf>
    <xf numFmtId="0" fontId="0" fillId="0" borderId="0" xfId="85">
      <alignment/>
      <protection/>
    </xf>
    <xf numFmtId="0" fontId="9" fillId="0" borderId="0" xfId="85" applyFont="1">
      <alignment/>
      <protection/>
    </xf>
    <xf numFmtId="0" fontId="8" fillId="0" borderId="0" xfId="85" applyFont="1">
      <alignment/>
      <protection/>
    </xf>
    <xf numFmtId="0" fontId="2" fillId="30" borderId="15" xfId="85" applyFont="1" applyFill="1" applyBorder="1" applyAlignment="1">
      <alignment horizontal="center"/>
      <protection/>
    </xf>
    <xf numFmtId="0" fontId="2" fillId="30" borderId="16" xfId="85" applyFont="1" applyFill="1" applyBorder="1" applyAlignment="1">
      <alignment horizontal="center"/>
      <protection/>
    </xf>
    <xf numFmtId="0" fontId="2" fillId="30" borderId="17" xfId="85" applyFont="1" applyFill="1" applyBorder="1" applyAlignment="1">
      <alignment horizontal="center"/>
      <protection/>
    </xf>
    <xf numFmtId="0" fontId="2" fillId="30" borderId="18" xfId="85" applyFont="1" applyFill="1" applyBorder="1" applyAlignment="1">
      <alignment horizontal="center"/>
      <protection/>
    </xf>
    <xf numFmtId="0" fontId="2" fillId="30" borderId="19" xfId="85" applyFont="1" applyFill="1" applyBorder="1" applyAlignment="1">
      <alignment horizontal="center"/>
      <protection/>
    </xf>
    <xf numFmtId="0" fontId="2" fillId="0" borderId="20" xfId="85" applyFont="1" applyBorder="1">
      <alignment/>
      <protection/>
    </xf>
    <xf numFmtId="44" fontId="9" fillId="0" borderId="15" xfId="85" applyNumberFormat="1" applyFont="1" applyFill="1" applyBorder="1">
      <alignment/>
      <protection/>
    </xf>
    <xf numFmtId="0" fontId="8" fillId="0" borderId="15" xfId="85" applyFont="1" applyBorder="1" applyAlignment="1">
      <alignment wrapText="1"/>
      <protection/>
    </xf>
    <xf numFmtId="43" fontId="9" fillId="0" borderId="15" xfId="85" applyNumberFormat="1" applyFont="1" applyFill="1" applyBorder="1" applyAlignment="1">
      <alignment wrapText="1"/>
      <protection/>
    </xf>
    <xf numFmtId="43" fontId="9" fillId="0" borderId="15" xfId="85" applyNumberFormat="1" applyFont="1" applyBorder="1" applyAlignment="1">
      <alignment wrapText="1"/>
      <protection/>
    </xf>
    <xf numFmtId="0" fontId="9" fillId="0" borderId="0" xfId="85" applyFont="1" applyAlignment="1">
      <alignment wrapText="1"/>
      <protection/>
    </xf>
    <xf numFmtId="169" fontId="9" fillId="0" borderId="15" xfId="85" applyNumberFormat="1" applyFont="1" applyBorder="1" applyAlignment="1">
      <alignment horizontal="center"/>
      <protection/>
    </xf>
    <xf numFmtId="43" fontId="9" fillId="0" borderId="15" xfId="85" applyNumberFormat="1" applyFont="1" applyFill="1" applyBorder="1">
      <alignment/>
      <protection/>
    </xf>
    <xf numFmtId="43" fontId="9" fillId="0" borderId="15" xfId="85" applyNumberFormat="1" applyFont="1" applyBorder="1">
      <alignment/>
      <protection/>
    </xf>
    <xf numFmtId="169" fontId="9" fillId="0" borderId="15" xfId="85" applyNumberFormat="1" applyFont="1" applyBorder="1" applyAlignment="1" quotePrefix="1">
      <alignment horizontal="center"/>
      <protection/>
    </xf>
    <xf numFmtId="169" fontId="2" fillId="0" borderId="21" xfId="85" applyNumberFormat="1" applyFont="1" applyBorder="1">
      <alignment/>
      <protection/>
    </xf>
    <xf numFmtId="44" fontId="2" fillId="0" borderId="21" xfId="85" applyNumberFormat="1" applyFont="1" applyBorder="1">
      <alignment/>
      <protection/>
    </xf>
    <xf numFmtId="169" fontId="9" fillId="0" borderId="0" xfId="85" applyNumberFormat="1" applyFont="1">
      <alignment/>
      <protection/>
    </xf>
    <xf numFmtId="43" fontId="9" fillId="0" borderId="0" xfId="85" applyNumberFormat="1" applyFont="1">
      <alignment/>
      <protection/>
    </xf>
    <xf numFmtId="0" fontId="9" fillId="0" borderId="0" xfId="85" applyFont="1" quotePrefix="1">
      <alignment/>
      <protection/>
    </xf>
    <xf numFmtId="0" fontId="2" fillId="0" borderId="0" xfId="85" applyFont="1" applyFill="1">
      <alignment/>
      <protection/>
    </xf>
    <xf numFmtId="0" fontId="0" fillId="0" borderId="0" xfId="85" applyFont="1">
      <alignment/>
      <protection/>
    </xf>
    <xf numFmtId="14" fontId="0" fillId="0" borderId="0" xfId="85" applyNumberFormat="1" applyFont="1" applyAlignment="1">
      <alignment horizontal="right"/>
      <protection/>
    </xf>
    <xf numFmtId="0" fontId="0" fillId="0" borderId="13" xfId="85" applyFont="1" applyFill="1" applyBorder="1">
      <alignment/>
      <protection/>
    </xf>
    <xf numFmtId="14" fontId="0" fillId="0" borderId="13" xfId="85" applyNumberFormat="1" applyFont="1" applyFill="1" applyBorder="1" applyAlignment="1">
      <alignment horizontal="right"/>
      <protection/>
    </xf>
    <xf numFmtId="0" fontId="2" fillId="0" borderId="0" xfId="87" applyFont="1" applyFill="1">
      <alignment/>
      <protection/>
    </xf>
    <xf numFmtId="0" fontId="0" fillId="0" borderId="22" xfId="85" applyFont="1" applyBorder="1">
      <alignment/>
      <protection/>
    </xf>
    <xf numFmtId="14" fontId="0" fillId="0" borderId="22" xfId="85" applyNumberFormat="1" applyFont="1" applyBorder="1" applyAlignment="1">
      <alignment horizontal="right"/>
      <protection/>
    </xf>
    <xf numFmtId="0" fontId="10" fillId="0" borderId="0" xfId="85" applyFont="1" applyFill="1" applyAlignment="1">
      <alignment/>
      <protection/>
    </xf>
    <xf numFmtId="15" fontId="9" fillId="0" borderId="0" xfId="85" applyNumberFormat="1" applyFont="1" applyFill="1" applyAlignment="1">
      <alignment/>
      <protection/>
    </xf>
    <xf numFmtId="170" fontId="2" fillId="0" borderId="0" xfId="106" applyNumberFormat="1" applyFont="1" applyFill="1" applyAlignment="1">
      <alignment horizontal="right"/>
      <protection/>
    </xf>
    <xf numFmtId="0" fontId="9" fillId="0" borderId="0" xfId="85" applyFont="1" applyFill="1" applyAlignment="1">
      <alignment/>
      <protection/>
    </xf>
    <xf numFmtId="0" fontId="2" fillId="0" borderId="0" xfId="85" applyFont="1" applyFill="1" applyAlignment="1">
      <alignment/>
      <protection/>
    </xf>
    <xf numFmtId="0" fontId="2" fillId="0" borderId="0" xfId="85" applyFont="1" applyFill="1" applyAlignment="1" applyProtection="1">
      <alignment horizontal="centerContinuous"/>
      <protection locked="0"/>
    </xf>
    <xf numFmtId="0" fontId="2" fillId="0" borderId="0" xfId="85" applyFont="1" applyFill="1" applyAlignment="1">
      <alignment horizontal="centerContinuous"/>
      <protection/>
    </xf>
    <xf numFmtId="0" fontId="2" fillId="0" borderId="0" xfId="85" applyFont="1" applyFill="1" applyAlignment="1" applyProtection="1">
      <alignment horizontal="center"/>
      <protection locked="0"/>
    </xf>
    <xf numFmtId="0" fontId="2" fillId="0" borderId="0" xfId="85" applyFont="1" applyFill="1" applyAlignment="1" applyProtection="1">
      <alignment/>
      <protection locked="0"/>
    </xf>
    <xf numFmtId="0" fontId="2" fillId="0" borderId="22" xfId="85" applyFont="1" applyFill="1" applyBorder="1" applyAlignment="1" applyProtection="1">
      <alignment horizontal="center"/>
      <protection locked="0"/>
    </xf>
    <xf numFmtId="0" fontId="2" fillId="0" borderId="22" xfId="85" applyFont="1" applyFill="1" applyBorder="1" applyAlignment="1">
      <alignment/>
      <protection/>
    </xf>
    <xf numFmtId="0" fontId="2" fillId="0" borderId="22" xfId="85" applyFont="1" applyFill="1" applyBorder="1" applyAlignment="1">
      <alignment horizontal="right"/>
      <protection/>
    </xf>
    <xf numFmtId="0" fontId="9" fillId="0" borderId="0" xfId="85" applyFont="1" applyFill="1" applyAlignment="1" applyProtection="1">
      <alignment horizontal="center"/>
      <protection locked="0"/>
    </xf>
    <xf numFmtId="168" fontId="9" fillId="0" borderId="0" xfId="85" applyNumberFormat="1" applyFont="1" applyFill="1" applyBorder="1" applyAlignment="1">
      <alignment/>
      <protection/>
    </xf>
    <xf numFmtId="37" fontId="9" fillId="0" borderId="0" xfId="85" applyNumberFormat="1" applyFont="1" applyFill="1" applyBorder="1" applyAlignment="1">
      <alignment/>
      <protection/>
    </xf>
    <xf numFmtId="4" fontId="0" fillId="0" borderId="0" xfId="85" applyNumberFormat="1">
      <alignment/>
      <protection/>
    </xf>
    <xf numFmtId="37" fontId="9" fillId="0" borderId="0" xfId="85" applyNumberFormat="1" applyFont="1" applyFill="1" applyAlignment="1">
      <alignment/>
      <protection/>
    </xf>
    <xf numFmtId="1" fontId="9" fillId="0" borderId="0" xfId="85" applyNumberFormat="1" applyFont="1" applyFill="1" applyAlignment="1" quotePrefix="1">
      <alignment horizontal="left"/>
      <protection/>
    </xf>
    <xf numFmtId="170" fontId="11" fillId="0" borderId="0" xfId="106" applyNumberFormat="1" applyFont="1" applyFill="1" applyAlignment="1">
      <alignment horizontal="left"/>
      <protection/>
    </xf>
    <xf numFmtId="0" fontId="6" fillId="0" borderId="0" xfId="85" applyFont="1">
      <alignment/>
      <protection/>
    </xf>
    <xf numFmtId="17" fontId="6" fillId="0" borderId="0" xfId="85" applyNumberFormat="1" applyFont="1" quotePrefix="1">
      <alignment/>
      <protection/>
    </xf>
    <xf numFmtId="43" fontId="0" fillId="0" borderId="0" xfId="85" applyNumberFormat="1" applyFont="1" applyAlignment="1">
      <alignment horizontal="right"/>
      <protection/>
    </xf>
    <xf numFmtId="170" fontId="2" fillId="0" borderId="0" xfId="0" applyNumberFormat="1" applyFont="1" applyFill="1" applyAlignment="1">
      <alignment horizontal="right"/>
    </xf>
    <xf numFmtId="0" fontId="2" fillId="0" borderId="23" xfId="0" applyNumberFormat="1" applyFont="1" applyFill="1" applyBorder="1" applyAlignment="1">
      <alignment horizontal="right"/>
    </xf>
    <xf numFmtId="170" fontId="9" fillId="0" borderId="0" xfId="0" applyNumberFormat="1" applyFont="1" applyFill="1" applyAlignment="1">
      <alignment/>
    </xf>
    <xf numFmtId="42" fontId="9" fillId="0" borderId="0" xfId="85" applyNumberFormat="1" applyFont="1" applyFill="1" applyAlignment="1">
      <alignment/>
      <protection/>
    </xf>
    <xf numFmtId="41" fontId="9" fillId="0" borderId="22" xfId="85" applyNumberFormat="1" applyFont="1" applyFill="1" applyBorder="1" applyAlignment="1">
      <alignment/>
      <protection/>
    </xf>
    <xf numFmtId="170" fontId="9" fillId="0" borderId="0" xfId="106" applyNumberFormat="1" applyFont="1" applyFill="1" applyAlignment="1">
      <alignment horizontal="center"/>
      <protection/>
    </xf>
    <xf numFmtId="44" fontId="9" fillId="0" borderId="0" xfId="85" applyNumberFormat="1" applyFont="1">
      <alignment/>
      <protection/>
    </xf>
    <xf numFmtId="43" fontId="9" fillId="0" borderId="22" xfId="85" applyNumberFormat="1" applyFont="1" applyBorder="1">
      <alignment/>
      <protection/>
    </xf>
    <xf numFmtId="0" fontId="2" fillId="0" borderId="0" xfId="85" applyFont="1">
      <alignment/>
      <protection/>
    </xf>
    <xf numFmtId="43" fontId="9" fillId="0" borderId="0" xfId="85" applyNumberFormat="1" applyFont="1" applyBorder="1">
      <alignment/>
      <protection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0" borderId="6" xfId="0" applyFont="1" applyFill="1" applyBorder="1" applyAlignment="1">
      <alignment/>
    </xf>
    <xf numFmtId="43" fontId="0" fillId="0" borderId="22" xfId="85" applyNumberFormat="1" applyFont="1" applyBorder="1">
      <alignment/>
      <protection/>
    </xf>
    <xf numFmtId="44" fontId="0" fillId="0" borderId="0" xfId="85" applyNumberFormat="1" applyFont="1">
      <alignment/>
      <protection/>
    </xf>
    <xf numFmtId="0" fontId="0" fillId="0" borderId="0" xfId="85" applyFont="1" applyFill="1" applyBorder="1">
      <alignment/>
      <protection/>
    </xf>
    <xf numFmtId="14" fontId="0" fillId="0" borderId="0" xfId="85" applyNumberFormat="1" applyFont="1" applyFill="1" applyBorder="1" applyAlignment="1">
      <alignment horizontal="right"/>
      <protection/>
    </xf>
    <xf numFmtId="43" fontId="0" fillId="0" borderId="0" xfId="85" applyNumberFormat="1" applyFont="1" applyFill="1" applyBorder="1" applyAlignment="1">
      <alignment horizontal="right"/>
      <protection/>
    </xf>
    <xf numFmtId="44" fontId="0" fillId="0" borderId="24" xfId="85" applyNumberFormat="1" applyFont="1" applyFill="1" applyBorder="1" applyAlignment="1">
      <alignment horizontal="right"/>
      <protection/>
    </xf>
    <xf numFmtId="0" fontId="0" fillId="30" borderId="6" xfId="85" applyFont="1" applyFill="1" applyBorder="1">
      <alignment/>
      <protection/>
    </xf>
    <xf numFmtId="43" fontId="0" fillId="0" borderId="22" xfId="85" applyNumberFormat="1" applyFont="1" applyBorder="1" applyAlignment="1">
      <alignment horizontal="right"/>
      <protection/>
    </xf>
    <xf numFmtId="44" fontId="6" fillId="0" borderId="24" xfId="85" applyNumberFormat="1" applyFont="1" applyBorder="1">
      <alignment/>
      <protection/>
    </xf>
    <xf numFmtId="0" fontId="0" fillId="0" borderId="0" xfId="85" applyFill="1" applyAlignment="1">
      <alignment horizontal="center"/>
      <protection/>
    </xf>
    <xf numFmtId="0" fontId="9" fillId="0" borderId="0" xfId="85" applyFont="1" applyFill="1">
      <alignment/>
      <protection/>
    </xf>
    <xf numFmtId="0" fontId="0" fillId="0" borderId="0" xfId="85" applyFill="1">
      <alignment/>
      <protection/>
    </xf>
    <xf numFmtId="42" fontId="9" fillId="0" borderId="0" xfId="85" applyNumberFormat="1" applyFont="1" applyFill="1" applyBorder="1" applyAlignment="1">
      <alignment/>
      <protection/>
    </xf>
    <xf numFmtId="0" fontId="0" fillId="0" borderId="0" xfId="85" applyFont="1" applyAlignment="1">
      <alignment horizontal="center"/>
      <protection/>
    </xf>
    <xf numFmtId="0" fontId="0" fillId="0" borderId="22" xfId="85" applyFont="1" applyBorder="1" applyAlignment="1">
      <alignment horizontal="center"/>
      <protection/>
    </xf>
    <xf numFmtId="0" fontId="0" fillId="0" borderId="0" xfId="85" applyFont="1" applyFill="1" applyBorder="1" applyAlignment="1">
      <alignment horizontal="center"/>
      <protection/>
    </xf>
    <xf numFmtId="0" fontId="0" fillId="30" borderId="6" xfId="85" applyFont="1" applyFill="1" applyBorder="1" applyAlignment="1">
      <alignment horizontal="center"/>
      <protection/>
    </xf>
    <xf numFmtId="0" fontId="9" fillId="0" borderId="25" xfId="85" applyFont="1" applyBorder="1">
      <alignment/>
      <protection/>
    </xf>
    <xf numFmtId="0" fontId="9" fillId="0" borderId="0" xfId="85" applyFont="1" applyBorder="1">
      <alignment/>
      <protection/>
    </xf>
    <xf numFmtId="44" fontId="2" fillId="0" borderId="0" xfId="85" applyNumberFormat="1" applyFont="1" applyBorder="1">
      <alignment/>
      <protection/>
    </xf>
    <xf numFmtId="41" fontId="9" fillId="0" borderId="26" xfId="85" applyNumberFormat="1" applyFont="1" applyFill="1" applyBorder="1" applyAlignment="1">
      <alignment/>
      <protection/>
    </xf>
    <xf numFmtId="41" fontId="9" fillId="0" borderId="0" xfId="85" applyNumberFormat="1" applyFont="1" applyFill="1" applyAlignment="1">
      <alignment/>
      <protection/>
    </xf>
    <xf numFmtId="41" fontId="9" fillId="0" borderId="0" xfId="85" applyNumberFormat="1" applyFont="1" applyFill="1" applyBorder="1" applyAlignment="1">
      <alignment/>
      <protection/>
    </xf>
    <xf numFmtId="37" fontId="9" fillId="0" borderId="22" xfId="85" applyNumberFormat="1" applyFont="1" applyFill="1" applyBorder="1" applyAlignment="1">
      <alignment/>
      <protection/>
    </xf>
    <xf numFmtId="42" fontId="9" fillId="0" borderId="27" xfId="85" applyNumberFormat="1" applyFont="1" applyFill="1" applyBorder="1" applyAlignment="1">
      <alignment/>
      <protection/>
    </xf>
    <xf numFmtId="0" fontId="2" fillId="35" borderId="28" xfId="85" applyFont="1" applyFill="1" applyBorder="1" applyAlignment="1">
      <alignment horizontal="center"/>
      <protection/>
    </xf>
    <xf numFmtId="0" fontId="2" fillId="35" borderId="29" xfId="85" applyFont="1" applyFill="1" applyBorder="1" applyAlignment="1">
      <alignment horizontal="center"/>
      <protection/>
    </xf>
    <xf numFmtId="0" fontId="2" fillId="35" borderId="30" xfId="85" applyFont="1" applyFill="1" applyBorder="1" applyAlignment="1">
      <alignment horizontal="center"/>
      <protection/>
    </xf>
    <xf numFmtId="0" fontId="2" fillId="35" borderId="31" xfId="85" applyFont="1" applyFill="1" applyBorder="1" applyAlignment="1">
      <alignment horizont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omma0 2" xfId="48"/>
    <cellStyle name="Currency" xfId="49"/>
    <cellStyle name="Currency [0]" xfId="50"/>
    <cellStyle name="Currency 2" xfId="51"/>
    <cellStyle name="Currency 3" xfId="52"/>
    <cellStyle name="Currency 4" xfId="53"/>
    <cellStyle name="Currency0" xfId="54"/>
    <cellStyle name="Currency0 2" xfId="55"/>
    <cellStyle name="Date" xfId="56"/>
    <cellStyle name="Date 2" xfId="57"/>
    <cellStyle name="Entered" xfId="58"/>
    <cellStyle name="Entered 2" xfId="59"/>
    <cellStyle name="Explanatory Text" xfId="60"/>
    <cellStyle name="Followed Hyperlink" xfId="61"/>
    <cellStyle name="Good" xfId="62"/>
    <cellStyle name="Grey" xfId="63"/>
    <cellStyle name="Grey 2" xfId="64"/>
    <cellStyle name="Heading 1" xfId="65"/>
    <cellStyle name="Heading 2" xfId="66"/>
    <cellStyle name="Heading 3" xfId="67"/>
    <cellStyle name="Heading 4" xfId="68"/>
    <cellStyle name="Heading1" xfId="69"/>
    <cellStyle name="Heading1 2" xfId="70"/>
    <cellStyle name="Heading2" xfId="71"/>
    <cellStyle name="Heading2 2" xfId="72"/>
    <cellStyle name="Hyperlink" xfId="73"/>
    <cellStyle name="Input" xfId="74"/>
    <cellStyle name="Input [yellow]" xfId="75"/>
    <cellStyle name="Input [yellow] 2" xfId="76"/>
    <cellStyle name="Linked Cell" xfId="77"/>
    <cellStyle name="modified border" xfId="78"/>
    <cellStyle name="modified border 2" xfId="79"/>
    <cellStyle name="modified border1" xfId="80"/>
    <cellStyle name="modified border1 2" xfId="81"/>
    <cellStyle name="Neutral" xfId="82"/>
    <cellStyle name="Normal - Style1" xfId="83"/>
    <cellStyle name="Normal 2" xfId="84"/>
    <cellStyle name="Normal 2 2" xfId="85"/>
    <cellStyle name="Normal 3" xfId="86"/>
    <cellStyle name="Normal 3 2" xfId="87"/>
    <cellStyle name="Normal 4" xfId="88"/>
    <cellStyle name="Normal 5" xfId="89"/>
    <cellStyle name="Normal 6" xfId="90"/>
    <cellStyle name="Normal 7" xfId="91"/>
    <cellStyle name="Normal 8" xfId="92"/>
    <cellStyle name="Note" xfId="93"/>
    <cellStyle name="Output" xfId="94"/>
    <cellStyle name="Percent" xfId="95"/>
    <cellStyle name="Percent [2]" xfId="96"/>
    <cellStyle name="Percent [2] 2" xfId="97"/>
    <cellStyle name="Percent 2" xfId="98"/>
    <cellStyle name="Percent 3" xfId="99"/>
    <cellStyle name="StmtTtl1" xfId="100"/>
    <cellStyle name="StmtTtl1 2" xfId="101"/>
    <cellStyle name="StmtTtl2" xfId="102"/>
    <cellStyle name="StmtTtl2 2" xfId="103"/>
    <cellStyle name="Style 1" xfId="104"/>
    <cellStyle name="Style 1 2" xfId="105"/>
    <cellStyle name="Style 1 3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9.140625" style="4" customWidth="1"/>
    <col min="2" max="2" width="69.140625" style="4" customWidth="1"/>
    <col min="3" max="3" width="13.140625" style="4" customWidth="1"/>
    <col min="4" max="4" width="13.57421875" style="4" customWidth="1"/>
    <col min="5" max="6" width="9.140625" style="4" customWidth="1"/>
    <col min="7" max="7" width="10.7109375" style="4" bestFit="1" customWidth="1"/>
    <col min="8" max="16384" width="9.140625" style="4" customWidth="1"/>
  </cols>
  <sheetData>
    <row r="2" ht="12.75">
      <c r="D2" s="57" t="s">
        <v>85</v>
      </c>
    </row>
    <row r="3" spans="1:4" ht="13.5" thickBot="1">
      <c r="A3" s="35"/>
      <c r="B3" s="36"/>
      <c r="C3" s="36"/>
      <c r="D3" s="57" t="s">
        <v>93</v>
      </c>
    </row>
    <row r="4" spans="1:4" ht="13.5" thickBot="1">
      <c r="A4" s="38"/>
      <c r="B4" s="38"/>
      <c r="C4" s="38"/>
      <c r="D4" s="58" t="s">
        <v>94</v>
      </c>
    </row>
    <row r="5" spans="1:5" ht="12.75">
      <c r="A5" s="39"/>
      <c r="B5" s="39"/>
      <c r="C5" s="39"/>
      <c r="D5" s="37"/>
      <c r="E5" s="37"/>
    </row>
    <row r="6" spans="1:4" ht="12.75">
      <c r="A6" s="40" t="s">
        <v>38</v>
      </c>
      <c r="B6" s="41"/>
      <c r="C6" s="41"/>
      <c r="D6" s="41"/>
    </row>
    <row r="7" spans="1:4" ht="12.75">
      <c r="A7" s="40" t="s">
        <v>14</v>
      </c>
      <c r="B7" s="41"/>
      <c r="C7" s="41"/>
      <c r="D7" s="41"/>
    </row>
    <row r="8" spans="1:4" ht="12.75">
      <c r="A8" s="41" t="s">
        <v>76</v>
      </c>
      <c r="B8" s="41"/>
      <c r="C8" s="41"/>
      <c r="D8" s="41"/>
    </row>
    <row r="9" spans="1:4" ht="12.75">
      <c r="A9" s="40" t="s">
        <v>77</v>
      </c>
      <c r="B9" s="41"/>
      <c r="C9" s="41"/>
      <c r="D9" s="41"/>
    </row>
    <row r="10" spans="1:4" ht="12.75">
      <c r="A10" s="39"/>
      <c r="B10" s="39"/>
      <c r="C10" s="39"/>
      <c r="D10" s="39"/>
    </row>
    <row r="11" spans="1:4" ht="12.75">
      <c r="A11" s="42" t="s">
        <v>15</v>
      </c>
      <c r="B11" s="43"/>
      <c r="C11" s="43"/>
      <c r="D11" s="39"/>
    </row>
    <row r="12" spans="1:4" ht="12.75">
      <c r="A12" s="44" t="s">
        <v>16</v>
      </c>
      <c r="B12" s="45" t="s">
        <v>17</v>
      </c>
      <c r="C12" s="45"/>
      <c r="D12" s="46" t="s">
        <v>18</v>
      </c>
    </row>
    <row r="13" spans="1:4" ht="12.75">
      <c r="A13" s="38"/>
      <c r="B13" s="38"/>
      <c r="C13" s="38"/>
      <c r="D13" s="38"/>
    </row>
    <row r="14" spans="1:4" ht="12.75">
      <c r="A14" s="47" t="s">
        <v>19</v>
      </c>
      <c r="B14" s="38" t="s">
        <v>89</v>
      </c>
      <c r="C14" s="38"/>
      <c r="D14" s="48">
        <f>'Rate Year - Gas'!D37</f>
        <v>-185547.28999999948</v>
      </c>
    </row>
    <row r="15" spans="1:4" ht="12.75">
      <c r="A15" s="47">
        <f aca="true" t="shared" si="0" ref="A15:A26">1+A14</f>
        <v>2</v>
      </c>
      <c r="B15" s="38" t="s">
        <v>90</v>
      </c>
      <c r="C15" s="38"/>
      <c r="D15" s="49">
        <f>'Rate Year - Gas'!B37</f>
        <v>49436.47000000006</v>
      </c>
    </row>
    <row r="16" spans="1:7" ht="12.75">
      <c r="A16" s="47">
        <f t="shared" si="0"/>
        <v>3</v>
      </c>
      <c r="B16" s="38" t="s">
        <v>69</v>
      </c>
      <c r="C16" s="38"/>
      <c r="D16" s="91">
        <f>SUM(D14:D15)</f>
        <v>-136110.81999999942</v>
      </c>
      <c r="G16" s="50"/>
    </row>
    <row r="17" spans="1:4" ht="12.75">
      <c r="A17" s="47">
        <f t="shared" si="0"/>
        <v>4</v>
      </c>
      <c r="B17" s="38"/>
      <c r="C17" s="38"/>
      <c r="D17" s="38"/>
    </row>
    <row r="18" spans="1:4" ht="12.75">
      <c r="A18" s="47">
        <f t="shared" si="0"/>
        <v>5</v>
      </c>
      <c r="B18" s="59" t="s">
        <v>91</v>
      </c>
      <c r="C18" s="60"/>
      <c r="D18" s="51">
        <f>D16/36*12</f>
        <v>-45370.27333333314</v>
      </c>
    </row>
    <row r="19" spans="1:4" ht="12.75">
      <c r="A19" s="47">
        <f t="shared" si="0"/>
        <v>6</v>
      </c>
      <c r="B19" s="59"/>
      <c r="C19" s="38"/>
      <c r="D19" s="51"/>
    </row>
    <row r="20" spans="1:4" ht="12.75">
      <c r="A20" s="47">
        <f t="shared" si="0"/>
        <v>7</v>
      </c>
      <c r="B20" s="38" t="s">
        <v>20</v>
      </c>
      <c r="C20" s="38"/>
      <c r="D20" s="61">
        <f>'Charged to IS - Gas'!E42</f>
        <v>-187823.5</v>
      </c>
    </row>
    <row r="21" spans="1:4" ht="12.75">
      <c r="A21" s="47">
        <f t="shared" si="0"/>
        <v>8</v>
      </c>
      <c r="B21" s="2"/>
      <c r="C21" s="38"/>
      <c r="D21" s="92"/>
    </row>
    <row r="22" spans="1:4" ht="12.75">
      <c r="A22" s="47">
        <f t="shared" si="0"/>
        <v>9</v>
      </c>
      <c r="B22" s="2" t="s">
        <v>92</v>
      </c>
      <c r="C22" s="38"/>
      <c r="D22" s="49">
        <f>D18-D20</f>
        <v>142453.22666666686</v>
      </c>
    </row>
    <row r="23" spans="1:4" ht="12.75">
      <c r="A23" s="47">
        <f t="shared" si="0"/>
        <v>10</v>
      </c>
      <c r="C23" s="52"/>
      <c r="D23" s="93"/>
    </row>
    <row r="24" spans="1:4" ht="12.75">
      <c r="A24" s="47">
        <f t="shared" si="0"/>
        <v>11</v>
      </c>
      <c r="B24" s="38" t="s">
        <v>21</v>
      </c>
      <c r="C24" s="38"/>
      <c r="D24" s="94">
        <f>-D22*0.35</f>
        <v>-49858.629333333396</v>
      </c>
    </row>
    <row r="25" spans="1:4" ht="12.75">
      <c r="A25" s="47">
        <f t="shared" si="0"/>
        <v>12</v>
      </c>
      <c r="B25" s="3"/>
      <c r="C25" s="38"/>
      <c r="D25" s="51"/>
    </row>
    <row r="26" spans="1:4" ht="13.5" thickBot="1">
      <c r="A26" s="47">
        <f t="shared" si="0"/>
        <v>13</v>
      </c>
      <c r="B26" s="38" t="s">
        <v>22</v>
      </c>
      <c r="C26" s="38"/>
      <c r="D26" s="95">
        <f>-D22-D24</f>
        <v>-92594.59733333346</v>
      </c>
    </row>
    <row r="27" spans="1:4" ht="14.25" thickTop="1">
      <c r="A27" s="53"/>
      <c r="B27" s="38"/>
      <c r="C27" s="38"/>
      <c r="D27" s="38"/>
    </row>
    <row r="28" spans="1:4" ht="12.75">
      <c r="A28" s="62" t="s">
        <v>12</v>
      </c>
      <c r="B28" s="38" t="s">
        <v>68</v>
      </c>
      <c r="C28" s="38"/>
      <c r="D28" s="38"/>
    </row>
    <row r="29" spans="1:4" ht="13.5">
      <c r="A29" s="53"/>
      <c r="B29" s="38"/>
      <c r="C29" s="38"/>
      <c r="D29" s="38"/>
    </row>
    <row r="31" spans="1:3" ht="12.75">
      <c r="A31" s="80"/>
      <c r="B31" s="81"/>
      <c r="C31" s="82"/>
    </row>
    <row r="32" spans="1:3" ht="12.75">
      <c r="A32" s="82"/>
      <c r="B32" s="81"/>
      <c r="C32" s="51"/>
    </row>
    <row r="33" spans="1:3" ht="12.75">
      <c r="A33" s="82"/>
      <c r="B33" s="82"/>
      <c r="C33" s="49"/>
    </row>
    <row r="34" spans="1:3" ht="12.75">
      <c r="A34" s="82"/>
      <c r="B34" s="82"/>
      <c r="C34" s="83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7">
      <selection activeCell="E53" sqref="E53"/>
    </sheetView>
  </sheetViews>
  <sheetFormatPr defaultColWidth="8.8515625" defaultRowHeight="12.75"/>
  <cols>
    <col min="1" max="1" width="27.421875" style="5" customWidth="1"/>
    <col min="2" max="2" width="18.7109375" style="5" customWidth="1"/>
    <col min="3" max="3" width="17.421875" style="5" customWidth="1"/>
    <col min="4" max="4" width="18.00390625" style="5" customWidth="1"/>
    <col min="5" max="5" width="20.140625" style="5" customWidth="1"/>
    <col min="6" max="12" width="8.8515625" style="5" customWidth="1"/>
    <col min="13" max="13" width="14.7109375" style="5" customWidth="1"/>
    <col min="14" max="16384" width="8.8515625" style="5" customWidth="1"/>
  </cols>
  <sheetData>
    <row r="1" ht="13.5" thickBot="1"/>
    <row r="2" spans="1:5" ht="20.25" customHeight="1">
      <c r="A2" s="6"/>
      <c r="B2" s="96" t="s">
        <v>24</v>
      </c>
      <c r="C2" s="97"/>
      <c r="D2" s="96" t="s">
        <v>25</v>
      </c>
      <c r="E2" s="97"/>
    </row>
    <row r="3" spans="2:5" ht="20.25" customHeight="1" thickBot="1">
      <c r="B3" s="98" t="s">
        <v>26</v>
      </c>
      <c r="C3" s="99"/>
      <c r="D3" s="98" t="s">
        <v>26</v>
      </c>
      <c r="E3" s="99"/>
    </row>
    <row r="4" spans="2:5" ht="12.75">
      <c r="B4" s="7">
        <v>18700052</v>
      </c>
      <c r="C4" s="7">
        <v>18700032</v>
      </c>
      <c r="D4" s="9">
        <v>25600092</v>
      </c>
      <c r="E4" s="8">
        <v>25600072</v>
      </c>
    </row>
    <row r="5" spans="2:5" ht="12.75">
      <c r="B5" s="7"/>
      <c r="C5" s="7" t="s">
        <v>67</v>
      </c>
      <c r="D5" s="9"/>
      <c r="E5" s="7" t="s">
        <v>67</v>
      </c>
    </row>
    <row r="6" spans="2:5" ht="12.75">
      <c r="B6" s="7" t="s">
        <v>13</v>
      </c>
      <c r="C6" s="7" t="s">
        <v>66</v>
      </c>
      <c r="D6" s="9" t="s">
        <v>13</v>
      </c>
      <c r="E6" s="7" t="s">
        <v>66</v>
      </c>
    </row>
    <row r="7" spans="2:5" ht="12.75">
      <c r="B7" s="7" t="s">
        <v>27</v>
      </c>
      <c r="C7" s="7" t="s">
        <v>27</v>
      </c>
      <c r="D7" s="9" t="s">
        <v>87</v>
      </c>
      <c r="E7" s="9" t="s">
        <v>87</v>
      </c>
    </row>
    <row r="8" spans="2:5" ht="13.5" customHeight="1" thickBot="1">
      <c r="B8" s="10" t="s">
        <v>28</v>
      </c>
      <c r="C8" s="10" t="s">
        <v>28</v>
      </c>
      <c r="D8" s="11" t="s">
        <v>28</v>
      </c>
      <c r="E8" s="11" t="s">
        <v>28</v>
      </c>
    </row>
    <row r="9" spans="1:5" ht="12.75">
      <c r="A9" s="12" t="s">
        <v>23</v>
      </c>
      <c r="B9" s="13">
        <v>0</v>
      </c>
      <c r="C9" s="13">
        <v>0</v>
      </c>
      <c r="D9" s="13">
        <v>0</v>
      </c>
      <c r="E9" s="13"/>
    </row>
    <row r="10" spans="1:5" s="17" customFormat="1" ht="25.5">
      <c r="A10" s="14" t="s">
        <v>11</v>
      </c>
      <c r="B10" s="15"/>
      <c r="C10" s="15"/>
      <c r="D10" s="16"/>
      <c r="E10" s="16"/>
    </row>
    <row r="11" spans="1:5" ht="12.75">
      <c r="A11" s="1" t="s">
        <v>65</v>
      </c>
      <c r="B11" s="19">
        <f>'Acct 18700052 Dec 2010'!B9</f>
        <v>164927.2</v>
      </c>
      <c r="C11" s="19"/>
      <c r="D11" s="20">
        <f>-'Account 25600092 Dec 2010'!C9</f>
        <v>-618993.97</v>
      </c>
      <c r="E11" s="20"/>
    </row>
    <row r="12" spans="1:5" ht="12.75">
      <c r="A12" s="1" t="s">
        <v>64</v>
      </c>
      <c r="B12" s="19">
        <f>-'Acct 18700052 Dec 2010'!C9</f>
        <v>-5539.29</v>
      </c>
      <c r="C12" s="19"/>
      <c r="D12" s="20">
        <f>'Account 25600092 Dec 2010'!B9</f>
        <v>20783.96</v>
      </c>
      <c r="E12" s="20"/>
    </row>
    <row r="13" spans="1:5" ht="12.75">
      <c r="A13" s="18">
        <v>40329</v>
      </c>
      <c r="B13" s="19">
        <f>'Acct 18700052 Dec 2010'!D10</f>
        <v>-4581.31</v>
      </c>
      <c r="C13" s="19"/>
      <c r="D13" s="20">
        <f>'Account 25600092 Dec 2010'!D10</f>
        <v>17194.28</v>
      </c>
      <c r="E13" s="20"/>
    </row>
    <row r="14" spans="1:5" ht="12.75">
      <c r="A14" s="18">
        <v>40359</v>
      </c>
      <c r="B14" s="19">
        <f>B13</f>
        <v>-4581.31</v>
      </c>
      <c r="C14" s="19"/>
      <c r="D14" s="20">
        <f>D13</f>
        <v>17194.28</v>
      </c>
      <c r="E14" s="20"/>
    </row>
    <row r="15" spans="1:5" ht="12.75">
      <c r="A15" s="18">
        <v>40390</v>
      </c>
      <c r="B15" s="19">
        <f aca="true" t="shared" si="0" ref="B15:B36">B14</f>
        <v>-4581.31</v>
      </c>
      <c r="C15" s="19"/>
      <c r="D15" s="20">
        <f aca="true" t="shared" si="1" ref="D15:D36">D14</f>
        <v>17194.28</v>
      </c>
      <c r="E15" s="20"/>
    </row>
    <row r="16" spans="1:5" ht="12.75">
      <c r="A16" s="18">
        <v>40421</v>
      </c>
      <c r="B16" s="19">
        <f t="shared" si="0"/>
        <v>-4581.31</v>
      </c>
      <c r="C16" s="19"/>
      <c r="D16" s="20">
        <f t="shared" si="1"/>
        <v>17194.28</v>
      </c>
      <c r="E16" s="20"/>
    </row>
    <row r="17" spans="1:5" ht="12.75">
      <c r="A17" s="18">
        <v>40451</v>
      </c>
      <c r="B17" s="19">
        <f t="shared" si="0"/>
        <v>-4581.31</v>
      </c>
      <c r="C17" s="19"/>
      <c r="D17" s="20">
        <f t="shared" si="1"/>
        <v>17194.28</v>
      </c>
      <c r="E17" s="20"/>
    </row>
    <row r="18" spans="1:5" ht="12.75">
      <c r="A18" s="18">
        <v>40482</v>
      </c>
      <c r="B18" s="19">
        <f t="shared" si="0"/>
        <v>-4581.31</v>
      </c>
      <c r="C18" s="19"/>
      <c r="D18" s="20">
        <f t="shared" si="1"/>
        <v>17194.28</v>
      </c>
      <c r="E18" s="20"/>
    </row>
    <row r="19" spans="1:5" ht="12.75">
      <c r="A19" s="18">
        <v>40512</v>
      </c>
      <c r="B19" s="19">
        <f t="shared" si="0"/>
        <v>-4581.31</v>
      </c>
      <c r="C19" s="19"/>
      <c r="D19" s="20">
        <f t="shared" si="1"/>
        <v>17194.28</v>
      </c>
      <c r="E19" s="20"/>
    </row>
    <row r="20" spans="1:5" ht="12.75">
      <c r="A20" s="18">
        <v>40513</v>
      </c>
      <c r="B20" s="19">
        <f t="shared" si="0"/>
        <v>-4581.31</v>
      </c>
      <c r="C20" s="19"/>
      <c r="D20" s="20">
        <f t="shared" si="1"/>
        <v>17194.28</v>
      </c>
      <c r="E20" s="20"/>
    </row>
    <row r="21" spans="1:5" ht="12.75">
      <c r="A21" s="21">
        <v>40574</v>
      </c>
      <c r="B21" s="20">
        <f t="shared" si="0"/>
        <v>-4581.31</v>
      </c>
      <c r="C21" s="19"/>
      <c r="D21" s="20">
        <f t="shared" si="1"/>
        <v>17194.28</v>
      </c>
      <c r="E21" s="20"/>
    </row>
    <row r="22" spans="1:5" ht="12.75">
      <c r="A22" s="21">
        <v>40602</v>
      </c>
      <c r="B22" s="20">
        <f t="shared" si="0"/>
        <v>-4581.31</v>
      </c>
      <c r="C22" s="19"/>
      <c r="D22" s="20">
        <f t="shared" si="1"/>
        <v>17194.28</v>
      </c>
      <c r="E22" s="20"/>
    </row>
    <row r="23" spans="1:5" ht="12.75">
      <c r="A23" s="21">
        <v>40633</v>
      </c>
      <c r="B23" s="20">
        <f t="shared" si="0"/>
        <v>-4581.31</v>
      </c>
      <c r="C23" s="19"/>
      <c r="D23" s="20">
        <f t="shared" si="1"/>
        <v>17194.28</v>
      </c>
      <c r="E23" s="20"/>
    </row>
    <row r="24" spans="1:5" ht="12.75">
      <c r="A24" s="21">
        <v>40663</v>
      </c>
      <c r="B24" s="20">
        <f t="shared" si="0"/>
        <v>-4581.31</v>
      </c>
      <c r="C24" s="19"/>
      <c r="D24" s="20">
        <f t="shared" si="1"/>
        <v>17194.28</v>
      </c>
      <c r="E24" s="20"/>
    </row>
    <row r="25" spans="1:5" ht="12.75">
      <c r="A25" s="21">
        <v>40693</v>
      </c>
      <c r="B25" s="20">
        <f t="shared" si="0"/>
        <v>-4581.31</v>
      </c>
      <c r="C25" s="19"/>
      <c r="D25" s="20">
        <f t="shared" si="1"/>
        <v>17194.28</v>
      </c>
      <c r="E25" s="20"/>
    </row>
    <row r="26" spans="1:5" ht="12.75">
      <c r="A26" s="21">
        <v>40724</v>
      </c>
      <c r="B26" s="20">
        <f t="shared" si="0"/>
        <v>-4581.31</v>
      </c>
      <c r="C26" s="19"/>
      <c r="D26" s="20">
        <f t="shared" si="1"/>
        <v>17194.28</v>
      </c>
      <c r="E26" s="20"/>
    </row>
    <row r="27" spans="1:5" ht="12.75">
      <c r="A27" s="21">
        <v>40755</v>
      </c>
      <c r="B27" s="20">
        <f t="shared" si="0"/>
        <v>-4581.31</v>
      </c>
      <c r="C27" s="19"/>
      <c r="D27" s="20">
        <f t="shared" si="1"/>
        <v>17194.28</v>
      </c>
      <c r="E27" s="20"/>
    </row>
    <row r="28" spans="1:5" ht="12.75">
      <c r="A28" s="21">
        <v>40786</v>
      </c>
      <c r="B28" s="20">
        <f t="shared" si="0"/>
        <v>-4581.31</v>
      </c>
      <c r="C28" s="19"/>
      <c r="D28" s="20">
        <f t="shared" si="1"/>
        <v>17194.28</v>
      </c>
      <c r="E28" s="20"/>
    </row>
    <row r="29" spans="1:5" ht="12.75">
      <c r="A29" s="21">
        <v>40816</v>
      </c>
      <c r="B29" s="20">
        <f t="shared" si="0"/>
        <v>-4581.31</v>
      </c>
      <c r="C29" s="19"/>
      <c r="D29" s="20">
        <f t="shared" si="1"/>
        <v>17194.28</v>
      </c>
      <c r="E29" s="20"/>
    </row>
    <row r="30" spans="1:5" ht="12.75">
      <c r="A30" s="21">
        <v>40847</v>
      </c>
      <c r="B30" s="20">
        <f t="shared" si="0"/>
        <v>-4581.31</v>
      </c>
      <c r="C30" s="19"/>
      <c r="D30" s="20">
        <f t="shared" si="1"/>
        <v>17194.28</v>
      </c>
      <c r="E30" s="20"/>
    </row>
    <row r="31" spans="1:5" ht="12.75">
      <c r="A31" s="21">
        <v>40877</v>
      </c>
      <c r="B31" s="20">
        <f t="shared" si="0"/>
        <v>-4581.31</v>
      </c>
      <c r="C31" s="19"/>
      <c r="D31" s="20">
        <f t="shared" si="1"/>
        <v>17194.28</v>
      </c>
      <c r="E31" s="20"/>
    </row>
    <row r="32" spans="1:5" ht="12.75">
      <c r="A32" s="21">
        <v>40908</v>
      </c>
      <c r="B32" s="20">
        <f t="shared" si="0"/>
        <v>-4581.31</v>
      </c>
      <c r="C32" s="19"/>
      <c r="D32" s="20">
        <f t="shared" si="1"/>
        <v>17194.28</v>
      </c>
      <c r="E32" s="20"/>
    </row>
    <row r="33" spans="1:5" ht="12.75">
      <c r="A33" s="21">
        <v>40939</v>
      </c>
      <c r="B33" s="20">
        <f t="shared" si="0"/>
        <v>-4581.31</v>
      </c>
      <c r="C33" s="19"/>
      <c r="D33" s="20">
        <f t="shared" si="1"/>
        <v>17194.28</v>
      </c>
      <c r="E33" s="20"/>
    </row>
    <row r="34" spans="1:5" ht="12.75">
      <c r="A34" s="21">
        <v>40967</v>
      </c>
      <c r="B34" s="20">
        <f t="shared" si="0"/>
        <v>-4581.31</v>
      </c>
      <c r="C34" s="19"/>
      <c r="D34" s="20">
        <f t="shared" si="1"/>
        <v>17194.28</v>
      </c>
      <c r="E34" s="20"/>
    </row>
    <row r="35" spans="1:5" ht="12.75">
      <c r="A35" s="21">
        <v>40999</v>
      </c>
      <c r="B35" s="20">
        <f t="shared" si="0"/>
        <v>-4581.31</v>
      </c>
      <c r="C35" s="19"/>
      <c r="D35" s="20">
        <f t="shared" si="1"/>
        <v>17194.28</v>
      </c>
      <c r="E35" s="20"/>
    </row>
    <row r="36" spans="1:5" ht="12.75">
      <c r="A36" s="21">
        <v>41029</v>
      </c>
      <c r="B36" s="20">
        <f t="shared" si="0"/>
        <v>-4581.31</v>
      </c>
      <c r="C36" s="19"/>
      <c r="D36" s="20">
        <f t="shared" si="1"/>
        <v>17194.28</v>
      </c>
      <c r="E36" s="20"/>
    </row>
    <row r="37" spans="1:5" ht="12.75">
      <c r="A37" s="22" t="s">
        <v>86</v>
      </c>
      <c r="B37" s="23">
        <f>SUM(B9:B36)</f>
        <v>49436.47000000006</v>
      </c>
      <c r="C37" s="23">
        <f>SUM(C9:C36)</f>
        <v>0</v>
      </c>
      <c r="D37" s="23">
        <f>SUM(D9:D36)</f>
        <v>-185547.28999999948</v>
      </c>
      <c r="E37" s="23">
        <f>SUM(E9:E36)</f>
        <v>0</v>
      </c>
    </row>
    <row r="38" spans="1:4" ht="12.75">
      <c r="A38" s="24"/>
      <c r="B38" s="25"/>
      <c r="C38" s="25"/>
      <c r="D38" s="25"/>
    </row>
    <row r="39" ht="12.75">
      <c r="A39" s="6" t="s">
        <v>71</v>
      </c>
    </row>
    <row r="40" ht="12.75">
      <c r="A40" s="26" t="s">
        <v>29</v>
      </c>
    </row>
    <row r="41" ht="12.75">
      <c r="A41" s="26" t="s">
        <v>30</v>
      </c>
    </row>
    <row r="42" ht="12.75">
      <c r="A42" s="26" t="s">
        <v>31</v>
      </c>
    </row>
    <row r="44" ht="12.75">
      <c r="A44" s="6" t="s">
        <v>70</v>
      </c>
    </row>
    <row r="45" ht="12.75">
      <c r="A45" s="5" t="s">
        <v>72</v>
      </c>
    </row>
    <row r="46" ht="12.75">
      <c r="A46" s="5" t="s">
        <v>83</v>
      </c>
    </row>
    <row r="47" ht="12.75">
      <c r="A47" s="5" t="s">
        <v>84</v>
      </c>
    </row>
    <row r="48" ht="12.75">
      <c r="A48" s="5" t="s">
        <v>80</v>
      </c>
    </row>
    <row r="50" spans="2:5" ht="12.75">
      <c r="B50" s="5" t="s">
        <v>73</v>
      </c>
      <c r="E50" s="63">
        <f>B37</f>
        <v>49436.47000000006</v>
      </c>
    </row>
    <row r="51" spans="2:5" ht="12.75">
      <c r="B51" s="5" t="s">
        <v>74</v>
      </c>
      <c r="E51" s="64">
        <f>D37</f>
        <v>-185547.28999999948</v>
      </c>
    </row>
    <row r="52" ht="12.75">
      <c r="E52" s="66"/>
    </row>
    <row r="53" spans="2:5" ht="13.5" thickBot="1">
      <c r="B53" s="5" t="s">
        <v>75</v>
      </c>
      <c r="E53" s="25">
        <f>SUM(E50:E51)</f>
        <v>-136110.81999999942</v>
      </c>
    </row>
    <row r="54" ht="13.5" thickTop="1">
      <c r="E54" s="88"/>
    </row>
    <row r="55" ht="12.75">
      <c r="E55" s="66"/>
    </row>
    <row r="56" ht="12.75">
      <c r="E56" s="89"/>
    </row>
    <row r="57" ht="12.75">
      <c r="E57" s="89"/>
    </row>
    <row r="58" spans="3:5" ht="12.75">
      <c r="C58" s="65"/>
      <c r="D58" s="65"/>
      <c r="E58" s="90"/>
    </row>
  </sheetData>
  <sheetProtection/>
  <mergeCells count="4">
    <mergeCell ref="B2:C2"/>
    <mergeCell ref="D2:E2"/>
    <mergeCell ref="B3:C3"/>
    <mergeCell ref="D3:E3"/>
  </mergeCells>
  <printOptions/>
  <pageMargins left="0.44" right="0.25" top="0.7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42" sqref="E42"/>
    </sheetView>
  </sheetViews>
  <sheetFormatPr defaultColWidth="11.421875" defaultRowHeight="12.75" outlineLevelRow="2"/>
  <cols>
    <col min="1" max="1" width="9.00390625" style="28" bestFit="1" customWidth="1"/>
    <col min="2" max="2" width="12.28125" style="28" bestFit="1" customWidth="1"/>
    <col min="3" max="3" width="19.421875" style="28" bestFit="1" customWidth="1"/>
    <col min="4" max="4" width="25.00390625" style="28" bestFit="1" customWidth="1"/>
    <col min="5" max="5" width="18.00390625" style="28" bestFit="1" customWidth="1"/>
    <col min="6" max="6" width="11.8515625" style="28" bestFit="1" customWidth="1"/>
    <col min="7" max="7" width="16.28125" style="28" bestFit="1" customWidth="1"/>
    <col min="8" max="8" width="23.421875" style="28" bestFit="1" customWidth="1"/>
    <col min="9" max="16384" width="11.421875" style="28" customWidth="1"/>
  </cols>
  <sheetData>
    <row r="1" ht="12.75">
      <c r="A1" s="54" t="s">
        <v>63</v>
      </c>
    </row>
    <row r="3" ht="12.75">
      <c r="A3" s="27" t="s">
        <v>32</v>
      </c>
    </row>
    <row r="4" spans="1:8" ht="12.75">
      <c r="A4" s="77" t="s">
        <v>0</v>
      </c>
      <c r="B4" s="77" t="s">
        <v>1</v>
      </c>
      <c r="C4" s="77" t="s">
        <v>2</v>
      </c>
      <c r="D4" s="77" t="s">
        <v>3</v>
      </c>
      <c r="E4" s="77" t="s">
        <v>4</v>
      </c>
      <c r="F4" s="77" t="s">
        <v>5</v>
      </c>
      <c r="G4" s="87" t="s">
        <v>6</v>
      </c>
      <c r="H4" s="77" t="s">
        <v>7</v>
      </c>
    </row>
    <row r="5" spans="1:8" ht="12.75">
      <c r="A5" s="28" t="s">
        <v>33</v>
      </c>
      <c r="B5" s="28" t="s">
        <v>8</v>
      </c>
      <c r="C5" s="28" t="s">
        <v>9</v>
      </c>
      <c r="D5" s="28" t="s">
        <v>34</v>
      </c>
      <c r="E5" s="56">
        <v>-32578.62</v>
      </c>
      <c r="F5" s="29">
        <v>40203</v>
      </c>
      <c r="G5" s="84" t="s">
        <v>10</v>
      </c>
      <c r="H5" s="28" t="s">
        <v>82</v>
      </c>
    </row>
    <row r="6" spans="1:8" ht="12.75">
      <c r="A6" s="28" t="s">
        <v>33</v>
      </c>
      <c r="B6" s="28" t="s">
        <v>8</v>
      </c>
      <c r="C6" s="28" t="s">
        <v>9</v>
      </c>
      <c r="D6" s="28" t="s">
        <v>34</v>
      </c>
      <c r="E6" s="56">
        <v>-32578.62</v>
      </c>
      <c r="F6" s="29">
        <v>40234</v>
      </c>
      <c r="G6" s="84" t="s">
        <v>10</v>
      </c>
      <c r="H6" s="28" t="s">
        <v>82</v>
      </c>
    </row>
    <row r="7" spans="1:8" ht="12.75">
      <c r="A7" s="28" t="s">
        <v>33</v>
      </c>
      <c r="B7" s="28" t="s">
        <v>8</v>
      </c>
      <c r="C7" s="28" t="s">
        <v>9</v>
      </c>
      <c r="D7" s="28" t="s">
        <v>34</v>
      </c>
      <c r="E7" s="56">
        <v>-32578.62</v>
      </c>
      <c r="F7" s="29">
        <v>40262</v>
      </c>
      <c r="G7" s="84" t="s">
        <v>10</v>
      </c>
      <c r="H7" s="28" t="s">
        <v>82</v>
      </c>
    </row>
    <row r="8" spans="1:8" ht="12.75">
      <c r="A8" s="28" t="s">
        <v>33</v>
      </c>
      <c r="B8" s="28" t="s">
        <v>8</v>
      </c>
      <c r="C8" s="28" t="s">
        <v>9</v>
      </c>
      <c r="D8" s="28" t="s">
        <v>34</v>
      </c>
      <c r="E8" s="56">
        <v>-32578.62</v>
      </c>
      <c r="F8" s="29">
        <v>40293</v>
      </c>
      <c r="G8" s="84" t="s">
        <v>10</v>
      </c>
      <c r="H8" s="28" t="s">
        <v>82</v>
      </c>
    </row>
    <row r="9" spans="1:8" ht="12.75">
      <c r="A9" s="28" t="s">
        <v>33</v>
      </c>
      <c r="B9" s="28" t="s">
        <v>8</v>
      </c>
      <c r="C9" s="28" t="s">
        <v>9</v>
      </c>
      <c r="D9" s="28" t="s">
        <v>34</v>
      </c>
      <c r="E9" s="56">
        <v>-20783.96</v>
      </c>
      <c r="F9" s="29">
        <v>40293</v>
      </c>
      <c r="G9" s="84" t="s">
        <v>81</v>
      </c>
      <c r="H9" s="28" t="s">
        <v>62</v>
      </c>
    </row>
    <row r="10" spans="1:8" ht="12.75">
      <c r="A10" s="28" t="s">
        <v>33</v>
      </c>
      <c r="B10" s="28" t="s">
        <v>8</v>
      </c>
      <c r="C10" s="28" t="s">
        <v>9</v>
      </c>
      <c r="D10" s="28" t="s">
        <v>34</v>
      </c>
      <c r="E10" s="56">
        <v>32578.62</v>
      </c>
      <c r="F10" s="29">
        <v>40293</v>
      </c>
      <c r="G10" s="84" t="s">
        <v>10</v>
      </c>
      <c r="H10" s="28" t="s">
        <v>82</v>
      </c>
    </row>
    <row r="11" spans="1:8" ht="12.75">
      <c r="A11" s="28" t="s">
        <v>33</v>
      </c>
      <c r="B11" s="28" t="s">
        <v>8</v>
      </c>
      <c r="C11" s="28" t="s">
        <v>9</v>
      </c>
      <c r="D11" s="28" t="s">
        <v>34</v>
      </c>
      <c r="E11" s="56">
        <v>-17194.28</v>
      </c>
      <c r="F11" s="29">
        <v>40323</v>
      </c>
      <c r="G11" s="84" t="s">
        <v>81</v>
      </c>
      <c r="H11" s="28" t="s">
        <v>62</v>
      </c>
    </row>
    <row r="12" spans="1:8" ht="12.75">
      <c r="A12" s="28" t="s">
        <v>33</v>
      </c>
      <c r="B12" s="28" t="s">
        <v>8</v>
      </c>
      <c r="C12" s="28" t="s">
        <v>9</v>
      </c>
      <c r="D12" s="28" t="s">
        <v>34</v>
      </c>
      <c r="E12" s="56">
        <v>-17194.28</v>
      </c>
      <c r="F12" s="29">
        <v>40354</v>
      </c>
      <c r="G12" s="84" t="s">
        <v>81</v>
      </c>
      <c r="H12" s="28" t="s">
        <v>62</v>
      </c>
    </row>
    <row r="13" spans="1:8" ht="12.75">
      <c r="A13" s="28" t="s">
        <v>33</v>
      </c>
      <c r="B13" s="28" t="s">
        <v>8</v>
      </c>
      <c r="C13" s="28" t="s">
        <v>9</v>
      </c>
      <c r="D13" s="28" t="s">
        <v>34</v>
      </c>
      <c r="E13" s="56">
        <v>-17194.28</v>
      </c>
      <c r="F13" s="29">
        <v>40384</v>
      </c>
      <c r="G13" s="84" t="s">
        <v>81</v>
      </c>
      <c r="H13" s="28" t="s">
        <v>62</v>
      </c>
    </row>
    <row r="14" spans="1:8" ht="12.75">
      <c r="A14" s="28" t="s">
        <v>33</v>
      </c>
      <c r="B14" s="28" t="s">
        <v>8</v>
      </c>
      <c r="C14" s="28" t="s">
        <v>9</v>
      </c>
      <c r="D14" s="28" t="s">
        <v>34</v>
      </c>
      <c r="E14" s="56">
        <v>-17194.28</v>
      </c>
      <c r="F14" s="29">
        <v>40415</v>
      </c>
      <c r="G14" s="84" t="s">
        <v>81</v>
      </c>
      <c r="H14" s="28" t="s">
        <v>62</v>
      </c>
    </row>
    <row r="15" spans="1:8" ht="12.75">
      <c r="A15" s="28" t="s">
        <v>33</v>
      </c>
      <c r="B15" s="28" t="s">
        <v>8</v>
      </c>
      <c r="C15" s="28" t="s">
        <v>9</v>
      </c>
      <c r="D15" s="28" t="s">
        <v>34</v>
      </c>
      <c r="E15" s="56">
        <v>-17194.28</v>
      </c>
      <c r="F15" s="29">
        <v>40446</v>
      </c>
      <c r="G15" s="84" t="s">
        <v>81</v>
      </c>
      <c r="H15" s="28" t="s">
        <v>62</v>
      </c>
    </row>
    <row r="16" spans="1:8" ht="12.75">
      <c r="A16" s="28" t="s">
        <v>33</v>
      </c>
      <c r="B16" s="28" t="s">
        <v>8</v>
      </c>
      <c r="C16" s="28" t="s">
        <v>9</v>
      </c>
      <c r="D16" s="28" t="s">
        <v>34</v>
      </c>
      <c r="E16" s="56">
        <v>-17194.28</v>
      </c>
      <c r="F16" s="29">
        <v>40476</v>
      </c>
      <c r="G16" s="84" t="s">
        <v>81</v>
      </c>
      <c r="H16" s="28" t="s">
        <v>62</v>
      </c>
    </row>
    <row r="17" spans="1:8" ht="12.75">
      <c r="A17" s="28" t="s">
        <v>33</v>
      </c>
      <c r="B17" s="28" t="s">
        <v>8</v>
      </c>
      <c r="C17" s="28" t="s">
        <v>9</v>
      </c>
      <c r="D17" s="28" t="s">
        <v>34</v>
      </c>
      <c r="E17" s="56">
        <v>-17194.28</v>
      </c>
      <c r="F17" s="29">
        <v>40507</v>
      </c>
      <c r="G17" s="84" t="s">
        <v>81</v>
      </c>
      <c r="H17" s="28" t="s">
        <v>62</v>
      </c>
    </row>
    <row r="18" spans="1:8" ht="12.75">
      <c r="A18" s="33" t="s">
        <v>33</v>
      </c>
      <c r="B18" s="33" t="s">
        <v>8</v>
      </c>
      <c r="C18" s="33" t="s">
        <v>9</v>
      </c>
      <c r="D18" s="33" t="s">
        <v>34</v>
      </c>
      <c r="E18" s="78">
        <v>-17194.28</v>
      </c>
      <c r="F18" s="34">
        <v>40537</v>
      </c>
      <c r="G18" s="85" t="s">
        <v>81</v>
      </c>
      <c r="H18" s="33" t="s">
        <v>62</v>
      </c>
    </row>
    <row r="19" spans="1:8" ht="13.5" thickBot="1">
      <c r="A19" s="73"/>
      <c r="B19" s="73"/>
      <c r="C19" s="73"/>
      <c r="D19" s="73"/>
      <c r="E19" s="76">
        <f>SUM(E5:E18)</f>
        <v>-256074.06</v>
      </c>
      <c r="F19" s="74"/>
      <c r="G19" s="86"/>
      <c r="H19" s="73"/>
    </row>
    <row r="20" ht="13.5" thickTop="1">
      <c r="G20" s="84"/>
    </row>
    <row r="21" spans="1:7" ht="12.75">
      <c r="A21" s="32" t="s">
        <v>35</v>
      </c>
      <c r="G21" s="84"/>
    </row>
    <row r="22" spans="1:8" ht="12.75">
      <c r="A22" s="77" t="s">
        <v>0</v>
      </c>
      <c r="B22" s="77" t="s">
        <v>1</v>
      </c>
      <c r="C22" s="77" t="s">
        <v>2</v>
      </c>
      <c r="D22" s="77" t="s">
        <v>3</v>
      </c>
      <c r="E22" s="77" t="s">
        <v>4</v>
      </c>
      <c r="F22" s="77" t="s">
        <v>5</v>
      </c>
      <c r="G22" s="87" t="s">
        <v>6</v>
      </c>
      <c r="H22" s="77" t="s">
        <v>7</v>
      </c>
    </row>
    <row r="23" spans="1:8" ht="12.75" outlineLevel="2">
      <c r="A23" s="28" t="s">
        <v>36</v>
      </c>
      <c r="B23" s="28" t="s">
        <v>8</v>
      </c>
      <c r="C23" s="28" t="s">
        <v>9</v>
      </c>
      <c r="D23" s="28" t="s">
        <v>37</v>
      </c>
      <c r="E23" s="56">
        <v>8686.93</v>
      </c>
      <c r="F23" s="29">
        <v>40203</v>
      </c>
      <c r="G23" s="84" t="s">
        <v>8</v>
      </c>
      <c r="H23" s="28" t="s">
        <v>9</v>
      </c>
    </row>
    <row r="24" spans="1:8" ht="12.75" outlineLevel="2">
      <c r="A24" s="28" t="s">
        <v>36</v>
      </c>
      <c r="B24" s="28" t="s">
        <v>8</v>
      </c>
      <c r="C24" s="28" t="s">
        <v>9</v>
      </c>
      <c r="D24" s="28" t="s">
        <v>37</v>
      </c>
      <c r="E24" s="56">
        <v>8686.93</v>
      </c>
      <c r="F24" s="29">
        <v>40234</v>
      </c>
      <c r="G24" s="84" t="s">
        <v>8</v>
      </c>
      <c r="H24" s="28" t="s">
        <v>9</v>
      </c>
    </row>
    <row r="25" spans="1:8" ht="12.75" outlineLevel="2">
      <c r="A25" s="28" t="s">
        <v>36</v>
      </c>
      <c r="B25" s="28" t="s">
        <v>8</v>
      </c>
      <c r="C25" s="28" t="s">
        <v>9</v>
      </c>
      <c r="D25" s="28" t="s">
        <v>37</v>
      </c>
      <c r="E25" s="56">
        <v>8686.93</v>
      </c>
      <c r="F25" s="29">
        <v>40262</v>
      </c>
      <c r="G25" s="84" t="s">
        <v>8</v>
      </c>
      <c r="H25" s="28" t="s">
        <v>9</v>
      </c>
    </row>
    <row r="26" spans="1:8" ht="12.75" outlineLevel="2">
      <c r="A26" s="28" t="s">
        <v>36</v>
      </c>
      <c r="B26" s="28" t="s">
        <v>8</v>
      </c>
      <c r="C26" s="28" t="s">
        <v>9</v>
      </c>
      <c r="D26" s="28" t="s">
        <v>37</v>
      </c>
      <c r="E26" s="56">
        <v>-8686.93</v>
      </c>
      <c r="F26" s="29">
        <v>40293</v>
      </c>
      <c r="G26" s="84" t="s">
        <v>8</v>
      </c>
      <c r="H26" s="28" t="s">
        <v>9</v>
      </c>
    </row>
    <row r="27" spans="1:8" ht="12.75" outlineLevel="2">
      <c r="A27" s="28" t="s">
        <v>36</v>
      </c>
      <c r="B27" s="28" t="s">
        <v>8</v>
      </c>
      <c r="C27" s="28" t="s">
        <v>9</v>
      </c>
      <c r="D27" s="28" t="s">
        <v>37</v>
      </c>
      <c r="E27" s="56">
        <v>8686.93</v>
      </c>
      <c r="F27" s="29">
        <v>40293</v>
      </c>
      <c r="G27" s="84" t="s">
        <v>8</v>
      </c>
      <c r="H27" s="28" t="s">
        <v>9</v>
      </c>
    </row>
    <row r="28" spans="1:8" ht="12.75" outlineLevel="2">
      <c r="A28" s="28" t="s">
        <v>36</v>
      </c>
      <c r="B28" s="28" t="s">
        <v>8</v>
      </c>
      <c r="C28" s="28" t="s">
        <v>9</v>
      </c>
      <c r="D28" s="28" t="s">
        <v>37</v>
      </c>
      <c r="E28" s="56">
        <v>5539.29</v>
      </c>
      <c r="F28" s="29">
        <v>40293</v>
      </c>
      <c r="G28" s="84" t="s">
        <v>8</v>
      </c>
      <c r="H28" s="28" t="s">
        <v>9</v>
      </c>
    </row>
    <row r="29" spans="1:8" ht="12.75" outlineLevel="2">
      <c r="A29" s="28" t="s">
        <v>36</v>
      </c>
      <c r="B29" s="28" t="s">
        <v>8</v>
      </c>
      <c r="C29" s="28" t="s">
        <v>9</v>
      </c>
      <c r="D29" s="28" t="s">
        <v>37</v>
      </c>
      <c r="E29" s="56">
        <v>4581.31</v>
      </c>
      <c r="F29" s="29">
        <v>40323</v>
      </c>
      <c r="G29" s="84" t="s">
        <v>8</v>
      </c>
      <c r="H29" s="28" t="s">
        <v>9</v>
      </c>
    </row>
    <row r="30" spans="1:8" ht="12.75" outlineLevel="2">
      <c r="A30" s="28" t="s">
        <v>36</v>
      </c>
      <c r="B30" s="28" t="s">
        <v>8</v>
      </c>
      <c r="C30" s="28" t="s">
        <v>9</v>
      </c>
      <c r="D30" s="28" t="s">
        <v>37</v>
      </c>
      <c r="E30" s="56">
        <v>4581.31</v>
      </c>
      <c r="F30" s="29">
        <v>40354</v>
      </c>
      <c r="G30" s="84" t="s">
        <v>8</v>
      </c>
      <c r="H30" s="28" t="s">
        <v>9</v>
      </c>
    </row>
    <row r="31" spans="1:8" ht="12.75" outlineLevel="2">
      <c r="A31" s="28" t="s">
        <v>36</v>
      </c>
      <c r="B31" s="28" t="s">
        <v>8</v>
      </c>
      <c r="C31" s="28" t="s">
        <v>9</v>
      </c>
      <c r="D31" s="28" t="s">
        <v>37</v>
      </c>
      <c r="E31" s="56">
        <v>4581.31</v>
      </c>
      <c r="F31" s="29">
        <v>40384</v>
      </c>
      <c r="G31" s="84" t="s">
        <v>8</v>
      </c>
      <c r="H31" s="28" t="s">
        <v>9</v>
      </c>
    </row>
    <row r="32" spans="1:8" ht="12.75" outlineLevel="2">
      <c r="A32" s="28" t="s">
        <v>36</v>
      </c>
      <c r="B32" s="28" t="s">
        <v>8</v>
      </c>
      <c r="C32" s="28" t="s">
        <v>9</v>
      </c>
      <c r="D32" s="28" t="s">
        <v>37</v>
      </c>
      <c r="E32" s="56">
        <v>4581.31</v>
      </c>
      <c r="F32" s="29">
        <v>40415</v>
      </c>
      <c r="G32" s="84" t="s">
        <v>8</v>
      </c>
      <c r="H32" s="28" t="s">
        <v>9</v>
      </c>
    </row>
    <row r="33" spans="1:8" ht="12.75" outlineLevel="2">
      <c r="A33" s="28" t="s">
        <v>36</v>
      </c>
      <c r="B33" s="28" t="s">
        <v>8</v>
      </c>
      <c r="C33" s="28" t="s">
        <v>9</v>
      </c>
      <c r="D33" s="28" t="s">
        <v>37</v>
      </c>
      <c r="E33" s="56">
        <v>4581.31</v>
      </c>
      <c r="F33" s="29">
        <v>40446</v>
      </c>
      <c r="G33" s="84" t="s">
        <v>8</v>
      </c>
      <c r="H33" s="28" t="s">
        <v>9</v>
      </c>
    </row>
    <row r="34" spans="1:8" ht="12.75" outlineLevel="2">
      <c r="A34" s="28" t="s">
        <v>36</v>
      </c>
      <c r="B34" s="28" t="s">
        <v>8</v>
      </c>
      <c r="C34" s="28" t="s">
        <v>9</v>
      </c>
      <c r="D34" s="28" t="s">
        <v>37</v>
      </c>
      <c r="E34" s="56">
        <v>4581.31</v>
      </c>
      <c r="F34" s="29">
        <v>40476</v>
      </c>
      <c r="G34" s="84" t="s">
        <v>8</v>
      </c>
      <c r="H34" s="28" t="s">
        <v>9</v>
      </c>
    </row>
    <row r="35" spans="1:8" ht="12.75" outlineLevel="2">
      <c r="A35" s="28" t="s">
        <v>36</v>
      </c>
      <c r="B35" s="28" t="s">
        <v>8</v>
      </c>
      <c r="C35" s="28" t="s">
        <v>9</v>
      </c>
      <c r="D35" s="28" t="s">
        <v>37</v>
      </c>
      <c r="E35" s="56">
        <v>4581.31</v>
      </c>
      <c r="F35" s="29">
        <v>40507</v>
      </c>
      <c r="G35" s="84" t="s">
        <v>8</v>
      </c>
      <c r="H35" s="28" t="s">
        <v>9</v>
      </c>
    </row>
    <row r="36" spans="1:8" ht="12.75" outlineLevel="2">
      <c r="A36" s="28" t="s">
        <v>36</v>
      </c>
      <c r="B36" s="28" t="s">
        <v>8</v>
      </c>
      <c r="C36" s="28" t="s">
        <v>9</v>
      </c>
      <c r="D36" s="28" t="s">
        <v>37</v>
      </c>
      <c r="E36" s="56">
        <v>4581.31</v>
      </c>
      <c r="F36" s="29">
        <v>40537</v>
      </c>
      <c r="G36" s="84" t="s">
        <v>8</v>
      </c>
      <c r="H36" s="28" t="s">
        <v>9</v>
      </c>
    </row>
    <row r="37" spans="1:8" ht="13.5" outlineLevel="1" thickBot="1">
      <c r="A37" s="30"/>
      <c r="B37" s="30"/>
      <c r="C37" s="30"/>
      <c r="D37" s="30"/>
      <c r="E37" s="76">
        <f>SUM(E23:E36)</f>
        <v>68250.55999999998</v>
      </c>
      <c r="F37" s="31"/>
      <c r="G37" s="30"/>
      <c r="H37" s="30"/>
    </row>
    <row r="38" spans="1:8" ht="13.5" thickTop="1">
      <c r="A38" s="73"/>
      <c r="B38" s="73"/>
      <c r="C38" s="73"/>
      <c r="D38" s="73"/>
      <c r="E38" s="75"/>
      <c r="F38" s="74"/>
      <c r="G38" s="73"/>
      <c r="H38" s="73"/>
    </row>
    <row r="40" ht="12.75">
      <c r="E40" s="72">
        <f>E19</f>
        <v>-256074.06</v>
      </c>
    </row>
    <row r="41" ht="12.75">
      <c r="E41" s="71">
        <f>E37</f>
        <v>68250.55999999998</v>
      </c>
    </row>
    <row r="42" ht="13.5" thickBot="1">
      <c r="E42" s="79">
        <f>SUM(E40:E41)</f>
        <v>-187823.5</v>
      </c>
    </row>
    <row r="43" ht="13.5" thickTop="1"/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8515625" style="28" bestFit="1" customWidth="1"/>
    <col min="2" max="2" width="11.28125" style="28" bestFit="1" customWidth="1"/>
    <col min="3" max="3" width="10.28125" style="28" bestFit="1" customWidth="1"/>
    <col min="4" max="4" width="11.28125" style="28" bestFit="1" customWidth="1"/>
    <col min="5" max="5" width="17.421875" style="28" bestFit="1" customWidth="1"/>
    <col min="6" max="16384" width="11.421875" style="28" customWidth="1"/>
  </cols>
  <sheetData>
    <row r="2" ht="12.75">
      <c r="A2" s="54" t="s">
        <v>61</v>
      </c>
    </row>
    <row r="4" spans="1:5" ht="12.75">
      <c r="A4" s="77" t="s">
        <v>40</v>
      </c>
      <c r="B4" s="77" t="s">
        <v>41</v>
      </c>
      <c r="C4" s="77" t="s">
        <v>42</v>
      </c>
      <c r="D4" s="77" t="s">
        <v>43</v>
      </c>
      <c r="E4" s="77" t="s">
        <v>78</v>
      </c>
    </row>
    <row r="5" spans="1:5" ht="12.75">
      <c r="A5" s="28" t="s">
        <v>44</v>
      </c>
      <c r="B5" s="56">
        <v>0</v>
      </c>
      <c r="C5" s="56">
        <v>0</v>
      </c>
      <c r="D5" s="56">
        <v>0</v>
      </c>
      <c r="E5" s="56">
        <v>0</v>
      </c>
    </row>
    <row r="6" spans="1:5" ht="12.75">
      <c r="A6" s="28" t="s">
        <v>19</v>
      </c>
      <c r="B6" s="56">
        <v>0</v>
      </c>
      <c r="C6" s="56">
        <v>0</v>
      </c>
      <c r="D6" s="56">
        <v>0</v>
      </c>
      <c r="E6" s="56">
        <v>0</v>
      </c>
    </row>
    <row r="7" spans="1:5" ht="12.75">
      <c r="A7" s="28" t="s">
        <v>45</v>
      </c>
      <c r="B7" s="56">
        <v>0</v>
      </c>
      <c r="C7" s="56">
        <v>0</v>
      </c>
      <c r="D7" s="56">
        <v>0</v>
      </c>
      <c r="E7" s="56">
        <v>0</v>
      </c>
    </row>
    <row r="8" spans="1:5" ht="12.75">
      <c r="A8" s="28" t="s">
        <v>46</v>
      </c>
      <c r="B8" s="56">
        <v>0</v>
      </c>
      <c r="C8" s="56">
        <v>0</v>
      </c>
      <c r="D8" s="56">
        <v>0</v>
      </c>
      <c r="E8" s="56">
        <v>0</v>
      </c>
    </row>
    <row r="9" spans="1:5" ht="12.75">
      <c r="A9" s="28" t="s">
        <v>47</v>
      </c>
      <c r="B9" s="56">
        <v>164927.2</v>
      </c>
      <c r="C9" s="56">
        <v>5539.29</v>
      </c>
      <c r="D9" s="56">
        <v>159387.91</v>
      </c>
      <c r="E9" s="56">
        <v>159387.91</v>
      </c>
    </row>
    <row r="10" spans="1:5" ht="12.75">
      <c r="A10" s="28" t="s">
        <v>48</v>
      </c>
      <c r="B10" s="56">
        <v>0</v>
      </c>
      <c r="C10" s="56">
        <v>4581.31</v>
      </c>
      <c r="D10" s="56">
        <v>-4581.31</v>
      </c>
      <c r="E10" s="56">
        <v>154806.6</v>
      </c>
    </row>
    <row r="11" spans="1:5" ht="12.75">
      <c r="A11" s="28" t="s">
        <v>49</v>
      </c>
      <c r="B11" s="56">
        <v>0</v>
      </c>
      <c r="C11" s="56">
        <v>4581.31</v>
      </c>
      <c r="D11" s="56">
        <v>-4581.31</v>
      </c>
      <c r="E11" s="56">
        <v>150225.29</v>
      </c>
    </row>
    <row r="12" spans="1:5" ht="12.75">
      <c r="A12" s="28" t="s">
        <v>50</v>
      </c>
      <c r="B12" s="56">
        <v>0</v>
      </c>
      <c r="C12" s="56">
        <v>4581.31</v>
      </c>
      <c r="D12" s="56">
        <v>-4581.31</v>
      </c>
      <c r="E12" s="56">
        <v>145643.98</v>
      </c>
    </row>
    <row r="13" spans="1:5" ht="12.75">
      <c r="A13" s="28" t="s">
        <v>51</v>
      </c>
      <c r="B13" s="56">
        <v>0</v>
      </c>
      <c r="C13" s="56">
        <v>4581.31</v>
      </c>
      <c r="D13" s="56">
        <v>-4581.31</v>
      </c>
      <c r="E13" s="56">
        <v>141062.67</v>
      </c>
    </row>
    <row r="14" spans="1:5" ht="12.75">
      <c r="A14" s="28" t="s">
        <v>52</v>
      </c>
      <c r="B14" s="56">
        <v>0</v>
      </c>
      <c r="C14" s="56">
        <v>4581.31</v>
      </c>
      <c r="D14" s="56">
        <v>-4581.31</v>
      </c>
      <c r="E14" s="56">
        <v>136481.36</v>
      </c>
    </row>
    <row r="15" spans="1:5" ht="12.75">
      <c r="A15" s="28" t="s">
        <v>53</v>
      </c>
      <c r="B15" s="56">
        <v>0</v>
      </c>
      <c r="C15" s="56">
        <v>4581.31</v>
      </c>
      <c r="D15" s="56">
        <v>-4581.31</v>
      </c>
      <c r="E15" s="56">
        <v>131900.05</v>
      </c>
    </row>
    <row r="16" spans="1:5" ht="12.75">
      <c r="A16" s="28" t="s">
        <v>54</v>
      </c>
      <c r="B16" s="56">
        <v>0</v>
      </c>
      <c r="C16" s="56">
        <v>4581.31</v>
      </c>
      <c r="D16" s="56">
        <v>-4581.31</v>
      </c>
      <c r="E16" s="56">
        <v>127318.74</v>
      </c>
    </row>
    <row r="17" spans="1:5" ht="12.75">
      <c r="A17" s="28" t="s">
        <v>55</v>
      </c>
      <c r="B17" s="56">
        <v>0</v>
      </c>
      <c r="C17" s="56">
        <v>4581.31</v>
      </c>
      <c r="D17" s="56">
        <v>-4581.31</v>
      </c>
      <c r="E17" s="56">
        <v>122737.43</v>
      </c>
    </row>
    <row r="18" spans="1:5" ht="12.75">
      <c r="A18" s="28" t="s">
        <v>56</v>
      </c>
      <c r="B18" s="56">
        <v>0</v>
      </c>
      <c r="C18" s="56">
        <v>0</v>
      </c>
      <c r="D18" s="56">
        <v>0</v>
      </c>
      <c r="E18" s="56">
        <v>122737.43</v>
      </c>
    </row>
    <row r="19" spans="1:5" ht="12.75">
      <c r="A19" s="28" t="s">
        <v>57</v>
      </c>
      <c r="B19" s="56">
        <v>0</v>
      </c>
      <c r="C19" s="56">
        <v>0</v>
      </c>
      <c r="D19" s="56">
        <v>0</v>
      </c>
      <c r="E19" s="56">
        <v>122737.43</v>
      </c>
    </row>
    <row r="20" spans="1:5" ht="12.75">
      <c r="A20" s="28" t="s">
        <v>58</v>
      </c>
      <c r="B20" s="56">
        <v>0</v>
      </c>
      <c r="C20" s="56">
        <v>0</v>
      </c>
      <c r="D20" s="56">
        <v>0</v>
      </c>
      <c r="E20" s="56">
        <v>122737.43</v>
      </c>
    </row>
    <row r="21" spans="1:5" ht="12.75">
      <c r="A21" s="28" t="s">
        <v>59</v>
      </c>
      <c r="B21" s="56">
        <v>0</v>
      </c>
      <c r="C21" s="56">
        <v>0</v>
      </c>
      <c r="D21" s="56">
        <v>0</v>
      </c>
      <c r="E21" s="56">
        <v>122737.43</v>
      </c>
    </row>
    <row r="22" spans="1:5" ht="12.75">
      <c r="A22" s="28" t="s">
        <v>60</v>
      </c>
      <c r="B22" s="56">
        <v>164927.2</v>
      </c>
      <c r="C22" s="56">
        <v>42189.77</v>
      </c>
      <c r="D22" s="56">
        <v>122737.43</v>
      </c>
      <c r="E22" s="56">
        <v>122737.43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8515625" style="67" bestFit="1" customWidth="1"/>
    <col min="2" max="3" width="11.28125" style="67" bestFit="1" customWidth="1"/>
    <col min="4" max="4" width="11.8515625" style="67" bestFit="1" customWidth="1"/>
    <col min="5" max="5" width="17.421875" style="67" bestFit="1" customWidth="1"/>
    <col min="6" max="16384" width="11.421875" style="67" customWidth="1"/>
  </cols>
  <sheetData>
    <row r="1" ht="12.75">
      <c r="A1" s="54" t="s">
        <v>39</v>
      </c>
    </row>
    <row r="2" ht="12.75">
      <c r="A2" s="54" t="s">
        <v>88</v>
      </c>
    </row>
    <row r="3" ht="12.75">
      <c r="A3" s="55" t="s">
        <v>79</v>
      </c>
    </row>
    <row r="4" spans="1:5" ht="12.75">
      <c r="A4" s="70" t="s">
        <v>40</v>
      </c>
      <c r="B4" s="70" t="s">
        <v>41</v>
      </c>
      <c r="C4" s="70" t="s">
        <v>42</v>
      </c>
      <c r="D4" s="70" t="s">
        <v>43</v>
      </c>
      <c r="E4" s="70" t="s">
        <v>78</v>
      </c>
    </row>
    <row r="5" spans="1:5" ht="12.75">
      <c r="A5" s="69" t="s">
        <v>44</v>
      </c>
      <c r="B5" s="68">
        <v>0</v>
      </c>
      <c r="C5" s="68">
        <v>0</v>
      </c>
      <c r="D5" s="68">
        <v>0</v>
      </c>
      <c r="E5" s="68">
        <v>0</v>
      </c>
    </row>
    <row r="6" spans="1:5" ht="12.75">
      <c r="A6" s="69" t="s">
        <v>19</v>
      </c>
      <c r="B6" s="68">
        <v>0</v>
      </c>
      <c r="C6" s="68">
        <v>0</v>
      </c>
      <c r="D6" s="68">
        <v>0</v>
      </c>
      <c r="E6" s="68">
        <v>0</v>
      </c>
    </row>
    <row r="7" spans="1:5" ht="12.75">
      <c r="A7" s="69" t="s">
        <v>45</v>
      </c>
      <c r="B7" s="68">
        <v>0</v>
      </c>
      <c r="C7" s="68">
        <v>0</v>
      </c>
      <c r="D7" s="68">
        <v>0</v>
      </c>
      <c r="E7" s="68">
        <v>0</v>
      </c>
    </row>
    <row r="8" spans="1:5" ht="12.75">
      <c r="A8" s="69" t="s">
        <v>46</v>
      </c>
      <c r="B8" s="68">
        <v>0</v>
      </c>
      <c r="C8" s="68">
        <v>0</v>
      </c>
      <c r="D8" s="68">
        <v>0</v>
      </c>
      <c r="E8" s="68">
        <v>0</v>
      </c>
    </row>
    <row r="9" spans="1:5" ht="12.75">
      <c r="A9" s="69" t="s">
        <v>47</v>
      </c>
      <c r="B9" s="68">
        <v>20783.96</v>
      </c>
      <c r="C9" s="68">
        <v>618993.97</v>
      </c>
      <c r="D9" s="68">
        <v>-598210.01</v>
      </c>
      <c r="E9" s="68">
        <v>-598210.01</v>
      </c>
    </row>
    <row r="10" spans="1:5" ht="12.75">
      <c r="A10" s="69" t="s">
        <v>48</v>
      </c>
      <c r="B10" s="68">
        <v>17194.28</v>
      </c>
      <c r="C10" s="68">
        <v>0</v>
      </c>
      <c r="D10" s="68">
        <v>17194.28</v>
      </c>
      <c r="E10" s="68">
        <v>-581015.73</v>
      </c>
    </row>
    <row r="11" spans="1:5" ht="12.75">
      <c r="A11" s="69" t="s">
        <v>49</v>
      </c>
      <c r="B11" s="68">
        <v>17194.28</v>
      </c>
      <c r="C11" s="68">
        <v>0</v>
      </c>
      <c r="D11" s="68">
        <v>17194.28</v>
      </c>
      <c r="E11" s="68">
        <v>-563821.45</v>
      </c>
    </row>
    <row r="12" spans="1:5" ht="12.75">
      <c r="A12" s="69" t="s">
        <v>50</v>
      </c>
      <c r="B12" s="68">
        <v>17194.28</v>
      </c>
      <c r="C12" s="68">
        <v>0</v>
      </c>
      <c r="D12" s="68">
        <v>17194.28</v>
      </c>
      <c r="E12" s="68">
        <v>-546627.17</v>
      </c>
    </row>
    <row r="13" spans="1:5" ht="12.75">
      <c r="A13" s="69" t="s">
        <v>51</v>
      </c>
      <c r="B13" s="68">
        <v>17194.28</v>
      </c>
      <c r="C13" s="68">
        <v>0</v>
      </c>
      <c r="D13" s="68">
        <v>17194.28</v>
      </c>
      <c r="E13" s="68">
        <v>-529432.89</v>
      </c>
    </row>
    <row r="14" spans="1:5" ht="12.75">
      <c r="A14" s="69" t="s">
        <v>52</v>
      </c>
      <c r="B14" s="68">
        <v>17194.28</v>
      </c>
      <c r="C14" s="68">
        <v>0</v>
      </c>
      <c r="D14" s="68">
        <v>17194.28</v>
      </c>
      <c r="E14" s="68">
        <v>-512238.61</v>
      </c>
    </row>
    <row r="15" spans="1:5" ht="12.75">
      <c r="A15" s="69" t="s">
        <v>53</v>
      </c>
      <c r="B15" s="68">
        <v>17194.28</v>
      </c>
      <c r="C15" s="68">
        <v>0</v>
      </c>
      <c r="D15" s="68">
        <v>17194.28</v>
      </c>
      <c r="E15" s="68">
        <v>-495044.33</v>
      </c>
    </row>
    <row r="16" spans="1:5" ht="12.75">
      <c r="A16" s="69" t="s">
        <v>54</v>
      </c>
      <c r="B16" s="68">
        <v>17194.28</v>
      </c>
      <c r="C16" s="68">
        <v>0</v>
      </c>
      <c r="D16" s="68">
        <v>17194.28</v>
      </c>
      <c r="E16" s="68">
        <v>-477850.05</v>
      </c>
    </row>
    <row r="17" spans="1:5" ht="12.75">
      <c r="A17" s="69" t="s">
        <v>55</v>
      </c>
      <c r="B17" s="68">
        <v>17194.28</v>
      </c>
      <c r="C17" s="68">
        <v>0</v>
      </c>
      <c r="D17" s="68">
        <v>17194.28</v>
      </c>
      <c r="E17" s="68">
        <v>-460655.77</v>
      </c>
    </row>
    <row r="18" spans="1:5" ht="12.75">
      <c r="A18" s="69" t="s">
        <v>56</v>
      </c>
      <c r="B18" s="68">
        <v>0</v>
      </c>
      <c r="C18" s="68">
        <v>0</v>
      </c>
      <c r="D18" s="68">
        <v>0</v>
      </c>
      <c r="E18" s="68">
        <v>-460655.77</v>
      </c>
    </row>
    <row r="19" spans="1:5" ht="12.75">
      <c r="A19" s="69" t="s">
        <v>57</v>
      </c>
      <c r="B19" s="68">
        <v>0</v>
      </c>
      <c r="C19" s="68">
        <v>0</v>
      </c>
      <c r="D19" s="68">
        <v>0</v>
      </c>
      <c r="E19" s="68">
        <v>-460655.77</v>
      </c>
    </row>
    <row r="20" spans="1:5" ht="12.75">
      <c r="A20" s="69" t="s">
        <v>58</v>
      </c>
      <c r="B20" s="68">
        <v>0</v>
      </c>
      <c r="C20" s="68">
        <v>0</v>
      </c>
      <c r="D20" s="68">
        <v>0</v>
      </c>
      <c r="E20" s="68">
        <v>-460655.77</v>
      </c>
    </row>
    <row r="21" spans="1:5" ht="12.75">
      <c r="A21" s="69" t="s">
        <v>59</v>
      </c>
      <c r="B21" s="68">
        <v>0</v>
      </c>
      <c r="C21" s="68">
        <v>0</v>
      </c>
      <c r="D21" s="68">
        <v>0</v>
      </c>
      <c r="E21" s="68">
        <v>-460655.77</v>
      </c>
    </row>
    <row r="22" spans="1:5" ht="12.75">
      <c r="A22" s="69" t="s">
        <v>60</v>
      </c>
      <c r="B22" s="68">
        <v>158338.2</v>
      </c>
      <c r="C22" s="68">
        <v>618993.97</v>
      </c>
      <c r="D22" s="68">
        <v>-460655.77</v>
      </c>
      <c r="E22" s="68">
        <v>-460655.77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Neal Edward Pedersen</cp:lastModifiedBy>
  <cp:lastPrinted>2011-05-09T20:07:17Z</cp:lastPrinted>
  <dcterms:created xsi:type="dcterms:W3CDTF">2010-05-03T14:59:14Z</dcterms:created>
  <dcterms:modified xsi:type="dcterms:W3CDTF">2012-01-12T19:21:09Z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