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charts/colors2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30" yWindow="480" windowWidth="28770" windowHeight="15720" firstSheet="9" activeTab="11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Adjustments" sheetId="18" r:id="rId13"/>
    <sheet name="AURORA" sheetId="7" r:id="rId14"/>
    <sheet name="NW-4" sheetId="16" r:id="rId15"/>
    <sheet name="Gen Summary" sheetId="17" r:id="rId16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5" i="4" l="1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47" i="4"/>
  <c r="T291" i="11" l="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F265" i="2" l="1"/>
  <c r="P318" i="2" s="1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AG291" i="8" l="1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AB291" i="12"/>
  <c r="AA291" i="12"/>
  <c r="Z291" i="12"/>
  <c r="Y291" i="12"/>
  <c r="X291" i="12"/>
  <c r="W291" i="12"/>
  <c r="V291" i="12"/>
  <c r="U291" i="12"/>
  <c r="T291" i="12"/>
  <c r="AB290" i="12"/>
  <c r="AA290" i="12"/>
  <c r="Z290" i="12"/>
  <c r="Y290" i="12"/>
  <c r="X290" i="12"/>
  <c r="W290" i="12"/>
  <c r="V290" i="12"/>
  <c r="U290" i="12"/>
  <c r="T290" i="12"/>
  <c r="AB289" i="12"/>
  <c r="AA289" i="12"/>
  <c r="Z289" i="12"/>
  <c r="Y289" i="12"/>
  <c r="X289" i="12"/>
  <c r="W289" i="12"/>
  <c r="V289" i="12"/>
  <c r="U289" i="12"/>
  <c r="T289" i="12"/>
  <c r="AB288" i="12"/>
  <c r="AA288" i="12"/>
  <c r="Z288" i="12"/>
  <c r="Y288" i="12"/>
  <c r="X288" i="12"/>
  <c r="W288" i="12"/>
  <c r="V288" i="12"/>
  <c r="U288" i="12"/>
  <c r="T288" i="12"/>
  <c r="AB287" i="12"/>
  <c r="AA287" i="12"/>
  <c r="Z287" i="12"/>
  <c r="Y287" i="12"/>
  <c r="X287" i="12"/>
  <c r="W287" i="12"/>
  <c r="V287" i="12"/>
  <c r="U287" i="12"/>
  <c r="T287" i="12"/>
  <c r="AB286" i="12"/>
  <c r="AA286" i="12"/>
  <c r="Z286" i="12"/>
  <c r="Y286" i="12"/>
  <c r="X286" i="12"/>
  <c r="W286" i="12"/>
  <c r="V286" i="12"/>
  <c r="U286" i="12"/>
  <c r="T286" i="12"/>
  <c r="AB285" i="12"/>
  <c r="AA285" i="12"/>
  <c r="Z285" i="12"/>
  <c r="Y285" i="12"/>
  <c r="X285" i="12"/>
  <c r="W285" i="12"/>
  <c r="V285" i="12"/>
  <c r="U285" i="12"/>
  <c r="T285" i="12"/>
  <c r="AB284" i="12"/>
  <c r="AA284" i="12"/>
  <c r="Z284" i="12"/>
  <c r="Y284" i="12"/>
  <c r="X284" i="12"/>
  <c r="W284" i="12"/>
  <c r="V284" i="12"/>
  <c r="U284" i="12"/>
  <c r="T284" i="12"/>
  <c r="AB283" i="12"/>
  <c r="AA283" i="12"/>
  <c r="Z283" i="12"/>
  <c r="Y283" i="12"/>
  <c r="X283" i="12"/>
  <c r="W283" i="12"/>
  <c r="V283" i="12"/>
  <c r="U283" i="12"/>
  <c r="T283" i="12"/>
  <c r="AB282" i="12"/>
  <c r="AA282" i="12"/>
  <c r="Z282" i="12"/>
  <c r="Y282" i="12"/>
  <c r="X282" i="12"/>
  <c r="W282" i="12"/>
  <c r="V282" i="12"/>
  <c r="U282" i="12"/>
  <c r="T282" i="12"/>
  <c r="AB281" i="12"/>
  <c r="AA281" i="12"/>
  <c r="Z281" i="12"/>
  <c r="Y281" i="12"/>
  <c r="X281" i="12"/>
  <c r="W281" i="12"/>
  <c r="V281" i="12"/>
  <c r="U281" i="12"/>
  <c r="T281" i="12"/>
  <c r="AB280" i="12"/>
  <c r="AA280" i="12"/>
  <c r="Z280" i="12"/>
  <c r="Y280" i="12"/>
  <c r="X280" i="12"/>
  <c r="W280" i="12"/>
  <c r="V280" i="12"/>
  <c r="U280" i="12"/>
  <c r="T280" i="12"/>
  <c r="AB279" i="12"/>
  <c r="AA279" i="12"/>
  <c r="Z279" i="12"/>
  <c r="Y279" i="12"/>
  <c r="X279" i="12"/>
  <c r="W279" i="12"/>
  <c r="V279" i="12"/>
  <c r="U279" i="12"/>
  <c r="T279" i="12"/>
  <c r="AB278" i="12"/>
  <c r="AA278" i="12"/>
  <c r="Z278" i="12"/>
  <c r="Y278" i="12"/>
  <c r="X278" i="12"/>
  <c r="W278" i="12"/>
  <c r="V278" i="12"/>
  <c r="U278" i="12"/>
  <c r="T278" i="12"/>
  <c r="AB277" i="12"/>
  <c r="AA277" i="12"/>
  <c r="Z277" i="12"/>
  <c r="Y277" i="12"/>
  <c r="X277" i="12"/>
  <c r="W277" i="12"/>
  <c r="V277" i="12"/>
  <c r="U277" i="12"/>
  <c r="T277" i="12"/>
  <c r="AB276" i="12"/>
  <c r="AA276" i="12"/>
  <c r="Z276" i="12"/>
  <c r="Y276" i="12"/>
  <c r="X276" i="12"/>
  <c r="W276" i="12"/>
  <c r="V276" i="12"/>
  <c r="U276" i="12"/>
  <c r="T276" i="12"/>
  <c r="AB275" i="12"/>
  <c r="AA275" i="12"/>
  <c r="Z275" i="12"/>
  <c r="Y275" i="12"/>
  <c r="X275" i="12"/>
  <c r="W275" i="12"/>
  <c r="V275" i="12"/>
  <c r="U275" i="12"/>
  <c r="T275" i="12"/>
  <c r="AB274" i="12"/>
  <c r="AA274" i="12"/>
  <c r="Z274" i="12"/>
  <c r="Y274" i="12"/>
  <c r="X274" i="12"/>
  <c r="W274" i="12"/>
  <c r="V274" i="12"/>
  <c r="U274" i="12"/>
  <c r="T274" i="12"/>
  <c r="AB273" i="12"/>
  <c r="AA273" i="12"/>
  <c r="Z273" i="12"/>
  <c r="Y273" i="12"/>
  <c r="X273" i="12"/>
  <c r="W273" i="12"/>
  <c r="V273" i="12"/>
  <c r="U273" i="12"/>
  <c r="T273" i="12"/>
  <c r="AB272" i="12"/>
  <c r="AA272" i="12"/>
  <c r="Z272" i="12"/>
  <c r="Y272" i="12"/>
  <c r="X272" i="12"/>
  <c r="W272" i="12"/>
  <c r="V272" i="12"/>
  <c r="U272" i="12"/>
  <c r="T272" i="12"/>
  <c r="AB271" i="12"/>
  <c r="AA271" i="12"/>
  <c r="Z271" i="12"/>
  <c r="Y271" i="12"/>
  <c r="X271" i="12"/>
  <c r="W271" i="12"/>
  <c r="V271" i="12"/>
  <c r="U271" i="12"/>
  <c r="T271" i="12"/>
  <c r="AB270" i="12"/>
  <c r="AA270" i="12"/>
  <c r="Z270" i="12"/>
  <c r="Y270" i="12"/>
  <c r="X270" i="12"/>
  <c r="W270" i="12"/>
  <c r="V270" i="12"/>
  <c r="U270" i="12"/>
  <c r="T270" i="12"/>
  <c r="AB269" i="12"/>
  <c r="AA269" i="12"/>
  <c r="Z269" i="12"/>
  <c r="Y269" i="12"/>
  <c r="X269" i="12"/>
  <c r="W269" i="12"/>
  <c r="V269" i="12"/>
  <c r="U269" i="12"/>
  <c r="T269" i="12"/>
  <c r="AB268" i="12"/>
  <c r="AA268" i="12"/>
  <c r="Z268" i="12"/>
  <c r="Y268" i="12"/>
  <c r="X268" i="12"/>
  <c r="W268" i="12"/>
  <c r="V268" i="12"/>
  <c r="U268" i="12"/>
  <c r="T268" i="12"/>
  <c r="Z291" i="11"/>
  <c r="Y291" i="11"/>
  <c r="X291" i="11"/>
  <c r="W291" i="11"/>
  <c r="V291" i="11"/>
  <c r="U291" i="11"/>
  <c r="Z290" i="11"/>
  <c r="Y290" i="11"/>
  <c r="X290" i="11"/>
  <c r="W290" i="11"/>
  <c r="V290" i="11"/>
  <c r="U290" i="11"/>
  <c r="Z289" i="11"/>
  <c r="Y289" i="11"/>
  <c r="X289" i="11"/>
  <c r="W289" i="11"/>
  <c r="V289" i="11"/>
  <c r="U289" i="11"/>
  <c r="Z288" i="11"/>
  <c r="Y288" i="11"/>
  <c r="X288" i="11"/>
  <c r="W288" i="11"/>
  <c r="V288" i="11"/>
  <c r="U288" i="11"/>
  <c r="Z287" i="11"/>
  <c r="Y287" i="11"/>
  <c r="X287" i="11"/>
  <c r="W287" i="11"/>
  <c r="V287" i="11"/>
  <c r="U287" i="11"/>
  <c r="Z286" i="11"/>
  <c r="Y286" i="11"/>
  <c r="X286" i="11"/>
  <c r="W286" i="11"/>
  <c r="V286" i="11"/>
  <c r="U286" i="11"/>
  <c r="Z285" i="11"/>
  <c r="Y285" i="11"/>
  <c r="X285" i="11"/>
  <c r="W285" i="11"/>
  <c r="V285" i="11"/>
  <c r="U285" i="11"/>
  <c r="Z284" i="11"/>
  <c r="Y284" i="11"/>
  <c r="X284" i="11"/>
  <c r="W284" i="11"/>
  <c r="V284" i="11"/>
  <c r="U284" i="11"/>
  <c r="Z283" i="11"/>
  <c r="Y283" i="11"/>
  <c r="X283" i="11"/>
  <c r="W283" i="11"/>
  <c r="V283" i="11"/>
  <c r="U283" i="11"/>
  <c r="Z282" i="11"/>
  <c r="Y282" i="11"/>
  <c r="X282" i="11"/>
  <c r="W282" i="11"/>
  <c r="V282" i="11"/>
  <c r="U282" i="11"/>
  <c r="Z281" i="11"/>
  <c r="Y281" i="11"/>
  <c r="X281" i="11"/>
  <c r="W281" i="11"/>
  <c r="V281" i="11"/>
  <c r="U281" i="11"/>
  <c r="Z280" i="11"/>
  <c r="Y280" i="11"/>
  <c r="X280" i="11"/>
  <c r="W280" i="11"/>
  <c r="V280" i="11"/>
  <c r="U280" i="11"/>
  <c r="Z279" i="11"/>
  <c r="Y279" i="11"/>
  <c r="X279" i="11"/>
  <c r="W279" i="11"/>
  <c r="V279" i="11"/>
  <c r="U279" i="11"/>
  <c r="Z278" i="11"/>
  <c r="Y278" i="11"/>
  <c r="X278" i="11"/>
  <c r="W278" i="11"/>
  <c r="V278" i="11"/>
  <c r="U278" i="11"/>
  <c r="Z277" i="11"/>
  <c r="Y277" i="11"/>
  <c r="X277" i="11"/>
  <c r="W277" i="11"/>
  <c r="V277" i="11"/>
  <c r="U277" i="11"/>
  <c r="Z276" i="11"/>
  <c r="Y276" i="11"/>
  <c r="X276" i="11"/>
  <c r="W276" i="11"/>
  <c r="V276" i="11"/>
  <c r="U276" i="11"/>
  <c r="Z275" i="11"/>
  <c r="Y275" i="11"/>
  <c r="X275" i="11"/>
  <c r="W275" i="11"/>
  <c r="V275" i="11"/>
  <c r="U275" i="11"/>
  <c r="Z274" i="11"/>
  <c r="Y274" i="11"/>
  <c r="X274" i="11"/>
  <c r="W274" i="11"/>
  <c r="V274" i="11"/>
  <c r="U274" i="11"/>
  <c r="Z273" i="11"/>
  <c r="Y273" i="11"/>
  <c r="X273" i="11"/>
  <c r="W273" i="11"/>
  <c r="V273" i="11"/>
  <c r="U273" i="11"/>
  <c r="Z272" i="11"/>
  <c r="Y272" i="11"/>
  <c r="X272" i="11"/>
  <c r="W272" i="11"/>
  <c r="V272" i="11"/>
  <c r="U272" i="11"/>
  <c r="Z271" i="11"/>
  <c r="Y271" i="11"/>
  <c r="X271" i="11"/>
  <c r="W271" i="11"/>
  <c r="V271" i="11"/>
  <c r="U271" i="11"/>
  <c r="Z270" i="11"/>
  <c r="Y270" i="11"/>
  <c r="X270" i="11"/>
  <c r="W270" i="11"/>
  <c r="V270" i="11"/>
  <c r="U270" i="11"/>
  <c r="Z269" i="11"/>
  <c r="Y269" i="11"/>
  <c r="X269" i="11"/>
  <c r="W269" i="11"/>
  <c r="V269" i="11"/>
  <c r="U269" i="11"/>
  <c r="Z268" i="11"/>
  <c r="Y268" i="11"/>
  <c r="X268" i="11"/>
  <c r="W268" i="11"/>
  <c r="V268" i="11"/>
  <c r="U268" i="11"/>
  <c r="AC291" i="14"/>
  <c r="AB291" i="14"/>
  <c r="AA291" i="14"/>
  <c r="Z291" i="14"/>
  <c r="Y291" i="14"/>
  <c r="X291" i="14"/>
  <c r="W291" i="14"/>
  <c r="V291" i="14"/>
  <c r="U291" i="14"/>
  <c r="T291" i="14"/>
  <c r="AC290" i="14"/>
  <c r="AB290" i="14"/>
  <c r="AA290" i="14"/>
  <c r="Z290" i="14"/>
  <c r="Y290" i="14"/>
  <c r="X290" i="14"/>
  <c r="W290" i="14"/>
  <c r="V290" i="14"/>
  <c r="U290" i="14"/>
  <c r="T290" i="14"/>
  <c r="AC289" i="14"/>
  <c r="AB289" i="14"/>
  <c r="AA289" i="14"/>
  <c r="Z289" i="14"/>
  <c r="Y289" i="14"/>
  <c r="X289" i="14"/>
  <c r="W289" i="14"/>
  <c r="V289" i="14"/>
  <c r="U289" i="14"/>
  <c r="T289" i="14"/>
  <c r="AC288" i="14"/>
  <c r="AB288" i="14"/>
  <c r="AA288" i="14"/>
  <c r="Z288" i="14"/>
  <c r="Y288" i="14"/>
  <c r="X288" i="14"/>
  <c r="W288" i="14"/>
  <c r="V288" i="14"/>
  <c r="U288" i="14"/>
  <c r="T288" i="14"/>
  <c r="AC287" i="14"/>
  <c r="AB287" i="14"/>
  <c r="AA287" i="14"/>
  <c r="Z287" i="14"/>
  <c r="Y287" i="14"/>
  <c r="X287" i="14"/>
  <c r="W287" i="14"/>
  <c r="V287" i="14"/>
  <c r="U287" i="14"/>
  <c r="T287" i="14"/>
  <c r="AC286" i="14"/>
  <c r="AB286" i="14"/>
  <c r="AA286" i="14"/>
  <c r="Z286" i="14"/>
  <c r="Y286" i="14"/>
  <c r="X286" i="14"/>
  <c r="W286" i="14"/>
  <c r="V286" i="14"/>
  <c r="U286" i="14"/>
  <c r="T286" i="14"/>
  <c r="AC285" i="14"/>
  <c r="AB285" i="14"/>
  <c r="AA285" i="14"/>
  <c r="Z285" i="14"/>
  <c r="Y285" i="14"/>
  <c r="X285" i="14"/>
  <c r="W285" i="14"/>
  <c r="V285" i="14"/>
  <c r="U285" i="14"/>
  <c r="T285" i="14"/>
  <c r="AC284" i="14"/>
  <c r="AB284" i="14"/>
  <c r="AA284" i="14"/>
  <c r="Z284" i="14"/>
  <c r="Y284" i="14"/>
  <c r="X284" i="14"/>
  <c r="W284" i="14"/>
  <c r="V284" i="14"/>
  <c r="U284" i="14"/>
  <c r="T284" i="14"/>
  <c r="AC283" i="14"/>
  <c r="AB283" i="14"/>
  <c r="AA283" i="14"/>
  <c r="Z283" i="14"/>
  <c r="Y283" i="14"/>
  <c r="X283" i="14"/>
  <c r="W283" i="14"/>
  <c r="V283" i="14"/>
  <c r="U283" i="14"/>
  <c r="T283" i="14"/>
  <c r="AC282" i="14"/>
  <c r="AB282" i="14"/>
  <c r="AA282" i="14"/>
  <c r="Z282" i="14"/>
  <c r="Y282" i="14"/>
  <c r="X282" i="14"/>
  <c r="W282" i="14"/>
  <c r="V282" i="14"/>
  <c r="U282" i="14"/>
  <c r="T282" i="14"/>
  <c r="AC281" i="14"/>
  <c r="AB281" i="14"/>
  <c r="AA281" i="14"/>
  <c r="Z281" i="14"/>
  <c r="Y281" i="14"/>
  <c r="X281" i="14"/>
  <c r="W281" i="14"/>
  <c r="V281" i="14"/>
  <c r="U281" i="14"/>
  <c r="T281" i="14"/>
  <c r="AC280" i="14"/>
  <c r="AB280" i="14"/>
  <c r="AA280" i="14"/>
  <c r="Z280" i="14"/>
  <c r="Y280" i="14"/>
  <c r="X280" i="14"/>
  <c r="W280" i="14"/>
  <c r="V280" i="14"/>
  <c r="U280" i="14"/>
  <c r="T280" i="14"/>
  <c r="AC279" i="14"/>
  <c r="AB279" i="14"/>
  <c r="AA279" i="14"/>
  <c r="Z279" i="14"/>
  <c r="Y279" i="14"/>
  <c r="X279" i="14"/>
  <c r="W279" i="14"/>
  <c r="V279" i="14"/>
  <c r="U279" i="14"/>
  <c r="T279" i="14"/>
  <c r="AC278" i="14"/>
  <c r="AB278" i="14"/>
  <c r="AA278" i="14"/>
  <c r="Z278" i="14"/>
  <c r="Y278" i="14"/>
  <c r="X278" i="14"/>
  <c r="W278" i="14"/>
  <c r="V278" i="14"/>
  <c r="U278" i="14"/>
  <c r="T278" i="14"/>
  <c r="AC277" i="14"/>
  <c r="AB277" i="14"/>
  <c r="AA277" i="14"/>
  <c r="Z277" i="14"/>
  <c r="Y277" i="14"/>
  <c r="X277" i="14"/>
  <c r="W277" i="14"/>
  <c r="V277" i="14"/>
  <c r="U277" i="14"/>
  <c r="T277" i="14"/>
  <c r="AC276" i="14"/>
  <c r="AB276" i="14"/>
  <c r="AA276" i="14"/>
  <c r="Z276" i="14"/>
  <c r="Y276" i="14"/>
  <c r="X276" i="14"/>
  <c r="W276" i="14"/>
  <c r="V276" i="14"/>
  <c r="U276" i="14"/>
  <c r="T276" i="14"/>
  <c r="AC275" i="14"/>
  <c r="AB275" i="14"/>
  <c r="AA275" i="14"/>
  <c r="Z275" i="14"/>
  <c r="Y275" i="14"/>
  <c r="X275" i="14"/>
  <c r="W275" i="14"/>
  <c r="V275" i="14"/>
  <c r="U275" i="14"/>
  <c r="T275" i="14"/>
  <c r="AC274" i="14"/>
  <c r="AB274" i="14"/>
  <c r="AA274" i="14"/>
  <c r="Z274" i="14"/>
  <c r="Y274" i="14"/>
  <c r="X274" i="14"/>
  <c r="W274" i="14"/>
  <c r="V274" i="14"/>
  <c r="U274" i="14"/>
  <c r="T274" i="14"/>
  <c r="AC273" i="14"/>
  <c r="AB273" i="14"/>
  <c r="AA273" i="14"/>
  <c r="Z273" i="14"/>
  <c r="Y273" i="14"/>
  <c r="X273" i="14"/>
  <c r="W273" i="14"/>
  <c r="V273" i="14"/>
  <c r="U273" i="14"/>
  <c r="T273" i="14"/>
  <c r="AC272" i="14"/>
  <c r="AB272" i="14"/>
  <c r="AA272" i="14"/>
  <c r="Z272" i="14"/>
  <c r="Y272" i="14"/>
  <c r="X272" i="14"/>
  <c r="W272" i="14"/>
  <c r="V272" i="14"/>
  <c r="U272" i="14"/>
  <c r="T272" i="14"/>
  <c r="AC271" i="14"/>
  <c r="AB271" i="14"/>
  <c r="AA271" i="14"/>
  <c r="Z271" i="14"/>
  <c r="Y271" i="14"/>
  <c r="X271" i="14"/>
  <c r="W271" i="14"/>
  <c r="V271" i="14"/>
  <c r="U271" i="14"/>
  <c r="T271" i="14"/>
  <c r="AC270" i="14"/>
  <c r="AB270" i="14"/>
  <c r="AA270" i="14"/>
  <c r="Z270" i="14"/>
  <c r="Y270" i="14"/>
  <c r="X270" i="14"/>
  <c r="W270" i="14"/>
  <c r="V270" i="14"/>
  <c r="U270" i="14"/>
  <c r="T270" i="14"/>
  <c r="AC269" i="14"/>
  <c r="AB269" i="14"/>
  <c r="AA269" i="14"/>
  <c r="Z269" i="14"/>
  <c r="Y269" i="14"/>
  <c r="X269" i="14"/>
  <c r="W269" i="14"/>
  <c r="V269" i="14"/>
  <c r="U269" i="14"/>
  <c r="T269" i="14"/>
  <c r="AC268" i="14"/>
  <c r="AB268" i="14"/>
  <c r="AA268" i="14"/>
  <c r="Z268" i="14"/>
  <c r="Y268" i="14"/>
  <c r="X268" i="14"/>
  <c r="W268" i="14"/>
  <c r="V268" i="14"/>
  <c r="U268" i="14"/>
  <c r="T268" i="14"/>
  <c r="AB291" i="9"/>
  <c r="AA291" i="9"/>
  <c r="Z291" i="9"/>
  <c r="Y291" i="9"/>
  <c r="X291" i="9"/>
  <c r="W291" i="9"/>
  <c r="V291" i="9"/>
  <c r="U291" i="9"/>
  <c r="T291" i="9"/>
  <c r="S291" i="9"/>
  <c r="AB290" i="9"/>
  <c r="AA290" i="9"/>
  <c r="Z290" i="9"/>
  <c r="Y290" i="9"/>
  <c r="X290" i="9"/>
  <c r="W290" i="9"/>
  <c r="V290" i="9"/>
  <c r="U290" i="9"/>
  <c r="T290" i="9"/>
  <c r="S290" i="9"/>
  <c r="AB289" i="9"/>
  <c r="AA289" i="9"/>
  <c r="Z289" i="9"/>
  <c r="Y289" i="9"/>
  <c r="X289" i="9"/>
  <c r="W289" i="9"/>
  <c r="V289" i="9"/>
  <c r="U289" i="9"/>
  <c r="T289" i="9"/>
  <c r="S289" i="9"/>
  <c r="AB288" i="9"/>
  <c r="AA288" i="9"/>
  <c r="Z288" i="9"/>
  <c r="Y288" i="9"/>
  <c r="X288" i="9"/>
  <c r="W288" i="9"/>
  <c r="V288" i="9"/>
  <c r="U288" i="9"/>
  <c r="T288" i="9"/>
  <c r="S288" i="9"/>
  <c r="AB287" i="9"/>
  <c r="AA287" i="9"/>
  <c r="Z287" i="9"/>
  <c r="Y287" i="9"/>
  <c r="X287" i="9"/>
  <c r="W287" i="9"/>
  <c r="V287" i="9"/>
  <c r="U287" i="9"/>
  <c r="T287" i="9"/>
  <c r="S287" i="9"/>
  <c r="AB286" i="9"/>
  <c r="AA286" i="9"/>
  <c r="Z286" i="9"/>
  <c r="Y286" i="9"/>
  <c r="X286" i="9"/>
  <c r="W286" i="9"/>
  <c r="V286" i="9"/>
  <c r="U286" i="9"/>
  <c r="T286" i="9"/>
  <c r="S286" i="9"/>
  <c r="AB285" i="9"/>
  <c r="AA285" i="9"/>
  <c r="Z285" i="9"/>
  <c r="Y285" i="9"/>
  <c r="X285" i="9"/>
  <c r="W285" i="9"/>
  <c r="V285" i="9"/>
  <c r="U285" i="9"/>
  <c r="T285" i="9"/>
  <c r="S285" i="9"/>
  <c r="AB284" i="9"/>
  <c r="AA284" i="9"/>
  <c r="Z284" i="9"/>
  <c r="Y284" i="9"/>
  <c r="X284" i="9"/>
  <c r="W284" i="9"/>
  <c r="V284" i="9"/>
  <c r="U284" i="9"/>
  <c r="T284" i="9"/>
  <c r="S284" i="9"/>
  <c r="AB283" i="9"/>
  <c r="AA283" i="9"/>
  <c r="Z283" i="9"/>
  <c r="Y283" i="9"/>
  <c r="X283" i="9"/>
  <c r="W283" i="9"/>
  <c r="V283" i="9"/>
  <c r="U283" i="9"/>
  <c r="T283" i="9"/>
  <c r="S283" i="9"/>
  <c r="AB282" i="9"/>
  <c r="AA282" i="9"/>
  <c r="Z282" i="9"/>
  <c r="Y282" i="9"/>
  <c r="X282" i="9"/>
  <c r="W282" i="9"/>
  <c r="V282" i="9"/>
  <c r="U282" i="9"/>
  <c r="T282" i="9"/>
  <c r="S282" i="9"/>
  <c r="AB281" i="9"/>
  <c r="AA281" i="9"/>
  <c r="Z281" i="9"/>
  <c r="Y281" i="9"/>
  <c r="X281" i="9"/>
  <c r="W281" i="9"/>
  <c r="V281" i="9"/>
  <c r="U281" i="9"/>
  <c r="T281" i="9"/>
  <c r="S281" i="9"/>
  <c r="AB280" i="9"/>
  <c r="AA280" i="9"/>
  <c r="Z280" i="9"/>
  <c r="Y280" i="9"/>
  <c r="X280" i="9"/>
  <c r="W280" i="9"/>
  <c r="V280" i="9"/>
  <c r="U280" i="9"/>
  <c r="T280" i="9"/>
  <c r="S280" i="9"/>
  <c r="AB279" i="9"/>
  <c r="AA279" i="9"/>
  <c r="Z279" i="9"/>
  <c r="Y279" i="9"/>
  <c r="X279" i="9"/>
  <c r="W279" i="9"/>
  <c r="V279" i="9"/>
  <c r="U279" i="9"/>
  <c r="T279" i="9"/>
  <c r="S279" i="9"/>
  <c r="AB278" i="9"/>
  <c r="AA278" i="9"/>
  <c r="Z278" i="9"/>
  <c r="Y278" i="9"/>
  <c r="X278" i="9"/>
  <c r="W278" i="9"/>
  <c r="V278" i="9"/>
  <c r="U278" i="9"/>
  <c r="T278" i="9"/>
  <c r="S278" i="9"/>
  <c r="AB277" i="9"/>
  <c r="AA277" i="9"/>
  <c r="Z277" i="9"/>
  <c r="Y277" i="9"/>
  <c r="X277" i="9"/>
  <c r="W277" i="9"/>
  <c r="V277" i="9"/>
  <c r="U277" i="9"/>
  <c r="T277" i="9"/>
  <c r="S277" i="9"/>
  <c r="AB276" i="9"/>
  <c r="AA276" i="9"/>
  <c r="Z276" i="9"/>
  <c r="Y276" i="9"/>
  <c r="X276" i="9"/>
  <c r="W276" i="9"/>
  <c r="V276" i="9"/>
  <c r="U276" i="9"/>
  <c r="T276" i="9"/>
  <c r="S276" i="9"/>
  <c r="AB275" i="9"/>
  <c r="AA275" i="9"/>
  <c r="Z275" i="9"/>
  <c r="Y275" i="9"/>
  <c r="X275" i="9"/>
  <c r="W275" i="9"/>
  <c r="V275" i="9"/>
  <c r="U275" i="9"/>
  <c r="T275" i="9"/>
  <c r="S275" i="9"/>
  <c r="AB274" i="9"/>
  <c r="AA274" i="9"/>
  <c r="Z274" i="9"/>
  <c r="Y274" i="9"/>
  <c r="X274" i="9"/>
  <c r="W274" i="9"/>
  <c r="V274" i="9"/>
  <c r="U274" i="9"/>
  <c r="T274" i="9"/>
  <c r="S274" i="9"/>
  <c r="AB273" i="9"/>
  <c r="AA273" i="9"/>
  <c r="Z273" i="9"/>
  <c r="Y273" i="9"/>
  <c r="X273" i="9"/>
  <c r="W273" i="9"/>
  <c r="V273" i="9"/>
  <c r="U273" i="9"/>
  <c r="T273" i="9"/>
  <c r="S273" i="9"/>
  <c r="AB272" i="9"/>
  <c r="AA272" i="9"/>
  <c r="Z272" i="9"/>
  <c r="Y272" i="9"/>
  <c r="X272" i="9"/>
  <c r="W272" i="9"/>
  <c r="V272" i="9"/>
  <c r="U272" i="9"/>
  <c r="T272" i="9"/>
  <c r="S272" i="9"/>
  <c r="AB271" i="9"/>
  <c r="AA271" i="9"/>
  <c r="Z271" i="9"/>
  <c r="Y271" i="9"/>
  <c r="X271" i="9"/>
  <c r="W271" i="9"/>
  <c r="V271" i="9"/>
  <c r="U271" i="9"/>
  <c r="T271" i="9"/>
  <c r="S271" i="9"/>
  <c r="AB270" i="9"/>
  <c r="AA270" i="9"/>
  <c r="Z270" i="9"/>
  <c r="Y270" i="9"/>
  <c r="X270" i="9"/>
  <c r="W270" i="9"/>
  <c r="V270" i="9"/>
  <c r="U270" i="9"/>
  <c r="T270" i="9"/>
  <c r="S270" i="9"/>
  <c r="AB269" i="9"/>
  <c r="AA269" i="9"/>
  <c r="Z269" i="9"/>
  <c r="Y269" i="9"/>
  <c r="X269" i="9"/>
  <c r="W269" i="9"/>
  <c r="V269" i="9"/>
  <c r="U269" i="9"/>
  <c r="T269" i="9"/>
  <c r="S269" i="9"/>
  <c r="AB268" i="9"/>
  <c r="AA268" i="9"/>
  <c r="Z268" i="9"/>
  <c r="Y268" i="9"/>
  <c r="X268" i="9"/>
  <c r="W268" i="9"/>
  <c r="V268" i="9"/>
  <c r="U268" i="9"/>
  <c r="T268" i="9"/>
  <c r="S268" i="9"/>
  <c r="AF291" i="5"/>
  <c r="AE291" i="5"/>
  <c r="AD291" i="5"/>
  <c r="AC291" i="5"/>
  <c r="AB291" i="5"/>
  <c r="AA291" i="5"/>
  <c r="Z291" i="5"/>
  <c r="Y291" i="5"/>
  <c r="X291" i="5"/>
  <c r="W291" i="5"/>
  <c r="AF290" i="5"/>
  <c r="AE290" i="5"/>
  <c r="AD290" i="5"/>
  <c r="AC290" i="5"/>
  <c r="AB290" i="5"/>
  <c r="AA290" i="5"/>
  <c r="Z290" i="5"/>
  <c r="Y290" i="5"/>
  <c r="X290" i="5"/>
  <c r="W290" i="5"/>
  <c r="AF289" i="5"/>
  <c r="AE289" i="5"/>
  <c r="AD289" i="5"/>
  <c r="AC289" i="5"/>
  <c r="AB289" i="5"/>
  <c r="AA289" i="5"/>
  <c r="Z289" i="5"/>
  <c r="Y289" i="5"/>
  <c r="X289" i="5"/>
  <c r="W289" i="5"/>
  <c r="AF288" i="5"/>
  <c r="AE288" i="5"/>
  <c r="AD288" i="5"/>
  <c r="AC288" i="5"/>
  <c r="AB288" i="5"/>
  <c r="AA288" i="5"/>
  <c r="Z288" i="5"/>
  <c r="Y288" i="5"/>
  <c r="X288" i="5"/>
  <c r="W288" i="5"/>
  <c r="AF287" i="5"/>
  <c r="AE287" i="5"/>
  <c r="AD287" i="5"/>
  <c r="AC287" i="5"/>
  <c r="AB287" i="5"/>
  <c r="AA287" i="5"/>
  <c r="Z287" i="5"/>
  <c r="Y287" i="5"/>
  <c r="X287" i="5"/>
  <c r="W287" i="5"/>
  <c r="AF286" i="5"/>
  <c r="AE286" i="5"/>
  <c r="AD286" i="5"/>
  <c r="AC286" i="5"/>
  <c r="AB286" i="5"/>
  <c r="AA286" i="5"/>
  <c r="Z286" i="5"/>
  <c r="Y286" i="5"/>
  <c r="X286" i="5"/>
  <c r="W286" i="5"/>
  <c r="AF285" i="5"/>
  <c r="AE285" i="5"/>
  <c r="AD285" i="5"/>
  <c r="AC285" i="5"/>
  <c r="AB285" i="5"/>
  <c r="AA285" i="5"/>
  <c r="Z285" i="5"/>
  <c r="Y285" i="5"/>
  <c r="X285" i="5"/>
  <c r="W285" i="5"/>
  <c r="AF284" i="5"/>
  <c r="AE284" i="5"/>
  <c r="AD284" i="5"/>
  <c r="AC284" i="5"/>
  <c r="AB284" i="5"/>
  <c r="AA284" i="5"/>
  <c r="Z284" i="5"/>
  <c r="Y284" i="5"/>
  <c r="X284" i="5"/>
  <c r="W284" i="5"/>
  <c r="AF283" i="5"/>
  <c r="AE283" i="5"/>
  <c r="AD283" i="5"/>
  <c r="AC283" i="5"/>
  <c r="AB283" i="5"/>
  <c r="AA283" i="5"/>
  <c r="Z283" i="5"/>
  <c r="Y283" i="5"/>
  <c r="X283" i="5"/>
  <c r="W283" i="5"/>
  <c r="AF282" i="5"/>
  <c r="AE282" i="5"/>
  <c r="AD282" i="5"/>
  <c r="AC282" i="5"/>
  <c r="AB282" i="5"/>
  <c r="AA282" i="5"/>
  <c r="Z282" i="5"/>
  <c r="Y282" i="5"/>
  <c r="X282" i="5"/>
  <c r="W282" i="5"/>
  <c r="AF281" i="5"/>
  <c r="AE281" i="5"/>
  <c r="AD281" i="5"/>
  <c r="AC281" i="5"/>
  <c r="AB281" i="5"/>
  <c r="AA281" i="5"/>
  <c r="Z281" i="5"/>
  <c r="Y281" i="5"/>
  <c r="X281" i="5"/>
  <c r="W281" i="5"/>
  <c r="AF280" i="5"/>
  <c r="AE280" i="5"/>
  <c r="AD280" i="5"/>
  <c r="AC280" i="5"/>
  <c r="AB280" i="5"/>
  <c r="AA280" i="5"/>
  <c r="Z280" i="5"/>
  <c r="Y280" i="5"/>
  <c r="X280" i="5"/>
  <c r="W280" i="5"/>
  <c r="AF279" i="5"/>
  <c r="AE279" i="5"/>
  <c r="AD279" i="5"/>
  <c r="AC279" i="5"/>
  <c r="AB279" i="5"/>
  <c r="AA279" i="5"/>
  <c r="Z279" i="5"/>
  <c r="Y279" i="5"/>
  <c r="X279" i="5"/>
  <c r="W279" i="5"/>
  <c r="AF278" i="5"/>
  <c r="AE278" i="5"/>
  <c r="AD278" i="5"/>
  <c r="AC278" i="5"/>
  <c r="AB278" i="5"/>
  <c r="AA278" i="5"/>
  <c r="Z278" i="5"/>
  <c r="Y278" i="5"/>
  <c r="X278" i="5"/>
  <c r="W278" i="5"/>
  <c r="AF277" i="5"/>
  <c r="AE277" i="5"/>
  <c r="AD277" i="5"/>
  <c r="AC277" i="5"/>
  <c r="AB277" i="5"/>
  <c r="AA277" i="5"/>
  <c r="Z277" i="5"/>
  <c r="Y277" i="5"/>
  <c r="X277" i="5"/>
  <c r="W277" i="5"/>
  <c r="AF276" i="5"/>
  <c r="AE276" i="5"/>
  <c r="AD276" i="5"/>
  <c r="AC276" i="5"/>
  <c r="AB276" i="5"/>
  <c r="AA276" i="5"/>
  <c r="Z276" i="5"/>
  <c r="Y276" i="5"/>
  <c r="X276" i="5"/>
  <c r="W276" i="5"/>
  <c r="AF275" i="5"/>
  <c r="AE275" i="5"/>
  <c r="AD275" i="5"/>
  <c r="AC275" i="5"/>
  <c r="AB275" i="5"/>
  <c r="AA275" i="5"/>
  <c r="Z275" i="5"/>
  <c r="Y275" i="5"/>
  <c r="X275" i="5"/>
  <c r="W275" i="5"/>
  <c r="AF274" i="5"/>
  <c r="AE274" i="5"/>
  <c r="AD274" i="5"/>
  <c r="AC274" i="5"/>
  <c r="AB274" i="5"/>
  <c r="AA274" i="5"/>
  <c r="Z274" i="5"/>
  <c r="Y274" i="5"/>
  <c r="X274" i="5"/>
  <c r="W274" i="5"/>
  <c r="AF273" i="5"/>
  <c r="AE273" i="5"/>
  <c r="AD273" i="5"/>
  <c r="AC273" i="5"/>
  <c r="AB273" i="5"/>
  <c r="AA273" i="5"/>
  <c r="Z273" i="5"/>
  <c r="Y273" i="5"/>
  <c r="X273" i="5"/>
  <c r="W273" i="5"/>
  <c r="AF272" i="5"/>
  <c r="AE272" i="5"/>
  <c r="AD272" i="5"/>
  <c r="AC272" i="5"/>
  <c r="AB272" i="5"/>
  <c r="AA272" i="5"/>
  <c r="Z272" i="5"/>
  <c r="Y272" i="5"/>
  <c r="X272" i="5"/>
  <c r="W272" i="5"/>
  <c r="AF271" i="5"/>
  <c r="AE271" i="5"/>
  <c r="AD271" i="5"/>
  <c r="AC271" i="5"/>
  <c r="AB271" i="5"/>
  <c r="AA271" i="5"/>
  <c r="Z271" i="5"/>
  <c r="Y271" i="5"/>
  <c r="X271" i="5"/>
  <c r="W271" i="5"/>
  <c r="AF270" i="5"/>
  <c r="AE270" i="5"/>
  <c r="AD270" i="5"/>
  <c r="AC270" i="5"/>
  <c r="AB270" i="5"/>
  <c r="AA270" i="5"/>
  <c r="Z270" i="5"/>
  <c r="Y270" i="5"/>
  <c r="X270" i="5"/>
  <c r="W270" i="5"/>
  <c r="AF269" i="5"/>
  <c r="AE269" i="5"/>
  <c r="AD269" i="5"/>
  <c r="AC269" i="5"/>
  <c r="AB269" i="5"/>
  <c r="AA269" i="5"/>
  <c r="Z269" i="5"/>
  <c r="Y269" i="5"/>
  <c r="X269" i="5"/>
  <c r="W269" i="5"/>
  <c r="AF268" i="5"/>
  <c r="AE268" i="5"/>
  <c r="AD268" i="5"/>
  <c r="AC268" i="5"/>
  <c r="AB268" i="5"/>
  <c r="AA268" i="5"/>
  <c r="Z268" i="5"/>
  <c r="Y268" i="5"/>
  <c r="X268" i="5"/>
  <c r="W268" i="5"/>
  <c r="AD291" i="10"/>
  <c r="AC291" i="10"/>
  <c r="AB291" i="10"/>
  <c r="AA291" i="10"/>
  <c r="Z291" i="10"/>
  <c r="Y291" i="10"/>
  <c r="X291" i="10"/>
  <c r="W291" i="10"/>
  <c r="V291" i="10"/>
  <c r="U291" i="10"/>
  <c r="AD290" i="10"/>
  <c r="AC290" i="10"/>
  <c r="AB290" i="10"/>
  <c r="AA290" i="10"/>
  <c r="Z290" i="10"/>
  <c r="Y290" i="10"/>
  <c r="X290" i="10"/>
  <c r="W290" i="10"/>
  <c r="V290" i="10"/>
  <c r="U290" i="10"/>
  <c r="AD289" i="10"/>
  <c r="AC289" i="10"/>
  <c r="AB289" i="10"/>
  <c r="AA289" i="10"/>
  <c r="Z289" i="10"/>
  <c r="Y289" i="10"/>
  <c r="X289" i="10"/>
  <c r="W289" i="10"/>
  <c r="V289" i="10"/>
  <c r="U289" i="10"/>
  <c r="AD288" i="10"/>
  <c r="AC288" i="10"/>
  <c r="AB288" i="10"/>
  <c r="AA288" i="10"/>
  <c r="Z288" i="10"/>
  <c r="Y288" i="10"/>
  <c r="X288" i="10"/>
  <c r="W288" i="10"/>
  <c r="V288" i="10"/>
  <c r="U288" i="10"/>
  <c r="AD287" i="10"/>
  <c r="AC287" i="10"/>
  <c r="AB287" i="10"/>
  <c r="AA287" i="10"/>
  <c r="Z287" i="10"/>
  <c r="Y287" i="10"/>
  <c r="X287" i="10"/>
  <c r="W287" i="10"/>
  <c r="V287" i="10"/>
  <c r="U287" i="10"/>
  <c r="AD286" i="10"/>
  <c r="AC286" i="10"/>
  <c r="AB286" i="10"/>
  <c r="AA286" i="10"/>
  <c r="Z286" i="10"/>
  <c r="Y286" i="10"/>
  <c r="X286" i="10"/>
  <c r="W286" i="10"/>
  <c r="V286" i="10"/>
  <c r="U286" i="10"/>
  <c r="AD285" i="10"/>
  <c r="AC285" i="10"/>
  <c r="AB285" i="10"/>
  <c r="AA285" i="10"/>
  <c r="Z285" i="10"/>
  <c r="Y285" i="10"/>
  <c r="X285" i="10"/>
  <c r="W285" i="10"/>
  <c r="V285" i="10"/>
  <c r="U285" i="10"/>
  <c r="AD284" i="10"/>
  <c r="AC284" i="10"/>
  <c r="AB284" i="10"/>
  <c r="AA284" i="10"/>
  <c r="Z284" i="10"/>
  <c r="Y284" i="10"/>
  <c r="X284" i="10"/>
  <c r="W284" i="10"/>
  <c r="V284" i="10"/>
  <c r="U284" i="10"/>
  <c r="AD283" i="10"/>
  <c r="AC283" i="10"/>
  <c r="AB283" i="10"/>
  <c r="AA283" i="10"/>
  <c r="Z283" i="10"/>
  <c r="Y283" i="10"/>
  <c r="X283" i="10"/>
  <c r="W283" i="10"/>
  <c r="V283" i="10"/>
  <c r="U283" i="10"/>
  <c r="AD282" i="10"/>
  <c r="AC282" i="10"/>
  <c r="AB282" i="10"/>
  <c r="AA282" i="10"/>
  <c r="Z282" i="10"/>
  <c r="Y282" i="10"/>
  <c r="X282" i="10"/>
  <c r="W282" i="10"/>
  <c r="V282" i="10"/>
  <c r="U282" i="10"/>
  <c r="AD281" i="10"/>
  <c r="AC281" i="10"/>
  <c r="AB281" i="10"/>
  <c r="AA281" i="10"/>
  <c r="Z281" i="10"/>
  <c r="Y281" i="10"/>
  <c r="X281" i="10"/>
  <c r="W281" i="10"/>
  <c r="V281" i="10"/>
  <c r="U281" i="10"/>
  <c r="AD280" i="10"/>
  <c r="AC280" i="10"/>
  <c r="AB280" i="10"/>
  <c r="AA280" i="10"/>
  <c r="Z280" i="10"/>
  <c r="Y280" i="10"/>
  <c r="X280" i="10"/>
  <c r="W280" i="10"/>
  <c r="V280" i="10"/>
  <c r="U280" i="10"/>
  <c r="AD279" i="10"/>
  <c r="AC279" i="10"/>
  <c r="AB279" i="10"/>
  <c r="AA279" i="10"/>
  <c r="Z279" i="10"/>
  <c r="Y279" i="10"/>
  <c r="X279" i="10"/>
  <c r="W279" i="10"/>
  <c r="V279" i="10"/>
  <c r="U279" i="10"/>
  <c r="AD278" i="10"/>
  <c r="AC278" i="10"/>
  <c r="AB278" i="10"/>
  <c r="AA278" i="10"/>
  <c r="Z278" i="10"/>
  <c r="Y278" i="10"/>
  <c r="X278" i="10"/>
  <c r="W278" i="10"/>
  <c r="V278" i="10"/>
  <c r="U278" i="10"/>
  <c r="AD277" i="10"/>
  <c r="AC277" i="10"/>
  <c r="AB277" i="10"/>
  <c r="AA277" i="10"/>
  <c r="Z277" i="10"/>
  <c r="Y277" i="10"/>
  <c r="X277" i="10"/>
  <c r="W277" i="10"/>
  <c r="V277" i="10"/>
  <c r="U277" i="10"/>
  <c r="AD276" i="10"/>
  <c r="AC276" i="10"/>
  <c r="AB276" i="10"/>
  <c r="AA276" i="10"/>
  <c r="Z276" i="10"/>
  <c r="Y276" i="10"/>
  <c r="X276" i="10"/>
  <c r="W276" i="10"/>
  <c r="V276" i="10"/>
  <c r="U276" i="10"/>
  <c r="AD275" i="10"/>
  <c r="AC275" i="10"/>
  <c r="AB275" i="10"/>
  <c r="AA275" i="10"/>
  <c r="Z275" i="10"/>
  <c r="Y275" i="10"/>
  <c r="X275" i="10"/>
  <c r="W275" i="10"/>
  <c r="V275" i="10"/>
  <c r="U275" i="10"/>
  <c r="AD274" i="10"/>
  <c r="AC274" i="10"/>
  <c r="AB274" i="10"/>
  <c r="AA274" i="10"/>
  <c r="Z274" i="10"/>
  <c r="Y274" i="10"/>
  <c r="X274" i="10"/>
  <c r="W274" i="10"/>
  <c r="V274" i="10"/>
  <c r="U274" i="10"/>
  <c r="AD273" i="10"/>
  <c r="AC273" i="10"/>
  <c r="AB273" i="10"/>
  <c r="AA273" i="10"/>
  <c r="Z273" i="10"/>
  <c r="Y273" i="10"/>
  <c r="X273" i="10"/>
  <c r="W273" i="10"/>
  <c r="V273" i="10"/>
  <c r="U273" i="10"/>
  <c r="AD272" i="10"/>
  <c r="AC272" i="10"/>
  <c r="AB272" i="10"/>
  <c r="AA272" i="10"/>
  <c r="Z272" i="10"/>
  <c r="Y272" i="10"/>
  <c r="X272" i="10"/>
  <c r="W272" i="10"/>
  <c r="V272" i="10"/>
  <c r="U272" i="10"/>
  <c r="AD271" i="10"/>
  <c r="AC271" i="10"/>
  <c r="AB271" i="10"/>
  <c r="AA271" i="10"/>
  <c r="Z271" i="10"/>
  <c r="Y271" i="10"/>
  <c r="X271" i="10"/>
  <c r="W271" i="10"/>
  <c r="V271" i="10"/>
  <c r="U271" i="10"/>
  <c r="AD270" i="10"/>
  <c r="AC270" i="10"/>
  <c r="AB270" i="10"/>
  <c r="AA270" i="10"/>
  <c r="Z270" i="10"/>
  <c r="Y270" i="10"/>
  <c r="X270" i="10"/>
  <c r="W270" i="10"/>
  <c r="V270" i="10"/>
  <c r="U270" i="10"/>
  <c r="AD269" i="10"/>
  <c r="AC269" i="10"/>
  <c r="AB269" i="10"/>
  <c r="AA269" i="10"/>
  <c r="Z269" i="10"/>
  <c r="Y269" i="10"/>
  <c r="X269" i="10"/>
  <c r="W269" i="10"/>
  <c r="V269" i="10"/>
  <c r="U269" i="10"/>
  <c r="AD268" i="10"/>
  <c r="AC268" i="10"/>
  <c r="AB268" i="10"/>
  <c r="AA268" i="10"/>
  <c r="Z268" i="10"/>
  <c r="Y268" i="10"/>
  <c r="X268" i="10"/>
  <c r="W268" i="10"/>
  <c r="V268" i="10"/>
  <c r="U268" i="10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B291" i="15"/>
  <c r="AA291" i="15"/>
  <c r="Z291" i="15"/>
  <c r="Y291" i="15"/>
  <c r="X291" i="15"/>
  <c r="W291" i="15"/>
  <c r="V291" i="15"/>
  <c r="U291" i="15"/>
  <c r="T291" i="15"/>
  <c r="AB290" i="15"/>
  <c r="AA290" i="15"/>
  <c r="Z290" i="15"/>
  <c r="Y290" i="15"/>
  <c r="X290" i="15"/>
  <c r="W290" i="15"/>
  <c r="V290" i="15"/>
  <c r="U290" i="15"/>
  <c r="T290" i="15"/>
  <c r="AB289" i="15"/>
  <c r="AA289" i="15"/>
  <c r="Z289" i="15"/>
  <c r="Y289" i="15"/>
  <c r="X289" i="15"/>
  <c r="W289" i="15"/>
  <c r="V289" i="15"/>
  <c r="U289" i="15"/>
  <c r="T289" i="15"/>
  <c r="AB288" i="15"/>
  <c r="AA288" i="15"/>
  <c r="Z288" i="15"/>
  <c r="Y288" i="15"/>
  <c r="X288" i="15"/>
  <c r="W288" i="15"/>
  <c r="V288" i="15"/>
  <c r="U288" i="15"/>
  <c r="T288" i="15"/>
  <c r="AB287" i="15"/>
  <c r="AA287" i="15"/>
  <c r="Z287" i="15"/>
  <c r="Y287" i="15"/>
  <c r="X287" i="15"/>
  <c r="W287" i="15"/>
  <c r="V287" i="15"/>
  <c r="U287" i="15"/>
  <c r="T287" i="15"/>
  <c r="AB286" i="15"/>
  <c r="AA286" i="15"/>
  <c r="Z286" i="15"/>
  <c r="Y286" i="15"/>
  <c r="X286" i="15"/>
  <c r="W286" i="15"/>
  <c r="V286" i="15"/>
  <c r="U286" i="15"/>
  <c r="T286" i="15"/>
  <c r="AB285" i="15"/>
  <c r="AA285" i="15"/>
  <c r="Z285" i="15"/>
  <c r="Y285" i="15"/>
  <c r="X285" i="15"/>
  <c r="W285" i="15"/>
  <c r="V285" i="15"/>
  <c r="U285" i="15"/>
  <c r="T285" i="15"/>
  <c r="AB284" i="15"/>
  <c r="AA284" i="15"/>
  <c r="Z284" i="15"/>
  <c r="Y284" i="15"/>
  <c r="X284" i="15"/>
  <c r="W284" i="15"/>
  <c r="V284" i="15"/>
  <c r="U284" i="15"/>
  <c r="T284" i="15"/>
  <c r="AB283" i="15"/>
  <c r="AA283" i="15"/>
  <c r="Z283" i="15"/>
  <c r="Y283" i="15"/>
  <c r="X283" i="15"/>
  <c r="W283" i="15"/>
  <c r="V283" i="15"/>
  <c r="U283" i="15"/>
  <c r="T283" i="15"/>
  <c r="AB282" i="15"/>
  <c r="AA282" i="15"/>
  <c r="Z282" i="15"/>
  <c r="Y282" i="15"/>
  <c r="X282" i="15"/>
  <c r="W282" i="15"/>
  <c r="V282" i="15"/>
  <c r="U282" i="15"/>
  <c r="T282" i="15"/>
  <c r="AB281" i="15"/>
  <c r="AA281" i="15"/>
  <c r="Z281" i="15"/>
  <c r="Y281" i="15"/>
  <c r="X281" i="15"/>
  <c r="W281" i="15"/>
  <c r="V281" i="15"/>
  <c r="U281" i="15"/>
  <c r="T281" i="15"/>
  <c r="AB280" i="15"/>
  <c r="AA280" i="15"/>
  <c r="Z280" i="15"/>
  <c r="Y280" i="15"/>
  <c r="X280" i="15"/>
  <c r="W280" i="15"/>
  <c r="V280" i="15"/>
  <c r="U280" i="15"/>
  <c r="T280" i="15"/>
  <c r="AB279" i="15"/>
  <c r="AA279" i="15"/>
  <c r="Z279" i="15"/>
  <c r="Y279" i="15"/>
  <c r="X279" i="15"/>
  <c r="W279" i="15"/>
  <c r="V279" i="15"/>
  <c r="U279" i="15"/>
  <c r="T279" i="15"/>
  <c r="AB278" i="15"/>
  <c r="AA278" i="15"/>
  <c r="Z278" i="15"/>
  <c r="Y278" i="15"/>
  <c r="X278" i="15"/>
  <c r="W278" i="15"/>
  <c r="V278" i="15"/>
  <c r="U278" i="15"/>
  <c r="T278" i="15"/>
  <c r="AB277" i="15"/>
  <c r="AA277" i="15"/>
  <c r="Z277" i="15"/>
  <c r="Y277" i="15"/>
  <c r="X277" i="15"/>
  <c r="W277" i="15"/>
  <c r="V277" i="15"/>
  <c r="U277" i="15"/>
  <c r="T277" i="15"/>
  <c r="AB276" i="15"/>
  <c r="AA276" i="15"/>
  <c r="Z276" i="15"/>
  <c r="Y276" i="15"/>
  <c r="X276" i="15"/>
  <c r="W276" i="15"/>
  <c r="V276" i="15"/>
  <c r="U276" i="15"/>
  <c r="T276" i="15"/>
  <c r="AB275" i="15"/>
  <c r="AA275" i="15"/>
  <c r="Z275" i="15"/>
  <c r="Y275" i="15"/>
  <c r="X275" i="15"/>
  <c r="W275" i="15"/>
  <c r="V275" i="15"/>
  <c r="U275" i="15"/>
  <c r="T275" i="15"/>
  <c r="AB274" i="15"/>
  <c r="AA274" i="15"/>
  <c r="Z274" i="15"/>
  <c r="Y274" i="15"/>
  <c r="X274" i="15"/>
  <c r="W274" i="15"/>
  <c r="V274" i="15"/>
  <c r="U274" i="15"/>
  <c r="T274" i="15"/>
  <c r="AB273" i="15"/>
  <c r="AA273" i="15"/>
  <c r="Z273" i="15"/>
  <c r="Y273" i="15"/>
  <c r="X273" i="15"/>
  <c r="W273" i="15"/>
  <c r="V273" i="15"/>
  <c r="U273" i="15"/>
  <c r="T273" i="15"/>
  <c r="AB272" i="15"/>
  <c r="AA272" i="15"/>
  <c r="Z272" i="15"/>
  <c r="Y272" i="15"/>
  <c r="X272" i="15"/>
  <c r="W272" i="15"/>
  <c r="V272" i="15"/>
  <c r="U272" i="15"/>
  <c r="T272" i="15"/>
  <c r="AB271" i="15"/>
  <c r="AA271" i="15"/>
  <c r="Z271" i="15"/>
  <c r="Y271" i="15"/>
  <c r="X271" i="15"/>
  <c r="W271" i="15"/>
  <c r="V271" i="15"/>
  <c r="U271" i="15"/>
  <c r="T271" i="15"/>
  <c r="AB270" i="15"/>
  <c r="AA270" i="15"/>
  <c r="Z270" i="15"/>
  <c r="Y270" i="15"/>
  <c r="X270" i="15"/>
  <c r="W270" i="15"/>
  <c r="V270" i="15"/>
  <c r="U270" i="15"/>
  <c r="T270" i="15"/>
  <c r="AB269" i="15"/>
  <c r="AA269" i="15"/>
  <c r="Z269" i="15"/>
  <c r="Y269" i="15"/>
  <c r="X269" i="15"/>
  <c r="W269" i="15"/>
  <c r="V269" i="15"/>
  <c r="U269" i="15"/>
  <c r="T269" i="15"/>
  <c r="AB268" i="15"/>
  <c r="AA268" i="15"/>
  <c r="Z268" i="15"/>
  <c r="Y268" i="15"/>
  <c r="X268" i="15"/>
  <c r="W268" i="15"/>
  <c r="V268" i="15"/>
  <c r="U268" i="15"/>
  <c r="T268" i="15"/>
  <c r="P14" i="17" l="1"/>
  <c r="O14" i="17"/>
  <c r="N14" i="17"/>
  <c r="M14" i="17"/>
  <c r="L14" i="17"/>
  <c r="K14" i="17"/>
  <c r="J14" i="17"/>
  <c r="I14" i="17"/>
  <c r="H14" i="17"/>
  <c r="G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P5" i="17"/>
  <c r="O5" i="17"/>
  <c r="N5" i="17"/>
  <c r="M5" i="17"/>
  <c r="L5" i="17"/>
  <c r="K5" i="17"/>
  <c r="J5" i="17"/>
  <c r="I5" i="17"/>
  <c r="H5" i="17"/>
  <c r="G5" i="17"/>
  <c r="F5" i="17"/>
  <c r="E5" i="17"/>
  <c r="P4" i="17"/>
  <c r="O4" i="17"/>
  <c r="N4" i="17"/>
  <c r="M4" i="17"/>
  <c r="L4" i="17"/>
  <c r="K4" i="17"/>
  <c r="J4" i="17"/>
  <c r="I4" i="17"/>
  <c r="H4" i="17"/>
  <c r="G4" i="17"/>
  <c r="F4" i="17"/>
  <c r="E4" i="17"/>
  <c r="D14" i="17"/>
  <c r="D13" i="17"/>
  <c r="D12" i="17"/>
  <c r="D11" i="17"/>
  <c r="D10" i="17"/>
  <c r="D9" i="17"/>
  <c r="D8" i="17"/>
  <c r="D7" i="17"/>
  <c r="D6" i="17"/>
  <c r="D5" i="17"/>
  <c r="D4" i="17"/>
  <c r="D488" i="7" l="1"/>
  <c r="AA482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AA481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AA474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AA472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AA470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H483" i="7" l="1"/>
  <c r="H485" i="7" s="1"/>
  <c r="Q483" i="7"/>
  <c r="Q485" i="7" s="1"/>
  <c r="K483" i="7"/>
  <c r="K485" i="7" s="1"/>
  <c r="T483" i="7"/>
  <c r="T485" i="7" s="1"/>
  <c r="AA483" i="7"/>
  <c r="AA485" i="7" s="1"/>
  <c r="R483" i="7"/>
  <c r="R485" i="7" s="1"/>
  <c r="I483" i="7"/>
  <c r="I485" i="7" s="1"/>
  <c r="Y483" i="7"/>
  <c r="Y485" i="7" s="1"/>
  <c r="W483" i="7"/>
  <c r="W485" i="7" s="1"/>
  <c r="X483" i="7"/>
  <c r="X485" i="7" s="1"/>
  <c r="O483" i="7"/>
  <c r="O485" i="7" s="1"/>
  <c r="V483" i="7"/>
  <c r="V485" i="7" s="1"/>
  <c r="F483" i="7"/>
  <c r="F485" i="7" s="1"/>
  <c r="G483" i="7"/>
  <c r="G485" i="7" s="1"/>
  <c r="M483" i="7"/>
  <c r="M485" i="7" s="1"/>
  <c r="E483" i="7"/>
  <c r="E485" i="7" s="1"/>
  <c r="D483" i="7"/>
  <c r="D485" i="7" s="1"/>
  <c r="U483" i="7"/>
  <c r="U485" i="7" s="1"/>
  <c r="L483" i="7"/>
  <c r="L485" i="7" s="1"/>
  <c r="S483" i="7"/>
  <c r="S485" i="7" s="1"/>
  <c r="Z483" i="7"/>
  <c r="Z485" i="7" s="1"/>
  <c r="J483" i="7"/>
  <c r="J485" i="7" s="1"/>
  <c r="P483" i="7"/>
  <c r="P485" i="7" s="1"/>
  <c r="N483" i="7"/>
  <c r="N485" i="7" s="1"/>
  <c r="C267" i="4"/>
  <c r="C267" i="15"/>
  <c r="C267" i="3"/>
  <c r="C267" i="10"/>
  <c r="C267" i="5"/>
  <c r="C267" i="9"/>
  <c r="C267" i="14"/>
  <c r="C267" i="11"/>
  <c r="C267" i="12"/>
  <c r="C267" i="13"/>
  <c r="C267" i="2"/>
  <c r="D268" i="8"/>
  <c r="C267" i="8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265" i="15"/>
  <c r="O265" i="15"/>
  <c r="N265" i="15"/>
  <c r="M265" i="15"/>
  <c r="L265" i="15"/>
  <c r="K265" i="15"/>
  <c r="J265" i="15"/>
  <c r="I265" i="15"/>
  <c r="H265" i="15"/>
  <c r="G265" i="15"/>
  <c r="F265" i="15"/>
  <c r="E265" i="15"/>
  <c r="D265" i="15"/>
  <c r="P264" i="15"/>
  <c r="O264" i="15"/>
  <c r="N264" i="15"/>
  <c r="M264" i="15"/>
  <c r="L264" i="15"/>
  <c r="K264" i="15"/>
  <c r="J264" i="15"/>
  <c r="I264" i="15"/>
  <c r="H264" i="15"/>
  <c r="G264" i="15"/>
  <c r="F264" i="15"/>
  <c r="E264" i="15"/>
  <c r="D264" i="15"/>
  <c r="P263" i="15"/>
  <c r="O263" i="15"/>
  <c r="N263" i="15"/>
  <c r="M263" i="15"/>
  <c r="L263" i="15"/>
  <c r="K263" i="15"/>
  <c r="J263" i="15"/>
  <c r="I263" i="15"/>
  <c r="H263" i="15"/>
  <c r="G263" i="15"/>
  <c r="F263" i="15"/>
  <c r="E263" i="15"/>
  <c r="D263" i="15"/>
  <c r="P262" i="15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D261" i="15"/>
  <c r="P260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P259" i="15"/>
  <c r="O259" i="15"/>
  <c r="N259" i="15"/>
  <c r="M259" i="15"/>
  <c r="L259" i="15"/>
  <c r="K259" i="15"/>
  <c r="J259" i="15"/>
  <c r="I259" i="15"/>
  <c r="H259" i="15"/>
  <c r="G259" i="15"/>
  <c r="F259" i="15"/>
  <c r="E259" i="15"/>
  <c r="D259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P257" i="15"/>
  <c r="O257" i="15"/>
  <c r="N257" i="15"/>
  <c r="M257" i="15"/>
  <c r="L257" i="15"/>
  <c r="K257" i="15"/>
  <c r="J257" i="15"/>
  <c r="I257" i="15"/>
  <c r="H257" i="15"/>
  <c r="G257" i="15"/>
  <c r="F257" i="15"/>
  <c r="E257" i="15"/>
  <c r="D257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O255" i="15"/>
  <c r="N255" i="15"/>
  <c r="M255" i="15"/>
  <c r="L255" i="15"/>
  <c r="K255" i="15"/>
  <c r="J255" i="15"/>
  <c r="I255" i="15"/>
  <c r="H255" i="15"/>
  <c r="G255" i="15"/>
  <c r="F255" i="15"/>
  <c r="E255" i="15"/>
  <c r="D255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P253" i="15"/>
  <c r="O253" i="15"/>
  <c r="N253" i="15"/>
  <c r="M253" i="15"/>
  <c r="L253" i="15"/>
  <c r="K253" i="15"/>
  <c r="J253" i="15"/>
  <c r="I253" i="15"/>
  <c r="H253" i="15"/>
  <c r="G253" i="15"/>
  <c r="F253" i="15"/>
  <c r="E253" i="15"/>
  <c r="D253" i="15"/>
  <c r="P252" i="15"/>
  <c r="O252" i="15"/>
  <c r="N252" i="15"/>
  <c r="M252" i="15"/>
  <c r="L252" i="15"/>
  <c r="K252" i="15"/>
  <c r="J252" i="15"/>
  <c r="I252" i="15"/>
  <c r="H252" i="15"/>
  <c r="G252" i="15"/>
  <c r="F252" i="15"/>
  <c r="E252" i="15"/>
  <c r="D252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D251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O249" i="15"/>
  <c r="N249" i="15"/>
  <c r="M249" i="15"/>
  <c r="L249" i="15"/>
  <c r="K249" i="15"/>
  <c r="J249" i="15"/>
  <c r="I249" i="15"/>
  <c r="H249" i="15"/>
  <c r="G249" i="15"/>
  <c r="F249" i="15"/>
  <c r="E249" i="15"/>
  <c r="D249" i="15"/>
  <c r="P248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P247" i="15"/>
  <c r="O247" i="15"/>
  <c r="N247" i="15"/>
  <c r="M247" i="15"/>
  <c r="L247" i="15"/>
  <c r="K247" i="15"/>
  <c r="J247" i="15"/>
  <c r="I247" i="15"/>
  <c r="H247" i="15"/>
  <c r="G247" i="15"/>
  <c r="F247" i="15"/>
  <c r="E247" i="15"/>
  <c r="D247" i="15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65" i="12"/>
  <c r="O265" i="12"/>
  <c r="F20" i="16" s="1"/>
  <c r="N265" i="12"/>
  <c r="G20" i="16" s="1"/>
  <c r="M265" i="12"/>
  <c r="L265" i="12"/>
  <c r="H20" i="16" s="1"/>
  <c r="K265" i="12"/>
  <c r="J265" i="12"/>
  <c r="I265" i="12"/>
  <c r="H265" i="12"/>
  <c r="E20" i="16" s="1"/>
  <c r="G265" i="12"/>
  <c r="C20" i="16" s="1"/>
  <c r="F265" i="12"/>
  <c r="D20" i="16" s="1"/>
  <c r="E265" i="12"/>
  <c r="D265" i="12"/>
  <c r="B20" i="16" s="1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D261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D256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D254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D253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D251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65" i="2"/>
  <c r="P265" i="2"/>
  <c r="O265" i="2"/>
  <c r="N265" i="2"/>
  <c r="M265" i="2"/>
  <c r="L265" i="2"/>
  <c r="K265" i="2"/>
  <c r="J265" i="2"/>
  <c r="I265" i="2"/>
  <c r="H265" i="2"/>
  <c r="G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P317" i="2" s="1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P316" i="2" s="1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P315" i="2" s="1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P314" i="2" s="1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P313" i="2" s="1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P312" i="2" s="1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P311" i="2" s="1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P310" i="2" s="1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P309" i="2" s="1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P308" i="2" s="1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P307" i="2" s="1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P306" i="2" s="1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P305" i="2" s="1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P304" i="2" s="1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P303" i="2" s="1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P302" i="2" s="1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P301" i="2" s="1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P300" i="2" s="1"/>
  <c r="E247" i="2"/>
  <c r="D247" i="2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Q262" i="3" l="1"/>
  <c r="Q254" i="3"/>
  <c r="Q248" i="3"/>
  <c r="Q265" i="12"/>
  <c r="Q260" i="3"/>
  <c r="Q265" i="15"/>
  <c r="I20" i="16"/>
  <c r="J20" i="16" s="1"/>
  <c r="T265" i="2"/>
  <c r="T264" i="2"/>
  <c r="Q264" i="3"/>
  <c r="Q258" i="3"/>
  <c r="Q256" i="3"/>
  <c r="Q252" i="3"/>
  <c r="Q250" i="3"/>
  <c r="Q263" i="3"/>
  <c r="Q261" i="3"/>
  <c r="Q259" i="3"/>
  <c r="Q257" i="3"/>
  <c r="Q255" i="3"/>
  <c r="Q253" i="3"/>
  <c r="Q251" i="3"/>
  <c r="Q249" i="3"/>
  <c r="Q247" i="3"/>
  <c r="Q265" i="3"/>
  <c r="Q265" i="10"/>
  <c r="Q250" i="5"/>
  <c r="Q254" i="5"/>
  <c r="Q258" i="5"/>
  <c r="Q262" i="5"/>
  <c r="Q264" i="5"/>
  <c r="Q248" i="5"/>
  <c r="Q252" i="5"/>
  <c r="Q256" i="5"/>
  <c r="Q260" i="5"/>
  <c r="Q247" i="5"/>
  <c r="Q249" i="5"/>
  <c r="Q251" i="5"/>
  <c r="Q253" i="5"/>
  <c r="Q255" i="5"/>
  <c r="Q257" i="5"/>
  <c r="Q259" i="5"/>
  <c r="Q261" i="5"/>
  <c r="Q263" i="5"/>
  <c r="Q265" i="5"/>
  <c r="Q265" i="9"/>
  <c r="Q265" i="14"/>
  <c r="Q265" i="11"/>
  <c r="Q265" i="13"/>
  <c r="Q64" i="4"/>
  <c r="Q72" i="4"/>
  <c r="J253" i="4"/>
  <c r="Q76" i="4"/>
  <c r="Q80" i="4"/>
  <c r="Q88" i="4"/>
  <c r="Q92" i="4"/>
  <c r="Q96" i="4"/>
  <c r="N255" i="4"/>
  <c r="Q104" i="4"/>
  <c r="Q108" i="4"/>
  <c r="Q112" i="4"/>
  <c r="Q120" i="4"/>
  <c r="Q124" i="4"/>
  <c r="Q128" i="4"/>
  <c r="Q136" i="4"/>
  <c r="Q140" i="4"/>
  <c r="Q144" i="4"/>
  <c r="F259" i="4"/>
  <c r="Q152" i="4"/>
  <c r="Q156" i="4"/>
  <c r="F261" i="4"/>
  <c r="J261" i="4"/>
  <c r="N261" i="4"/>
  <c r="Q172" i="4"/>
  <c r="Q176" i="4"/>
  <c r="Q180" i="4"/>
  <c r="F262" i="4"/>
  <c r="J262" i="4"/>
  <c r="N262" i="4"/>
  <c r="Q184" i="4"/>
  <c r="L262" i="4"/>
  <c r="Q188" i="4"/>
  <c r="Q192" i="4"/>
  <c r="F263" i="4"/>
  <c r="J263" i="4"/>
  <c r="N263" i="4"/>
  <c r="Q196" i="4"/>
  <c r="Q200" i="4"/>
  <c r="Q204" i="4"/>
  <c r="F264" i="4"/>
  <c r="J264" i="4"/>
  <c r="N264" i="4"/>
  <c r="Q208" i="4"/>
  <c r="P264" i="4"/>
  <c r="Q212" i="4"/>
  <c r="Q216" i="4"/>
  <c r="F265" i="4"/>
  <c r="J265" i="4"/>
  <c r="N265" i="4"/>
  <c r="Q220" i="4"/>
  <c r="Q223" i="4"/>
  <c r="Q224" i="4"/>
  <c r="Q265" i="8"/>
  <c r="H247" i="4"/>
  <c r="L247" i="4"/>
  <c r="P247" i="4"/>
  <c r="Q4" i="4"/>
  <c r="N247" i="4"/>
  <c r="Q6" i="4"/>
  <c r="Q10" i="4"/>
  <c r="H248" i="4"/>
  <c r="L248" i="4"/>
  <c r="P248" i="4"/>
  <c r="Q18" i="4"/>
  <c r="Q20" i="4"/>
  <c r="Q22" i="4"/>
  <c r="H249" i="4"/>
  <c r="L249" i="4"/>
  <c r="P249" i="4"/>
  <c r="Q30" i="4"/>
  <c r="Q34" i="4"/>
  <c r="Q36" i="4"/>
  <c r="Q38" i="4"/>
  <c r="H250" i="4"/>
  <c r="L250" i="4"/>
  <c r="P250" i="4"/>
  <c r="Q42" i="4"/>
  <c r="Q46" i="4"/>
  <c r="H251" i="4"/>
  <c r="L251" i="4"/>
  <c r="P251" i="4"/>
  <c r="Q52" i="4"/>
  <c r="Q54" i="4"/>
  <c r="Q58" i="4"/>
  <c r="H252" i="4"/>
  <c r="L252" i="4"/>
  <c r="P252" i="4"/>
  <c r="Q12" i="4"/>
  <c r="Q24" i="4"/>
  <c r="Q48" i="4"/>
  <c r="F251" i="4"/>
  <c r="Q60" i="4"/>
  <c r="Q228" i="4"/>
  <c r="Q8" i="4"/>
  <c r="Q16" i="4"/>
  <c r="Q28" i="4"/>
  <c r="Q32" i="4"/>
  <c r="Q40" i="4"/>
  <c r="Q44" i="4"/>
  <c r="Q56" i="4"/>
  <c r="Q66" i="4"/>
  <c r="Q68" i="4"/>
  <c r="Q70" i="4"/>
  <c r="H253" i="4"/>
  <c r="L253" i="4"/>
  <c r="P253" i="4"/>
  <c r="Q78" i="4"/>
  <c r="Q82" i="4"/>
  <c r="Q84" i="4"/>
  <c r="H254" i="4"/>
  <c r="L254" i="4"/>
  <c r="P254" i="4"/>
  <c r="Q90" i="4"/>
  <c r="Q94" i="4"/>
  <c r="H255" i="4"/>
  <c r="L255" i="4"/>
  <c r="P255" i="4"/>
  <c r="Q100" i="4"/>
  <c r="Q102" i="4"/>
  <c r="Q106" i="4"/>
  <c r="H256" i="4"/>
  <c r="L256" i="4"/>
  <c r="P256" i="4"/>
  <c r="Q114" i="4"/>
  <c r="Q116" i="4"/>
  <c r="Q118" i="4"/>
  <c r="H257" i="4"/>
  <c r="L257" i="4"/>
  <c r="P257" i="4"/>
  <c r="Q126" i="4"/>
  <c r="Q130" i="4"/>
  <c r="Q132" i="4"/>
  <c r="Q134" i="4"/>
  <c r="H258" i="4"/>
  <c r="L258" i="4"/>
  <c r="P258" i="4"/>
  <c r="Q138" i="4"/>
  <c r="Q142" i="4"/>
  <c r="H259" i="4"/>
  <c r="L259" i="4"/>
  <c r="P259" i="4"/>
  <c r="Q148" i="4"/>
  <c r="Q150" i="4"/>
  <c r="Q154" i="4"/>
  <c r="H260" i="4"/>
  <c r="L260" i="4"/>
  <c r="P260" i="4"/>
  <c r="Q162" i="4"/>
  <c r="Q166" i="4"/>
  <c r="H262" i="4"/>
  <c r="P262" i="4"/>
  <c r="H264" i="4"/>
  <c r="L264" i="4"/>
  <c r="Q26" i="4"/>
  <c r="Q74" i="4"/>
  <c r="Q98" i="4"/>
  <c r="Q122" i="4"/>
  <c r="Q146" i="4"/>
  <c r="Q170" i="4"/>
  <c r="E247" i="4"/>
  <c r="I247" i="4"/>
  <c r="M247" i="4"/>
  <c r="Q3" i="4"/>
  <c r="Q7" i="4"/>
  <c r="Q11" i="4"/>
  <c r="E248" i="4"/>
  <c r="I248" i="4"/>
  <c r="M248" i="4"/>
  <c r="Q15" i="4"/>
  <c r="Q19" i="4"/>
  <c r="Q23" i="4"/>
  <c r="E249" i="4"/>
  <c r="I249" i="4"/>
  <c r="M249" i="4"/>
  <c r="Q27" i="4"/>
  <c r="Q31" i="4"/>
  <c r="Q35" i="4"/>
  <c r="E250" i="4"/>
  <c r="I250" i="4"/>
  <c r="M250" i="4"/>
  <c r="Q39" i="4"/>
  <c r="Q43" i="4"/>
  <c r="Q47" i="4"/>
  <c r="E251" i="4"/>
  <c r="I251" i="4"/>
  <c r="M251" i="4"/>
  <c r="Q51" i="4"/>
  <c r="Q55" i="4"/>
  <c r="Q59" i="4"/>
  <c r="E252" i="4"/>
  <c r="I252" i="4"/>
  <c r="M252" i="4"/>
  <c r="Q63" i="4"/>
  <c r="Q67" i="4"/>
  <c r="Q71" i="4"/>
  <c r="E253" i="4"/>
  <c r="I253" i="4"/>
  <c r="M253" i="4"/>
  <c r="Q75" i="4"/>
  <c r="Q79" i="4"/>
  <c r="Q83" i="4"/>
  <c r="E254" i="4"/>
  <c r="I254" i="4"/>
  <c r="M254" i="4"/>
  <c r="Q87" i="4"/>
  <c r="Q91" i="4"/>
  <c r="Q95" i="4"/>
  <c r="E255" i="4"/>
  <c r="I255" i="4"/>
  <c r="M255" i="4"/>
  <c r="Q99" i="4"/>
  <c r="Q103" i="4"/>
  <c r="Q107" i="4"/>
  <c r="E256" i="4"/>
  <c r="I256" i="4"/>
  <c r="M256" i="4"/>
  <c r="Q111" i="4"/>
  <c r="Q115" i="4"/>
  <c r="Q119" i="4"/>
  <c r="E257" i="4"/>
  <c r="I257" i="4"/>
  <c r="M257" i="4"/>
  <c r="Q123" i="4"/>
  <c r="Q127" i="4"/>
  <c r="Q131" i="4"/>
  <c r="E258" i="4"/>
  <c r="I258" i="4"/>
  <c r="M258" i="4"/>
  <c r="Q135" i="4"/>
  <c r="Q139" i="4"/>
  <c r="Q143" i="4"/>
  <c r="E259" i="4"/>
  <c r="I259" i="4"/>
  <c r="M259" i="4"/>
  <c r="Q147" i="4"/>
  <c r="Q151" i="4"/>
  <c r="Q155" i="4"/>
  <c r="E260" i="4"/>
  <c r="I260" i="4"/>
  <c r="M260" i="4"/>
  <c r="Q159" i="4"/>
  <c r="Q163" i="4"/>
  <c r="Q167" i="4"/>
  <c r="E261" i="4"/>
  <c r="I261" i="4"/>
  <c r="M261" i="4"/>
  <c r="Q171" i="4"/>
  <c r="Q175" i="4"/>
  <c r="Q179" i="4"/>
  <c r="Q219" i="4"/>
  <c r="Q227" i="4"/>
  <c r="Q14" i="4"/>
  <c r="Q86" i="4"/>
  <c r="Q158" i="4"/>
  <c r="F247" i="4"/>
  <c r="J247" i="4"/>
  <c r="F248" i="4"/>
  <c r="J248" i="4"/>
  <c r="N248" i="4"/>
  <c r="F249" i="4"/>
  <c r="J249" i="4"/>
  <c r="N249" i="4"/>
  <c r="F250" i="4"/>
  <c r="J250" i="4"/>
  <c r="N250" i="4"/>
  <c r="J251" i="4"/>
  <c r="N251" i="4"/>
  <c r="F252" i="4"/>
  <c r="J252" i="4"/>
  <c r="N252" i="4"/>
  <c r="F253" i="4"/>
  <c r="N253" i="4"/>
  <c r="F254" i="4"/>
  <c r="J254" i="4"/>
  <c r="N254" i="4"/>
  <c r="F255" i="4"/>
  <c r="J255" i="4"/>
  <c r="F256" i="4"/>
  <c r="J256" i="4"/>
  <c r="N256" i="4"/>
  <c r="F257" i="4"/>
  <c r="J257" i="4"/>
  <c r="N257" i="4"/>
  <c r="F258" i="4"/>
  <c r="J258" i="4"/>
  <c r="N258" i="4"/>
  <c r="J259" i="4"/>
  <c r="N259" i="4"/>
  <c r="F260" i="4"/>
  <c r="J260" i="4"/>
  <c r="N260" i="4"/>
  <c r="Q160" i="4"/>
  <c r="Q164" i="4"/>
  <c r="Q168" i="4"/>
  <c r="Q2" i="4"/>
  <c r="Q50" i="4"/>
  <c r="Q62" i="4"/>
  <c r="Q110" i="4"/>
  <c r="K247" i="4"/>
  <c r="O247" i="4"/>
  <c r="Q5" i="4"/>
  <c r="Q9" i="4"/>
  <c r="Q13" i="4"/>
  <c r="K248" i="4"/>
  <c r="O248" i="4"/>
  <c r="Q17" i="4"/>
  <c r="Q21" i="4"/>
  <c r="Q25" i="4"/>
  <c r="K249" i="4"/>
  <c r="O249" i="4"/>
  <c r="Q29" i="4"/>
  <c r="Q33" i="4"/>
  <c r="Q37" i="4"/>
  <c r="K250" i="4"/>
  <c r="O250" i="4"/>
  <c r="Q41" i="4"/>
  <c r="Q45" i="4"/>
  <c r="Q49" i="4"/>
  <c r="K251" i="4"/>
  <c r="O251" i="4"/>
  <c r="Q53" i="4"/>
  <c r="Q57" i="4"/>
  <c r="Q61" i="4"/>
  <c r="K252" i="4"/>
  <c r="O252" i="4"/>
  <c r="Q65" i="4"/>
  <c r="Q69" i="4"/>
  <c r="Q73" i="4"/>
  <c r="K253" i="4"/>
  <c r="O253" i="4"/>
  <c r="Q77" i="4"/>
  <c r="Q81" i="4"/>
  <c r="Q85" i="4"/>
  <c r="K254" i="4"/>
  <c r="O254" i="4"/>
  <c r="Q89" i="4"/>
  <c r="Q93" i="4"/>
  <c r="Q97" i="4"/>
  <c r="K255" i="4"/>
  <c r="O255" i="4"/>
  <c r="Q101" i="4"/>
  <c r="Q105" i="4"/>
  <c r="Q109" i="4"/>
  <c r="K256" i="4"/>
  <c r="O256" i="4"/>
  <c r="Q113" i="4"/>
  <c r="Q117" i="4"/>
  <c r="Q121" i="4"/>
  <c r="K257" i="4"/>
  <c r="O257" i="4"/>
  <c r="Q125" i="4"/>
  <c r="Q129" i="4"/>
  <c r="Q133" i="4"/>
  <c r="K258" i="4"/>
  <c r="O258" i="4"/>
  <c r="Q137" i="4"/>
  <c r="Q141" i="4"/>
  <c r="Q145" i="4"/>
  <c r="K259" i="4"/>
  <c r="O259" i="4"/>
  <c r="Q149" i="4"/>
  <c r="Q153" i="4"/>
  <c r="Q157" i="4"/>
  <c r="K260" i="4"/>
  <c r="O260" i="4"/>
  <c r="Q161" i="4"/>
  <c r="Q165" i="4"/>
  <c r="Q169" i="4"/>
  <c r="K261" i="4"/>
  <c r="O261" i="4"/>
  <c r="Q173" i="4"/>
  <c r="Q177" i="4"/>
  <c r="Q181" i="4"/>
  <c r="K262" i="4"/>
  <c r="O262" i="4"/>
  <c r="Q185" i="4"/>
  <c r="Q189" i="4"/>
  <c r="Q193" i="4"/>
  <c r="K263" i="4"/>
  <c r="O263" i="4"/>
  <c r="Q197" i="4"/>
  <c r="Q201" i="4"/>
  <c r="Q205" i="4"/>
  <c r="K264" i="4"/>
  <c r="O264" i="4"/>
  <c r="Q209" i="4"/>
  <c r="Q213" i="4"/>
  <c r="Q217" i="4"/>
  <c r="K265" i="4"/>
  <c r="O265" i="4"/>
  <c r="Q221" i="4"/>
  <c r="Q225" i="4"/>
  <c r="Q229" i="4"/>
  <c r="H261" i="4"/>
  <c r="L261" i="4"/>
  <c r="P261" i="4"/>
  <c r="Q174" i="4"/>
  <c r="Q178" i="4"/>
  <c r="Q182" i="4"/>
  <c r="Q186" i="4"/>
  <c r="Q190" i="4"/>
  <c r="Q194" i="4"/>
  <c r="H263" i="4"/>
  <c r="L263" i="4"/>
  <c r="P263" i="4"/>
  <c r="Q198" i="4"/>
  <c r="Q202" i="4"/>
  <c r="Q206" i="4"/>
  <c r="Q210" i="4"/>
  <c r="Q214" i="4"/>
  <c r="Q218" i="4"/>
  <c r="H265" i="4"/>
  <c r="E49" i="16" s="1"/>
  <c r="L265" i="4"/>
  <c r="H49" i="16" s="1"/>
  <c r="P265" i="4"/>
  <c r="Q222" i="4"/>
  <c r="Q226" i="4"/>
  <c r="E262" i="4"/>
  <c r="I262" i="4"/>
  <c r="M262" i="4"/>
  <c r="Q183" i="4"/>
  <c r="Q187" i="4"/>
  <c r="Q191" i="4"/>
  <c r="E263" i="4"/>
  <c r="I263" i="4"/>
  <c r="M263" i="4"/>
  <c r="Q195" i="4"/>
  <c r="Q199" i="4"/>
  <c r="Q203" i="4"/>
  <c r="E264" i="4"/>
  <c r="I264" i="4"/>
  <c r="M264" i="4"/>
  <c r="Q207" i="4"/>
  <c r="Q211" i="4"/>
  <c r="Q215" i="4"/>
  <c r="E265" i="4"/>
  <c r="I265" i="4"/>
  <c r="M265" i="4"/>
  <c r="I49" i="16" l="1"/>
  <c r="Z265" i="4"/>
  <c r="G49" i="16"/>
  <c r="W265" i="4"/>
  <c r="D49" i="16"/>
  <c r="U265" i="4"/>
  <c r="B49" i="16"/>
  <c r="Y265" i="4"/>
  <c r="F49" i="16"/>
  <c r="V265" i="4"/>
  <c r="C49" i="16"/>
  <c r="AA265" i="4"/>
  <c r="X265" i="4"/>
  <c r="Q265" i="4"/>
  <c r="S265" i="4" s="1"/>
  <c r="Q258" i="4"/>
  <c r="Q250" i="4"/>
  <c r="Q248" i="4"/>
  <c r="Q254" i="4"/>
  <c r="Q255" i="4"/>
  <c r="Q264" i="4"/>
  <c r="Q259" i="4"/>
  <c r="Q263" i="4"/>
  <c r="Q262" i="4"/>
  <c r="Q251" i="4"/>
  <c r="Q261" i="4"/>
  <c r="Q249" i="4"/>
  <c r="Q252" i="4"/>
  <c r="Q247" i="4"/>
  <c r="S247" i="4" s="1"/>
  <c r="Q256" i="4"/>
  <c r="Q260" i="4"/>
  <c r="Q257" i="4"/>
  <c r="Q253" i="4"/>
  <c r="AB265" i="4" l="1"/>
  <c r="AC265" i="4" s="1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AK330" i="4" l="1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E488" i="7" l="1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D495" i="7"/>
  <c r="D494" i="7"/>
  <c r="D493" i="7"/>
  <c r="D491" i="7"/>
  <c r="D490" i="7"/>
  <c r="D489" i="7"/>
  <c r="F496" i="7" l="1"/>
  <c r="F497" i="7" s="1"/>
  <c r="E496" i="7"/>
  <c r="E497" i="7" s="1"/>
  <c r="M496" i="7"/>
  <c r="M497" i="7" s="1"/>
  <c r="K496" i="7"/>
  <c r="K497" i="7" s="1"/>
  <c r="L496" i="7"/>
  <c r="L497" i="7" s="1"/>
  <c r="Y496" i="7"/>
  <c r="Y497" i="7" s="1"/>
  <c r="P496" i="7"/>
  <c r="P497" i="7" s="1"/>
  <c r="R496" i="7"/>
  <c r="R497" i="7" s="1"/>
  <c r="J496" i="7"/>
  <c r="J497" i="7" s="1"/>
  <c r="I496" i="7"/>
  <c r="I497" i="7" s="1"/>
  <c r="AA496" i="7"/>
  <c r="AA497" i="7" s="1"/>
  <c r="H496" i="7"/>
  <c r="H497" i="7" s="1"/>
  <c r="S496" i="7"/>
  <c r="S497" i="7" s="1"/>
  <c r="Z496" i="7"/>
  <c r="Z497" i="7" s="1"/>
  <c r="X496" i="7"/>
  <c r="X497" i="7" s="1"/>
  <c r="G496" i="7"/>
  <c r="G497" i="7" s="1"/>
  <c r="V496" i="7"/>
  <c r="V497" i="7" s="1"/>
  <c r="U496" i="7"/>
  <c r="U497" i="7" s="1"/>
  <c r="T496" i="7"/>
  <c r="T497" i="7" s="1"/>
  <c r="Q496" i="7"/>
  <c r="Q497" i="7" s="1"/>
  <c r="N496" i="7"/>
  <c r="N497" i="7" s="1"/>
  <c r="O496" i="7"/>
  <c r="O497" i="7" s="1"/>
  <c r="D496" i="7"/>
  <c r="D497" i="7" s="1"/>
  <c r="W496" i="7"/>
  <c r="W497" i="7" s="1"/>
  <c r="O291" i="12" l="1"/>
  <c r="N291" i="12"/>
  <c r="I291" i="12"/>
  <c r="G291" i="12"/>
  <c r="F291" i="12"/>
  <c r="E291" i="12"/>
  <c r="D291" i="12"/>
  <c r="O290" i="12"/>
  <c r="N290" i="12"/>
  <c r="I290" i="12"/>
  <c r="G290" i="12"/>
  <c r="F290" i="12"/>
  <c r="E290" i="12"/>
  <c r="D290" i="12"/>
  <c r="O289" i="12"/>
  <c r="N289" i="12"/>
  <c r="I289" i="12"/>
  <c r="G289" i="12"/>
  <c r="F289" i="12"/>
  <c r="E289" i="12"/>
  <c r="D289" i="12"/>
  <c r="O288" i="12"/>
  <c r="N288" i="12"/>
  <c r="I288" i="12"/>
  <c r="G288" i="12"/>
  <c r="F288" i="12"/>
  <c r="E288" i="12"/>
  <c r="D288" i="12"/>
  <c r="O287" i="12"/>
  <c r="N287" i="12"/>
  <c r="I287" i="12"/>
  <c r="G287" i="12"/>
  <c r="F287" i="12"/>
  <c r="E287" i="12"/>
  <c r="D287" i="12"/>
  <c r="O286" i="12"/>
  <c r="N286" i="12"/>
  <c r="I286" i="12"/>
  <c r="G286" i="12"/>
  <c r="F286" i="12"/>
  <c r="E286" i="12"/>
  <c r="D286" i="12"/>
  <c r="O285" i="12"/>
  <c r="N285" i="12"/>
  <c r="I285" i="12"/>
  <c r="G285" i="12"/>
  <c r="F285" i="12"/>
  <c r="E285" i="12"/>
  <c r="D285" i="12"/>
  <c r="O284" i="12"/>
  <c r="N284" i="12"/>
  <c r="I284" i="12"/>
  <c r="G284" i="12"/>
  <c r="F284" i="12"/>
  <c r="E284" i="12"/>
  <c r="D284" i="12"/>
  <c r="O283" i="12"/>
  <c r="N283" i="12"/>
  <c r="I283" i="12"/>
  <c r="G283" i="12"/>
  <c r="F283" i="12"/>
  <c r="E283" i="12"/>
  <c r="D283" i="12"/>
  <c r="O282" i="12"/>
  <c r="N282" i="12"/>
  <c r="I282" i="12"/>
  <c r="G282" i="12"/>
  <c r="F282" i="12"/>
  <c r="E282" i="12"/>
  <c r="D282" i="12"/>
  <c r="O281" i="12"/>
  <c r="N281" i="12"/>
  <c r="I281" i="12"/>
  <c r="G281" i="12"/>
  <c r="F281" i="12"/>
  <c r="E281" i="12"/>
  <c r="D281" i="12"/>
  <c r="O280" i="12"/>
  <c r="N280" i="12"/>
  <c r="I280" i="12"/>
  <c r="G280" i="12"/>
  <c r="F280" i="12"/>
  <c r="E280" i="12"/>
  <c r="D280" i="12"/>
  <c r="O279" i="12"/>
  <c r="N279" i="12"/>
  <c r="I279" i="12"/>
  <c r="G279" i="12"/>
  <c r="F279" i="12"/>
  <c r="E279" i="12"/>
  <c r="D279" i="12"/>
  <c r="O278" i="12"/>
  <c r="N278" i="12"/>
  <c r="I278" i="12"/>
  <c r="G278" i="12"/>
  <c r="F278" i="12"/>
  <c r="E278" i="12"/>
  <c r="D278" i="12"/>
  <c r="O277" i="12"/>
  <c r="N277" i="12"/>
  <c r="I277" i="12"/>
  <c r="G277" i="12"/>
  <c r="F277" i="12"/>
  <c r="E277" i="12"/>
  <c r="D277" i="12"/>
  <c r="O276" i="12"/>
  <c r="N276" i="12"/>
  <c r="I276" i="12"/>
  <c r="G276" i="12"/>
  <c r="F276" i="12"/>
  <c r="E276" i="12"/>
  <c r="D276" i="12"/>
  <c r="O275" i="12"/>
  <c r="N275" i="12"/>
  <c r="I275" i="12"/>
  <c r="G275" i="12"/>
  <c r="F275" i="12"/>
  <c r="E275" i="12"/>
  <c r="D275" i="12"/>
  <c r="O274" i="12"/>
  <c r="N274" i="12"/>
  <c r="I274" i="12"/>
  <c r="G274" i="12"/>
  <c r="F274" i="12"/>
  <c r="E274" i="12"/>
  <c r="D274" i="12"/>
  <c r="O273" i="12"/>
  <c r="N273" i="12"/>
  <c r="I273" i="12"/>
  <c r="G273" i="12"/>
  <c r="F273" i="12"/>
  <c r="E273" i="12"/>
  <c r="D273" i="12"/>
  <c r="O272" i="12"/>
  <c r="N272" i="12"/>
  <c r="I272" i="12"/>
  <c r="G272" i="12"/>
  <c r="F272" i="12"/>
  <c r="E272" i="12"/>
  <c r="D272" i="12"/>
  <c r="O271" i="12"/>
  <c r="N271" i="12"/>
  <c r="I271" i="12"/>
  <c r="G271" i="12"/>
  <c r="F271" i="12"/>
  <c r="E271" i="12"/>
  <c r="D271" i="12"/>
  <c r="O270" i="12"/>
  <c r="N270" i="12"/>
  <c r="I270" i="12"/>
  <c r="G270" i="12"/>
  <c r="F270" i="12"/>
  <c r="E270" i="12"/>
  <c r="D270" i="12"/>
  <c r="O269" i="12"/>
  <c r="N269" i="12"/>
  <c r="I269" i="12"/>
  <c r="G269" i="12"/>
  <c r="F269" i="12"/>
  <c r="E269" i="12"/>
  <c r="D269" i="12"/>
  <c r="O268" i="12"/>
  <c r="N268" i="12"/>
  <c r="I268" i="12"/>
  <c r="G268" i="12"/>
  <c r="F268" i="12"/>
  <c r="E268" i="12"/>
  <c r="D268" i="12"/>
  <c r="G268" i="10" l="1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64" i="15" s="1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263" i="15" s="1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262" i="15" s="1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261" i="15" s="1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260" i="15" s="1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259" i="15" s="1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258" i="15" s="1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257" i="15" s="1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256" i="15" s="1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255" i="15" s="1"/>
  <c r="Q97" i="15"/>
  <c r="Q96" i="15"/>
  <c r="Q95" i="15"/>
  <c r="Q94" i="15"/>
  <c r="Q93" i="15"/>
  <c r="Q92" i="15"/>
  <c r="Q91" i="15"/>
  <c r="Q90" i="15"/>
  <c r="Q89" i="15"/>
  <c r="Q88" i="15"/>
  <c r="Q87" i="15"/>
  <c r="Q86" i="15"/>
  <c r="Q254" i="15" s="1"/>
  <c r="Q85" i="15"/>
  <c r="Q84" i="15"/>
  <c r="Q83" i="15"/>
  <c r="Q82" i="15"/>
  <c r="Q81" i="15"/>
  <c r="Q80" i="15"/>
  <c r="Q79" i="15"/>
  <c r="Q78" i="15"/>
  <c r="Q77" i="15"/>
  <c r="Q76" i="15"/>
  <c r="Q75" i="15"/>
  <c r="Q74" i="15"/>
  <c r="Q253" i="15" s="1"/>
  <c r="Q73" i="15"/>
  <c r="Q72" i="15"/>
  <c r="Q71" i="15"/>
  <c r="Q70" i="15"/>
  <c r="Q69" i="15"/>
  <c r="Q68" i="15"/>
  <c r="Q67" i="15"/>
  <c r="Q66" i="15"/>
  <c r="Q65" i="15"/>
  <c r="Q64" i="15"/>
  <c r="Q63" i="15"/>
  <c r="Q62" i="15"/>
  <c r="Q252" i="15" s="1"/>
  <c r="Q61" i="15"/>
  <c r="Q60" i="15"/>
  <c r="Q59" i="15"/>
  <c r="Q58" i="15"/>
  <c r="Q57" i="15"/>
  <c r="Q56" i="15"/>
  <c r="Q55" i="15"/>
  <c r="Q54" i="15"/>
  <c r="Q53" i="15"/>
  <c r="Q52" i="15"/>
  <c r="Q51" i="15"/>
  <c r="Q50" i="15"/>
  <c r="Q251" i="15" s="1"/>
  <c r="Q49" i="15"/>
  <c r="Q48" i="15"/>
  <c r="Q47" i="15"/>
  <c r="Q46" i="15"/>
  <c r="Q45" i="15"/>
  <c r="Q44" i="15"/>
  <c r="Q43" i="15"/>
  <c r="Q42" i="15"/>
  <c r="Q41" i="15"/>
  <c r="Q40" i="15"/>
  <c r="Q39" i="15"/>
  <c r="Q38" i="15"/>
  <c r="Q250" i="15" s="1"/>
  <c r="Q37" i="15"/>
  <c r="Q36" i="15"/>
  <c r="Q35" i="15"/>
  <c r="Q34" i="15"/>
  <c r="Q33" i="15"/>
  <c r="Q32" i="15"/>
  <c r="Q31" i="15"/>
  <c r="Q30" i="15"/>
  <c r="Q29" i="15"/>
  <c r="Q28" i="15"/>
  <c r="Q27" i="15"/>
  <c r="Q26" i="15"/>
  <c r="Q249" i="15" s="1"/>
  <c r="Q25" i="15"/>
  <c r="Q24" i="15"/>
  <c r="Q23" i="15"/>
  <c r="Q22" i="15"/>
  <c r="Q21" i="15"/>
  <c r="Q20" i="15"/>
  <c r="Q19" i="15"/>
  <c r="Q18" i="15"/>
  <c r="Q17" i="15"/>
  <c r="Q16" i="15"/>
  <c r="Q15" i="15"/>
  <c r="Q14" i="15"/>
  <c r="Q248" i="15" s="1"/>
  <c r="Q13" i="15"/>
  <c r="Q12" i="15"/>
  <c r="Q11" i="15"/>
  <c r="Q10" i="15"/>
  <c r="Q9" i="15"/>
  <c r="Q8" i="15"/>
  <c r="Q7" i="15"/>
  <c r="Q6" i="15"/>
  <c r="Q5" i="15"/>
  <c r="Q4" i="15"/>
  <c r="Q3" i="15"/>
  <c r="Q2" i="15"/>
  <c r="Q247" i="15" s="1"/>
  <c r="D268" i="15"/>
  <c r="F268" i="15"/>
  <c r="G268" i="15"/>
  <c r="N268" i="15"/>
  <c r="O268" i="15"/>
  <c r="P268" i="15"/>
  <c r="D269" i="15"/>
  <c r="F269" i="15"/>
  <c r="G269" i="15"/>
  <c r="N269" i="15"/>
  <c r="O269" i="15"/>
  <c r="P269" i="15"/>
  <c r="D270" i="15"/>
  <c r="F270" i="15"/>
  <c r="G270" i="15"/>
  <c r="N270" i="15"/>
  <c r="O270" i="15"/>
  <c r="P270" i="15"/>
  <c r="D271" i="15"/>
  <c r="F271" i="15"/>
  <c r="G271" i="15"/>
  <c r="N271" i="15"/>
  <c r="O271" i="15"/>
  <c r="P271" i="15"/>
  <c r="D272" i="15"/>
  <c r="F272" i="15"/>
  <c r="G272" i="15"/>
  <c r="N272" i="15"/>
  <c r="O272" i="15"/>
  <c r="P272" i="15"/>
  <c r="D273" i="15"/>
  <c r="F273" i="15"/>
  <c r="G273" i="15"/>
  <c r="N273" i="15"/>
  <c r="O273" i="15"/>
  <c r="P273" i="15"/>
  <c r="D274" i="15"/>
  <c r="F274" i="15"/>
  <c r="G274" i="15"/>
  <c r="N274" i="15"/>
  <c r="O274" i="15"/>
  <c r="P274" i="15"/>
  <c r="D275" i="15"/>
  <c r="F275" i="15"/>
  <c r="G275" i="15"/>
  <c r="N275" i="15"/>
  <c r="O275" i="15"/>
  <c r="P275" i="15"/>
  <c r="D276" i="15"/>
  <c r="F276" i="15"/>
  <c r="G276" i="15"/>
  <c r="N276" i="15"/>
  <c r="O276" i="15"/>
  <c r="P276" i="15"/>
  <c r="D277" i="15"/>
  <c r="F277" i="15"/>
  <c r="G277" i="15"/>
  <c r="N277" i="15"/>
  <c r="O277" i="15"/>
  <c r="P277" i="15"/>
  <c r="D278" i="15"/>
  <c r="F278" i="15"/>
  <c r="G278" i="15"/>
  <c r="N278" i="15"/>
  <c r="O278" i="15"/>
  <c r="P278" i="15"/>
  <c r="D279" i="15"/>
  <c r="F279" i="15"/>
  <c r="G279" i="15"/>
  <c r="N279" i="15"/>
  <c r="O279" i="15"/>
  <c r="P279" i="15"/>
  <c r="D280" i="15"/>
  <c r="F280" i="15"/>
  <c r="G280" i="15"/>
  <c r="N280" i="15"/>
  <c r="O280" i="15"/>
  <c r="P280" i="15"/>
  <c r="D281" i="15"/>
  <c r="F281" i="15"/>
  <c r="G281" i="15"/>
  <c r="N281" i="15"/>
  <c r="O281" i="15"/>
  <c r="P281" i="15"/>
  <c r="D282" i="15"/>
  <c r="F282" i="15"/>
  <c r="G282" i="15"/>
  <c r="N282" i="15"/>
  <c r="O282" i="15"/>
  <c r="P282" i="15"/>
  <c r="D283" i="15"/>
  <c r="F283" i="15"/>
  <c r="G283" i="15"/>
  <c r="N283" i="15"/>
  <c r="O283" i="15"/>
  <c r="P283" i="15"/>
  <c r="D284" i="15"/>
  <c r="F284" i="15"/>
  <c r="G284" i="15"/>
  <c r="N284" i="15"/>
  <c r="O284" i="15"/>
  <c r="P284" i="15"/>
  <c r="D285" i="15"/>
  <c r="F285" i="15"/>
  <c r="G285" i="15"/>
  <c r="N285" i="15"/>
  <c r="O285" i="15"/>
  <c r="P285" i="15"/>
  <c r="D286" i="15"/>
  <c r="F286" i="15"/>
  <c r="G286" i="15"/>
  <c r="N286" i="15"/>
  <c r="O286" i="15"/>
  <c r="P286" i="15"/>
  <c r="D287" i="15"/>
  <c r="F287" i="15"/>
  <c r="G287" i="15"/>
  <c r="N287" i="15"/>
  <c r="O287" i="15"/>
  <c r="P287" i="15"/>
  <c r="D288" i="15"/>
  <c r="F288" i="15"/>
  <c r="G288" i="15"/>
  <c r="N288" i="15"/>
  <c r="O288" i="15"/>
  <c r="P288" i="15"/>
  <c r="D289" i="15"/>
  <c r="F289" i="15"/>
  <c r="G289" i="15"/>
  <c r="N289" i="15"/>
  <c r="O289" i="15"/>
  <c r="P289" i="15"/>
  <c r="D290" i="15"/>
  <c r="F290" i="15"/>
  <c r="G290" i="15"/>
  <c r="N290" i="15"/>
  <c r="O290" i="15"/>
  <c r="P290" i="15"/>
  <c r="D291" i="15"/>
  <c r="F291" i="15"/>
  <c r="G291" i="15"/>
  <c r="N291" i="15"/>
  <c r="O291" i="15"/>
  <c r="P291" i="15"/>
  <c r="P267" i="15"/>
  <c r="O267" i="15"/>
  <c r="N267" i="15"/>
  <c r="G267" i="15"/>
  <c r="F267" i="15"/>
  <c r="D267" i="15"/>
  <c r="D291" i="9"/>
  <c r="E291" i="9"/>
  <c r="F291" i="9"/>
  <c r="G291" i="9"/>
  <c r="O291" i="9"/>
  <c r="D268" i="9"/>
  <c r="E268" i="9"/>
  <c r="F268" i="9"/>
  <c r="G268" i="9"/>
  <c r="O268" i="9"/>
  <c r="D269" i="9"/>
  <c r="E269" i="9"/>
  <c r="F269" i="9"/>
  <c r="G269" i="9"/>
  <c r="O269" i="9"/>
  <c r="D270" i="9"/>
  <c r="E270" i="9"/>
  <c r="F270" i="9"/>
  <c r="G270" i="9"/>
  <c r="O270" i="9"/>
  <c r="D271" i="9"/>
  <c r="E271" i="9"/>
  <c r="F271" i="9"/>
  <c r="G271" i="9"/>
  <c r="O271" i="9"/>
  <c r="D272" i="9"/>
  <c r="E272" i="9"/>
  <c r="F272" i="9"/>
  <c r="G272" i="9"/>
  <c r="O272" i="9"/>
  <c r="D273" i="9"/>
  <c r="E273" i="9"/>
  <c r="F273" i="9"/>
  <c r="G273" i="9"/>
  <c r="O273" i="9"/>
  <c r="D274" i="9"/>
  <c r="E274" i="9"/>
  <c r="F274" i="9"/>
  <c r="G274" i="9"/>
  <c r="O274" i="9"/>
  <c r="D275" i="9"/>
  <c r="E275" i="9"/>
  <c r="F275" i="9"/>
  <c r="G275" i="9"/>
  <c r="O275" i="9"/>
  <c r="D276" i="9"/>
  <c r="E276" i="9"/>
  <c r="F276" i="9"/>
  <c r="G276" i="9"/>
  <c r="O276" i="9"/>
  <c r="D277" i="9"/>
  <c r="E277" i="9"/>
  <c r="F277" i="9"/>
  <c r="G277" i="9"/>
  <c r="O277" i="9"/>
  <c r="D278" i="9"/>
  <c r="E278" i="9"/>
  <c r="F278" i="9"/>
  <c r="G278" i="9"/>
  <c r="O278" i="9"/>
  <c r="D279" i="9"/>
  <c r="E279" i="9"/>
  <c r="F279" i="9"/>
  <c r="G279" i="9"/>
  <c r="O279" i="9"/>
  <c r="D280" i="9"/>
  <c r="E280" i="9"/>
  <c r="F280" i="9"/>
  <c r="G280" i="9"/>
  <c r="O280" i="9"/>
  <c r="D281" i="9"/>
  <c r="E281" i="9"/>
  <c r="F281" i="9"/>
  <c r="G281" i="9"/>
  <c r="O281" i="9"/>
  <c r="D282" i="9"/>
  <c r="E282" i="9"/>
  <c r="F282" i="9"/>
  <c r="G282" i="9"/>
  <c r="O282" i="9"/>
  <c r="D283" i="9"/>
  <c r="E283" i="9"/>
  <c r="F283" i="9"/>
  <c r="G283" i="9"/>
  <c r="O283" i="9"/>
  <c r="D284" i="9"/>
  <c r="E284" i="9"/>
  <c r="F284" i="9"/>
  <c r="G284" i="9"/>
  <c r="O284" i="9"/>
  <c r="D285" i="9"/>
  <c r="E285" i="9"/>
  <c r="F285" i="9"/>
  <c r="G285" i="9"/>
  <c r="O285" i="9"/>
  <c r="D286" i="9"/>
  <c r="E286" i="9"/>
  <c r="F286" i="9"/>
  <c r="G286" i="9"/>
  <c r="O286" i="9"/>
  <c r="D287" i="9"/>
  <c r="E287" i="9"/>
  <c r="F287" i="9"/>
  <c r="G287" i="9"/>
  <c r="O287" i="9"/>
  <c r="D288" i="9"/>
  <c r="E288" i="9"/>
  <c r="F288" i="9"/>
  <c r="G288" i="9"/>
  <c r="O288" i="9"/>
  <c r="D289" i="9"/>
  <c r="E289" i="9"/>
  <c r="F289" i="9"/>
  <c r="G289" i="9"/>
  <c r="O289" i="9"/>
  <c r="D290" i="9"/>
  <c r="E290" i="9"/>
  <c r="F290" i="9"/>
  <c r="G290" i="9"/>
  <c r="O290" i="9"/>
  <c r="D268" i="11"/>
  <c r="F268" i="11"/>
  <c r="G268" i="11"/>
  <c r="I268" i="11"/>
  <c r="N268" i="11"/>
  <c r="O268" i="11"/>
  <c r="D269" i="11"/>
  <c r="F269" i="11"/>
  <c r="G269" i="11"/>
  <c r="I269" i="11"/>
  <c r="N269" i="11"/>
  <c r="O269" i="11"/>
  <c r="D270" i="11"/>
  <c r="F270" i="11"/>
  <c r="G270" i="11"/>
  <c r="I270" i="11"/>
  <c r="N270" i="11"/>
  <c r="O270" i="11"/>
  <c r="D271" i="11"/>
  <c r="F271" i="11"/>
  <c r="G271" i="11"/>
  <c r="I271" i="11"/>
  <c r="N271" i="11"/>
  <c r="O271" i="11"/>
  <c r="D272" i="11"/>
  <c r="F272" i="11"/>
  <c r="G272" i="11"/>
  <c r="I272" i="11"/>
  <c r="N272" i="11"/>
  <c r="O272" i="11"/>
  <c r="D273" i="11"/>
  <c r="F273" i="11"/>
  <c r="G273" i="11"/>
  <c r="I273" i="11"/>
  <c r="N273" i="11"/>
  <c r="O273" i="11"/>
  <c r="D274" i="11"/>
  <c r="F274" i="11"/>
  <c r="G274" i="11"/>
  <c r="I274" i="11"/>
  <c r="N274" i="11"/>
  <c r="O274" i="11"/>
  <c r="D275" i="11"/>
  <c r="F275" i="11"/>
  <c r="G275" i="11"/>
  <c r="I275" i="11"/>
  <c r="N275" i="11"/>
  <c r="O275" i="11"/>
  <c r="D276" i="11"/>
  <c r="F276" i="11"/>
  <c r="G276" i="11"/>
  <c r="I276" i="11"/>
  <c r="N276" i="11"/>
  <c r="O276" i="11"/>
  <c r="D277" i="11"/>
  <c r="F277" i="11"/>
  <c r="G277" i="11"/>
  <c r="I277" i="11"/>
  <c r="N277" i="11"/>
  <c r="O277" i="11"/>
  <c r="D278" i="11"/>
  <c r="F278" i="11"/>
  <c r="G278" i="11"/>
  <c r="I278" i="11"/>
  <c r="N278" i="11"/>
  <c r="O278" i="11"/>
  <c r="D279" i="11"/>
  <c r="F279" i="11"/>
  <c r="G279" i="11"/>
  <c r="I279" i="11"/>
  <c r="N279" i="11"/>
  <c r="O279" i="11"/>
  <c r="D280" i="11"/>
  <c r="F280" i="11"/>
  <c r="G280" i="11"/>
  <c r="I280" i="11"/>
  <c r="N280" i="11"/>
  <c r="O280" i="11"/>
  <c r="D281" i="11"/>
  <c r="F281" i="11"/>
  <c r="G281" i="11"/>
  <c r="I281" i="11"/>
  <c r="N281" i="11"/>
  <c r="O281" i="11"/>
  <c r="D282" i="11"/>
  <c r="F282" i="11"/>
  <c r="G282" i="11"/>
  <c r="I282" i="11"/>
  <c r="N282" i="11"/>
  <c r="O282" i="11"/>
  <c r="D283" i="11"/>
  <c r="F283" i="11"/>
  <c r="G283" i="11"/>
  <c r="I283" i="11"/>
  <c r="N283" i="11"/>
  <c r="O283" i="11"/>
  <c r="D284" i="11"/>
  <c r="F284" i="11"/>
  <c r="G284" i="11"/>
  <c r="I284" i="11"/>
  <c r="N284" i="11"/>
  <c r="O284" i="11"/>
  <c r="D285" i="11"/>
  <c r="F285" i="11"/>
  <c r="G285" i="11"/>
  <c r="I285" i="11"/>
  <c r="N285" i="11"/>
  <c r="O285" i="11"/>
  <c r="D286" i="11"/>
  <c r="F286" i="11"/>
  <c r="G286" i="11"/>
  <c r="I286" i="11"/>
  <c r="N286" i="11"/>
  <c r="O286" i="11"/>
  <c r="D287" i="11"/>
  <c r="F287" i="11"/>
  <c r="G287" i="11"/>
  <c r="I287" i="11"/>
  <c r="N287" i="11"/>
  <c r="O287" i="11"/>
  <c r="D288" i="11"/>
  <c r="F288" i="11"/>
  <c r="G288" i="11"/>
  <c r="I288" i="11"/>
  <c r="N288" i="11"/>
  <c r="O288" i="11"/>
  <c r="D289" i="11"/>
  <c r="F289" i="11"/>
  <c r="G289" i="11"/>
  <c r="I289" i="11"/>
  <c r="N289" i="11"/>
  <c r="O289" i="11"/>
  <c r="D290" i="11"/>
  <c r="F290" i="11"/>
  <c r="G290" i="11"/>
  <c r="I290" i="11"/>
  <c r="N290" i="11"/>
  <c r="O290" i="11"/>
  <c r="D291" i="11"/>
  <c r="F291" i="11"/>
  <c r="G291" i="11"/>
  <c r="I291" i="11"/>
  <c r="N291" i="11"/>
  <c r="O291" i="11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F268" i="8"/>
  <c r="H268" i="8"/>
  <c r="M268" i="8"/>
  <c r="N268" i="8"/>
  <c r="O268" i="8"/>
  <c r="P268" i="8"/>
  <c r="D269" i="8"/>
  <c r="F269" i="8"/>
  <c r="H269" i="8"/>
  <c r="M269" i="8"/>
  <c r="N269" i="8"/>
  <c r="O269" i="8"/>
  <c r="P269" i="8"/>
  <c r="D270" i="8"/>
  <c r="F270" i="8"/>
  <c r="H270" i="8"/>
  <c r="M270" i="8"/>
  <c r="N270" i="8"/>
  <c r="O270" i="8"/>
  <c r="P270" i="8"/>
  <c r="D271" i="8"/>
  <c r="F271" i="8"/>
  <c r="H271" i="8"/>
  <c r="M271" i="8"/>
  <c r="N271" i="8"/>
  <c r="O271" i="8"/>
  <c r="P271" i="8"/>
  <c r="D272" i="8"/>
  <c r="F272" i="8"/>
  <c r="H272" i="8"/>
  <c r="M272" i="8"/>
  <c r="N272" i="8"/>
  <c r="O272" i="8"/>
  <c r="P272" i="8"/>
  <c r="D273" i="8"/>
  <c r="F273" i="8"/>
  <c r="H273" i="8"/>
  <c r="M273" i="8"/>
  <c r="N273" i="8"/>
  <c r="O273" i="8"/>
  <c r="P273" i="8"/>
  <c r="D274" i="8"/>
  <c r="F274" i="8"/>
  <c r="H274" i="8"/>
  <c r="M274" i="8"/>
  <c r="N274" i="8"/>
  <c r="O274" i="8"/>
  <c r="P274" i="8"/>
  <c r="D275" i="8"/>
  <c r="F275" i="8"/>
  <c r="H275" i="8"/>
  <c r="M275" i="8"/>
  <c r="N275" i="8"/>
  <c r="O275" i="8"/>
  <c r="P275" i="8"/>
  <c r="D276" i="8"/>
  <c r="F276" i="8"/>
  <c r="H276" i="8"/>
  <c r="M276" i="8"/>
  <c r="N276" i="8"/>
  <c r="O276" i="8"/>
  <c r="P276" i="8"/>
  <c r="D277" i="8"/>
  <c r="F277" i="8"/>
  <c r="H277" i="8"/>
  <c r="M277" i="8"/>
  <c r="N277" i="8"/>
  <c r="O277" i="8"/>
  <c r="P277" i="8"/>
  <c r="D278" i="8"/>
  <c r="F278" i="8"/>
  <c r="H278" i="8"/>
  <c r="M278" i="8"/>
  <c r="N278" i="8"/>
  <c r="O278" i="8"/>
  <c r="P278" i="8"/>
  <c r="D279" i="8"/>
  <c r="F279" i="8"/>
  <c r="H279" i="8"/>
  <c r="M279" i="8"/>
  <c r="N279" i="8"/>
  <c r="O279" i="8"/>
  <c r="P279" i="8"/>
  <c r="D280" i="8"/>
  <c r="F280" i="8"/>
  <c r="H280" i="8"/>
  <c r="M280" i="8"/>
  <c r="N280" i="8"/>
  <c r="O280" i="8"/>
  <c r="P280" i="8"/>
  <c r="D281" i="8"/>
  <c r="F281" i="8"/>
  <c r="H281" i="8"/>
  <c r="M281" i="8"/>
  <c r="N281" i="8"/>
  <c r="O281" i="8"/>
  <c r="P281" i="8"/>
  <c r="D282" i="8"/>
  <c r="F282" i="8"/>
  <c r="H282" i="8"/>
  <c r="M282" i="8"/>
  <c r="N282" i="8"/>
  <c r="O282" i="8"/>
  <c r="P282" i="8"/>
  <c r="D283" i="8"/>
  <c r="F283" i="8"/>
  <c r="H283" i="8"/>
  <c r="M283" i="8"/>
  <c r="N283" i="8"/>
  <c r="O283" i="8"/>
  <c r="P283" i="8"/>
  <c r="D284" i="8"/>
  <c r="F284" i="8"/>
  <c r="H284" i="8"/>
  <c r="M284" i="8"/>
  <c r="N284" i="8"/>
  <c r="O284" i="8"/>
  <c r="P284" i="8"/>
  <c r="D285" i="8"/>
  <c r="F285" i="8"/>
  <c r="H285" i="8"/>
  <c r="M285" i="8"/>
  <c r="N285" i="8"/>
  <c r="O285" i="8"/>
  <c r="P285" i="8"/>
  <c r="D286" i="8"/>
  <c r="F286" i="8"/>
  <c r="H286" i="8"/>
  <c r="M286" i="8"/>
  <c r="N286" i="8"/>
  <c r="O286" i="8"/>
  <c r="P286" i="8"/>
  <c r="D287" i="8"/>
  <c r="F287" i="8"/>
  <c r="H287" i="8"/>
  <c r="M287" i="8"/>
  <c r="N287" i="8"/>
  <c r="O287" i="8"/>
  <c r="P287" i="8"/>
  <c r="D288" i="8"/>
  <c r="F288" i="8"/>
  <c r="H288" i="8"/>
  <c r="M288" i="8"/>
  <c r="N288" i="8"/>
  <c r="O288" i="8"/>
  <c r="P288" i="8"/>
  <c r="D289" i="8"/>
  <c r="F289" i="8"/>
  <c r="H289" i="8"/>
  <c r="M289" i="8"/>
  <c r="N289" i="8"/>
  <c r="O289" i="8"/>
  <c r="P289" i="8"/>
  <c r="D290" i="8"/>
  <c r="F290" i="8"/>
  <c r="H290" i="8"/>
  <c r="M290" i="8"/>
  <c r="N290" i="8"/>
  <c r="O290" i="8"/>
  <c r="P290" i="8"/>
  <c r="D291" i="8"/>
  <c r="F291" i="8"/>
  <c r="H291" i="8"/>
  <c r="M291" i="8"/>
  <c r="N291" i="8"/>
  <c r="O291" i="8"/>
  <c r="P291" i="8"/>
  <c r="D268" i="10"/>
  <c r="E268" i="10"/>
  <c r="F268" i="10"/>
  <c r="I268" i="10"/>
  <c r="N268" i="10"/>
  <c r="O268" i="10"/>
  <c r="D269" i="10"/>
  <c r="E269" i="10"/>
  <c r="F269" i="10"/>
  <c r="I269" i="10"/>
  <c r="N269" i="10"/>
  <c r="O269" i="10"/>
  <c r="D270" i="10"/>
  <c r="E270" i="10"/>
  <c r="F270" i="10"/>
  <c r="I270" i="10"/>
  <c r="N270" i="10"/>
  <c r="O270" i="10"/>
  <c r="D271" i="10"/>
  <c r="E271" i="10"/>
  <c r="F271" i="10"/>
  <c r="I271" i="10"/>
  <c r="N271" i="10"/>
  <c r="O271" i="10"/>
  <c r="D272" i="10"/>
  <c r="E272" i="10"/>
  <c r="F272" i="10"/>
  <c r="I272" i="10"/>
  <c r="N272" i="10"/>
  <c r="O272" i="10"/>
  <c r="D273" i="10"/>
  <c r="E273" i="10"/>
  <c r="F273" i="10"/>
  <c r="I273" i="10"/>
  <c r="N273" i="10"/>
  <c r="O273" i="10"/>
  <c r="D274" i="10"/>
  <c r="E274" i="10"/>
  <c r="F274" i="10"/>
  <c r="I274" i="10"/>
  <c r="N274" i="10"/>
  <c r="O274" i="10"/>
  <c r="D275" i="10"/>
  <c r="E275" i="10"/>
  <c r="F275" i="10"/>
  <c r="I275" i="10"/>
  <c r="N275" i="10"/>
  <c r="O275" i="10"/>
  <c r="D276" i="10"/>
  <c r="E276" i="10"/>
  <c r="F276" i="10"/>
  <c r="I276" i="10"/>
  <c r="N276" i="10"/>
  <c r="O276" i="10"/>
  <c r="D277" i="10"/>
  <c r="E277" i="10"/>
  <c r="F277" i="10"/>
  <c r="I277" i="10"/>
  <c r="N277" i="10"/>
  <c r="O277" i="10"/>
  <c r="D278" i="10"/>
  <c r="E278" i="10"/>
  <c r="F278" i="10"/>
  <c r="I278" i="10"/>
  <c r="N278" i="10"/>
  <c r="O278" i="10"/>
  <c r="D279" i="10"/>
  <c r="E279" i="10"/>
  <c r="F279" i="10"/>
  <c r="I279" i="10"/>
  <c r="N279" i="10"/>
  <c r="O279" i="10"/>
  <c r="D280" i="10"/>
  <c r="E280" i="10"/>
  <c r="F280" i="10"/>
  <c r="I280" i="10"/>
  <c r="N280" i="10"/>
  <c r="O280" i="10"/>
  <c r="D281" i="10"/>
  <c r="E281" i="10"/>
  <c r="F281" i="10"/>
  <c r="I281" i="10"/>
  <c r="N281" i="10"/>
  <c r="O281" i="10"/>
  <c r="D282" i="10"/>
  <c r="E282" i="10"/>
  <c r="F282" i="10"/>
  <c r="I282" i="10"/>
  <c r="N282" i="10"/>
  <c r="O282" i="10"/>
  <c r="D283" i="10"/>
  <c r="E283" i="10"/>
  <c r="F283" i="10"/>
  <c r="I283" i="10"/>
  <c r="N283" i="10"/>
  <c r="O283" i="10"/>
  <c r="D284" i="10"/>
  <c r="E284" i="10"/>
  <c r="F284" i="10"/>
  <c r="I284" i="10"/>
  <c r="N284" i="10"/>
  <c r="O284" i="10"/>
  <c r="D285" i="10"/>
  <c r="E285" i="10"/>
  <c r="F285" i="10"/>
  <c r="I285" i="10"/>
  <c r="N285" i="10"/>
  <c r="O285" i="10"/>
  <c r="D286" i="10"/>
  <c r="E286" i="10"/>
  <c r="F286" i="10"/>
  <c r="I286" i="10"/>
  <c r="N286" i="10"/>
  <c r="O286" i="10"/>
  <c r="D287" i="10"/>
  <c r="E287" i="10"/>
  <c r="F287" i="10"/>
  <c r="I287" i="10"/>
  <c r="N287" i="10"/>
  <c r="O287" i="10"/>
  <c r="D288" i="10"/>
  <c r="E288" i="10"/>
  <c r="F288" i="10"/>
  <c r="I288" i="10"/>
  <c r="N288" i="10"/>
  <c r="O288" i="10"/>
  <c r="D289" i="10"/>
  <c r="E289" i="10"/>
  <c r="F289" i="10"/>
  <c r="I289" i="10"/>
  <c r="N289" i="10"/>
  <c r="O289" i="10"/>
  <c r="D290" i="10"/>
  <c r="E290" i="10"/>
  <c r="F290" i="10"/>
  <c r="I290" i="10"/>
  <c r="N290" i="10"/>
  <c r="O290" i="10"/>
  <c r="D291" i="10"/>
  <c r="E291" i="10"/>
  <c r="F291" i="10"/>
  <c r="I291" i="10"/>
  <c r="N291" i="10"/>
  <c r="O291" i="10"/>
  <c r="P291" i="13"/>
  <c r="O291" i="13"/>
  <c r="N291" i="13"/>
  <c r="M291" i="13"/>
  <c r="I291" i="13"/>
  <c r="G291" i="13"/>
  <c r="F291" i="13"/>
  <c r="D291" i="13"/>
  <c r="P290" i="13"/>
  <c r="O290" i="13"/>
  <c r="N290" i="13"/>
  <c r="M290" i="13"/>
  <c r="I290" i="13"/>
  <c r="G290" i="13"/>
  <c r="F290" i="13"/>
  <c r="D290" i="13"/>
  <c r="P289" i="13"/>
  <c r="O289" i="13"/>
  <c r="N289" i="13"/>
  <c r="M289" i="13"/>
  <c r="I289" i="13"/>
  <c r="G289" i="13"/>
  <c r="F289" i="13"/>
  <c r="D289" i="13"/>
  <c r="P288" i="13"/>
  <c r="O288" i="13"/>
  <c r="N288" i="13"/>
  <c r="M288" i="13"/>
  <c r="I288" i="13"/>
  <c r="G288" i="13"/>
  <c r="F288" i="13"/>
  <c r="D288" i="13"/>
  <c r="P287" i="13"/>
  <c r="O287" i="13"/>
  <c r="N287" i="13"/>
  <c r="M287" i="13"/>
  <c r="I287" i="13"/>
  <c r="G287" i="13"/>
  <c r="F287" i="13"/>
  <c r="D287" i="13"/>
  <c r="P286" i="13"/>
  <c r="O286" i="13"/>
  <c r="N286" i="13"/>
  <c r="M286" i="13"/>
  <c r="I286" i="13"/>
  <c r="G286" i="13"/>
  <c r="F286" i="13"/>
  <c r="D286" i="13"/>
  <c r="P285" i="13"/>
  <c r="O285" i="13"/>
  <c r="N285" i="13"/>
  <c r="M285" i="13"/>
  <c r="I285" i="13"/>
  <c r="G285" i="13"/>
  <c r="F285" i="13"/>
  <c r="D285" i="13"/>
  <c r="P284" i="13"/>
  <c r="O284" i="13"/>
  <c r="N284" i="13"/>
  <c r="M284" i="13"/>
  <c r="I284" i="13"/>
  <c r="G284" i="13"/>
  <c r="F284" i="13"/>
  <c r="D284" i="13"/>
  <c r="P283" i="13"/>
  <c r="O283" i="13"/>
  <c r="N283" i="13"/>
  <c r="M283" i="13"/>
  <c r="I283" i="13"/>
  <c r="G283" i="13"/>
  <c r="F283" i="13"/>
  <c r="D283" i="13"/>
  <c r="P282" i="13"/>
  <c r="O282" i="13"/>
  <c r="N282" i="13"/>
  <c r="M282" i="13"/>
  <c r="I282" i="13"/>
  <c r="G282" i="13"/>
  <c r="F282" i="13"/>
  <c r="D282" i="13"/>
  <c r="P281" i="13"/>
  <c r="O281" i="13"/>
  <c r="N281" i="13"/>
  <c r="M281" i="13"/>
  <c r="I281" i="13"/>
  <c r="G281" i="13"/>
  <c r="F281" i="13"/>
  <c r="D281" i="13"/>
  <c r="P280" i="13"/>
  <c r="O280" i="13"/>
  <c r="N280" i="13"/>
  <c r="M280" i="13"/>
  <c r="I280" i="13"/>
  <c r="G280" i="13"/>
  <c r="F280" i="13"/>
  <c r="D280" i="13"/>
  <c r="P279" i="13"/>
  <c r="O279" i="13"/>
  <c r="N279" i="13"/>
  <c r="M279" i="13"/>
  <c r="I279" i="13"/>
  <c r="G279" i="13"/>
  <c r="F279" i="13"/>
  <c r="D279" i="13"/>
  <c r="P278" i="13"/>
  <c r="O278" i="13"/>
  <c r="N278" i="13"/>
  <c r="M278" i="13"/>
  <c r="I278" i="13"/>
  <c r="G278" i="13"/>
  <c r="F278" i="13"/>
  <c r="D278" i="13"/>
  <c r="P277" i="13"/>
  <c r="O277" i="13"/>
  <c r="N277" i="13"/>
  <c r="M277" i="13"/>
  <c r="I277" i="13"/>
  <c r="G277" i="13"/>
  <c r="F277" i="13"/>
  <c r="D277" i="13"/>
  <c r="P276" i="13"/>
  <c r="O276" i="13"/>
  <c r="N276" i="13"/>
  <c r="M276" i="13"/>
  <c r="I276" i="13"/>
  <c r="G276" i="13"/>
  <c r="F276" i="13"/>
  <c r="D276" i="13"/>
  <c r="P275" i="13"/>
  <c r="O275" i="13"/>
  <c r="N275" i="13"/>
  <c r="M275" i="13"/>
  <c r="I275" i="13"/>
  <c r="G275" i="13"/>
  <c r="F275" i="13"/>
  <c r="D275" i="13"/>
  <c r="P274" i="13"/>
  <c r="O274" i="13"/>
  <c r="N274" i="13"/>
  <c r="M274" i="13"/>
  <c r="I274" i="13"/>
  <c r="G274" i="13"/>
  <c r="F274" i="13"/>
  <c r="D274" i="13"/>
  <c r="P273" i="13"/>
  <c r="O273" i="13"/>
  <c r="N273" i="13"/>
  <c r="M273" i="13"/>
  <c r="I273" i="13"/>
  <c r="G273" i="13"/>
  <c r="F273" i="13"/>
  <c r="D273" i="13"/>
  <c r="P272" i="13"/>
  <c r="O272" i="13"/>
  <c r="N272" i="13"/>
  <c r="M272" i="13"/>
  <c r="I272" i="13"/>
  <c r="G272" i="13"/>
  <c r="F272" i="13"/>
  <c r="D272" i="13"/>
  <c r="P271" i="13"/>
  <c r="O271" i="13"/>
  <c r="N271" i="13"/>
  <c r="M271" i="13"/>
  <c r="I271" i="13"/>
  <c r="G271" i="13"/>
  <c r="F271" i="13"/>
  <c r="D271" i="13"/>
  <c r="P270" i="13"/>
  <c r="O270" i="13"/>
  <c r="N270" i="13"/>
  <c r="M270" i="13"/>
  <c r="I270" i="13"/>
  <c r="G270" i="13"/>
  <c r="F270" i="13"/>
  <c r="D270" i="13"/>
  <c r="P269" i="13"/>
  <c r="O269" i="13"/>
  <c r="N269" i="13"/>
  <c r="M269" i="13"/>
  <c r="I269" i="13"/>
  <c r="G269" i="13"/>
  <c r="F269" i="13"/>
  <c r="D269" i="13"/>
  <c r="P268" i="13"/>
  <c r="O268" i="13"/>
  <c r="N268" i="13"/>
  <c r="M268" i="13"/>
  <c r="I268" i="13"/>
  <c r="G268" i="13"/>
  <c r="F268" i="13"/>
  <c r="D268" i="13"/>
  <c r="O291" i="14"/>
  <c r="N291" i="14"/>
  <c r="G291" i="14"/>
  <c r="F291" i="14"/>
  <c r="E291" i="14"/>
  <c r="D291" i="14"/>
  <c r="O290" i="14"/>
  <c r="N290" i="14"/>
  <c r="G290" i="14"/>
  <c r="F290" i="14"/>
  <c r="E290" i="14"/>
  <c r="D290" i="14"/>
  <c r="O289" i="14"/>
  <c r="N289" i="14"/>
  <c r="G289" i="14"/>
  <c r="F289" i="14"/>
  <c r="E289" i="14"/>
  <c r="D289" i="14"/>
  <c r="O288" i="14"/>
  <c r="N288" i="14"/>
  <c r="G288" i="14"/>
  <c r="F288" i="14"/>
  <c r="E288" i="14"/>
  <c r="D288" i="14"/>
  <c r="O287" i="14"/>
  <c r="N287" i="14"/>
  <c r="G287" i="14"/>
  <c r="F287" i="14"/>
  <c r="E287" i="14"/>
  <c r="D287" i="14"/>
  <c r="O286" i="14"/>
  <c r="N286" i="14"/>
  <c r="G286" i="14"/>
  <c r="F286" i="14"/>
  <c r="E286" i="14"/>
  <c r="D286" i="14"/>
  <c r="O285" i="14"/>
  <c r="N285" i="14"/>
  <c r="G285" i="14"/>
  <c r="F285" i="14"/>
  <c r="E285" i="14"/>
  <c r="D285" i="14"/>
  <c r="O284" i="14"/>
  <c r="N284" i="14"/>
  <c r="G284" i="14"/>
  <c r="F284" i="14"/>
  <c r="E284" i="14"/>
  <c r="D284" i="14"/>
  <c r="O283" i="14"/>
  <c r="N283" i="14"/>
  <c r="G283" i="14"/>
  <c r="F283" i="14"/>
  <c r="E283" i="14"/>
  <c r="D283" i="14"/>
  <c r="O282" i="14"/>
  <c r="N282" i="14"/>
  <c r="G282" i="14"/>
  <c r="F282" i="14"/>
  <c r="E282" i="14"/>
  <c r="D282" i="14"/>
  <c r="O281" i="14"/>
  <c r="N281" i="14"/>
  <c r="G281" i="14"/>
  <c r="F281" i="14"/>
  <c r="E281" i="14"/>
  <c r="D281" i="14"/>
  <c r="O280" i="14"/>
  <c r="N280" i="14"/>
  <c r="G280" i="14"/>
  <c r="F280" i="14"/>
  <c r="E280" i="14"/>
  <c r="D280" i="14"/>
  <c r="O279" i="14"/>
  <c r="N279" i="14"/>
  <c r="G279" i="14"/>
  <c r="F279" i="14"/>
  <c r="E279" i="14"/>
  <c r="D279" i="14"/>
  <c r="O278" i="14"/>
  <c r="N278" i="14"/>
  <c r="G278" i="14"/>
  <c r="F278" i="14"/>
  <c r="E278" i="14"/>
  <c r="D278" i="14"/>
  <c r="O277" i="14"/>
  <c r="N277" i="14"/>
  <c r="G277" i="14"/>
  <c r="F277" i="14"/>
  <c r="E277" i="14"/>
  <c r="D277" i="14"/>
  <c r="O276" i="14"/>
  <c r="N276" i="14"/>
  <c r="G276" i="14"/>
  <c r="F276" i="14"/>
  <c r="E276" i="14"/>
  <c r="D276" i="14"/>
  <c r="O275" i="14"/>
  <c r="N275" i="14"/>
  <c r="G275" i="14"/>
  <c r="F275" i="14"/>
  <c r="E275" i="14"/>
  <c r="D275" i="14"/>
  <c r="O274" i="14"/>
  <c r="N274" i="14"/>
  <c r="G274" i="14"/>
  <c r="F274" i="14"/>
  <c r="E274" i="14"/>
  <c r="D274" i="14"/>
  <c r="O273" i="14"/>
  <c r="N273" i="14"/>
  <c r="G273" i="14"/>
  <c r="F273" i="14"/>
  <c r="E273" i="14"/>
  <c r="D273" i="14"/>
  <c r="O272" i="14"/>
  <c r="N272" i="14"/>
  <c r="G272" i="14"/>
  <c r="F272" i="14"/>
  <c r="E272" i="14"/>
  <c r="D272" i="14"/>
  <c r="O271" i="14"/>
  <c r="N271" i="14"/>
  <c r="G271" i="14"/>
  <c r="F271" i="14"/>
  <c r="E271" i="14"/>
  <c r="D271" i="14"/>
  <c r="O270" i="14"/>
  <c r="N270" i="14"/>
  <c r="G270" i="14"/>
  <c r="F270" i="14"/>
  <c r="E270" i="14"/>
  <c r="D270" i="14"/>
  <c r="O269" i="14"/>
  <c r="N269" i="14"/>
  <c r="G269" i="14"/>
  <c r="F269" i="14"/>
  <c r="E269" i="14"/>
  <c r="D269" i="14"/>
  <c r="O268" i="14"/>
  <c r="N268" i="14"/>
  <c r="G268" i="14"/>
  <c r="F268" i="14"/>
  <c r="E268" i="14"/>
  <c r="D268" i="14"/>
  <c r="Q268" i="15" l="1"/>
  <c r="Q291" i="15"/>
  <c r="Q283" i="15"/>
  <c r="Q279" i="15"/>
  <c r="Q275" i="15"/>
  <c r="Q269" i="14"/>
  <c r="Q277" i="14"/>
  <c r="Q285" i="14"/>
  <c r="Q278" i="14"/>
  <c r="Q283" i="14"/>
  <c r="Q268" i="14"/>
  <c r="Q275" i="14"/>
  <c r="Q287" i="14"/>
  <c r="Q291" i="14"/>
  <c r="Q288" i="15"/>
  <c r="Q284" i="15"/>
  <c r="Q276" i="15"/>
  <c r="Q267" i="15"/>
  <c r="Q274" i="15"/>
  <c r="Q270" i="15"/>
  <c r="Q276" i="14"/>
  <c r="Q273" i="14"/>
  <c r="Q284" i="14"/>
  <c r="Q272" i="14"/>
  <c r="Q290" i="14"/>
  <c r="Q271" i="14"/>
  <c r="Q280" i="14"/>
  <c r="Q289" i="14"/>
  <c r="Q286" i="14"/>
  <c r="Q274" i="14"/>
  <c r="Q282" i="14"/>
  <c r="Q281" i="14"/>
  <c r="Q270" i="14"/>
  <c r="Q279" i="14"/>
  <c r="Q288" i="14"/>
  <c r="Q272" i="13"/>
  <c r="Q268" i="13"/>
  <c r="Q269" i="13"/>
  <c r="Q270" i="13"/>
  <c r="Q271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87" i="15"/>
  <c r="Q282" i="15"/>
  <c r="Q278" i="15"/>
  <c r="Q273" i="15"/>
  <c r="Q269" i="15"/>
  <c r="Q289" i="15"/>
  <c r="Q285" i="15"/>
  <c r="Q280" i="15"/>
  <c r="Q271" i="15"/>
  <c r="Q290" i="15"/>
  <c r="Q286" i="15"/>
  <c r="Q281" i="15"/>
  <c r="Q277" i="15"/>
  <c r="Q272" i="15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250" i="14" s="1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52" i="14" l="1"/>
  <c r="Q255" i="14"/>
  <c r="Q256" i="14"/>
  <c r="Q257" i="14"/>
  <c r="Q258" i="14"/>
  <c r="Q259" i="14"/>
  <c r="Q260" i="14"/>
  <c r="Q261" i="14"/>
  <c r="Q262" i="14"/>
  <c r="Q263" i="14"/>
  <c r="Q247" i="14"/>
  <c r="Q249" i="14"/>
  <c r="Q253" i="14"/>
  <c r="Q247" i="13"/>
  <c r="Q249" i="13"/>
  <c r="Q251" i="13"/>
  <c r="Q253" i="13"/>
  <c r="Q255" i="13"/>
  <c r="Q257" i="13"/>
  <c r="Q259" i="13"/>
  <c r="Q261" i="13"/>
  <c r="Q263" i="13"/>
  <c r="Q264" i="13"/>
  <c r="Q248" i="14"/>
  <c r="Q251" i="14"/>
  <c r="Q254" i="14"/>
  <c r="Q248" i="13"/>
  <c r="Q250" i="13"/>
  <c r="Q252" i="13"/>
  <c r="Q254" i="13"/>
  <c r="Q256" i="13"/>
  <c r="Q258" i="13"/>
  <c r="Q260" i="13"/>
  <c r="Q262" i="13"/>
  <c r="Q264" i="14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260" i="12" s="1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259" i="12" s="1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258" i="12" s="1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257" i="12" s="1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256" i="12" s="1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254" i="12" s="1"/>
  <c r="Q85" i="12"/>
  <c r="Q84" i="12"/>
  <c r="Q83" i="12"/>
  <c r="Q82" i="12"/>
  <c r="Q81" i="12"/>
  <c r="Q80" i="12"/>
  <c r="Q79" i="12"/>
  <c r="Q78" i="12"/>
  <c r="Q77" i="12"/>
  <c r="Q76" i="12"/>
  <c r="Q75" i="12"/>
  <c r="Q74" i="12"/>
  <c r="Q253" i="12" s="1"/>
  <c r="Q73" i="12"/>
  <c r="Q72" i="12"/>
  <c r="Q71" i="12"/>
  <c r="Q70" i="12"/>
  <c r="Q69" i="12"/>
  <c r="Q68" i="12"/>
  <c r="Q67" i="12"/>
  <c r="Q66" i="12"/>
  <c r="Q65" i="12"/>
  <c r="Q64" i="12"/>
  <c r="Q63" i="12"/>
  <c r="Q62" i="12"/>
  <c r="Q252" i="12" s="1"/>
  <c r="Q61" i="12"/>
  <c r="Q60" i="12"/>
  <c r="Q59" i="12"/>
  <c r="Q58" i="12"/>
  <c r="Q57" i="12"/>
  <c r="Q56" i="12"/>
  <c r="Q55" i="12"/>
  <c r="Q54" i="12"/>
  <c r="Q53" i="12"/>
  <c r="Q52" i="12"/>
  <c r="Q51" i="12"/>
  <c r="Q50" i="12"/>
  <c r="Q251" i="12" s="1"/>
  <c r="Q49" i="12"/>
  <c r="Q48" i="12"/>
  <c r="Q47" i="12"/>
  <c r="Q46" i="12"/>
  <c r="Q45" i="12"/>
  <c r="Q44" i="12"/>
  <c r="Q43" i="12"/>
  <c r="Q42" i="12"/>
  <c r="Q41" i="12"/>
  <c r="Q40" i="12"/>
  <c r="Q39" i="12"/>
  <c r="Q38" i="12"/>
  <c r="Q250" i="12" s="1"/>
  <c r="Q37" i="12"/>
  <c r="Q36" i="12"/>
  <c r="Q35" i="12"/>
  <c r="Q34" i="12"/>
  <c r="Q33" i="12"/>
  <c r="Q32" i="12"/>
  <c r="Q31" i="12"/>
  <c r="Q30" i="12"/>
  <c r="Q29" i="12"/>
  <c r="Q28" i="12"/>
  <c r="Q27" i="12"/>
  <c r="Q26" i="12"/>
  <c r="Q249" i="12" s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248" i="12" s="1"/>
  <c r="Q13" i="12"/>
  <c r="Q12" i="12"/>
  <c r="Q11" i="12"/>
  <c r="Q10" i="12"/>
  <c r="Q9" i="12"/>
  <c r="Q8" i="12"/>
  <c r="Q7" i="12"/>
  <c r="Q6" i="12"/>
  <c r="Q5" i="12"/>
  <c r="Q4" i="12"/>
  <c r="Q3" i="12"/>
  <c r="Q2" i="12"/>
  <c r="Q247" i="12" s="1"/>
  <c r="Q272" i="11"/>
  <c r="Q288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80" i="11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P291" i="3"/>
  <c r="O291" i="3"/>
  <c r="M291" i="3"/>
  <c r="J291" i="3"/>
  <c r="J291" i="4" s="1"/>
  <c r="H291" i="3"/>
  <c r="E46" i="16" s="1"/>
  <c r="G291" i="3"/>
  <c r="F291" i="3"/>
  <c r="D291" i="3"/>
  <c r="B46" i="16" s="1"/>
  <c r="P290" i="3"/>
  <c r="O290" i="3"/>
  <c r="M290" i="3"/>
  <c r="J290" i="3"/>
  <c r="J290" i="4" s="1"/>
  <c r="H290" i="3"/>
  <c r="E45" i="16" s="1"/>
  <c r="G290" i="3"/>
  <c r="F290" i="3"/>
  <c r="D290" i="3"/>
  <c r="B45" i="16" s="1"/>
  <c r="P289" i="3"/>
  <c r="O289" i="3"/>
  <c r="M289" i="3"/>
  <c r="J289" i="3"/>
  <c r="J289" i="4" s="1"/>
  <c r="H289" i="3"/>
  <c r="E44" i="16" s="1"/>
  <c r="G289" i="3"/>
  <c r="F289" i="3"/>
  <c r="D289" i="3"/>
  <c r="B44" i="16" s="1"/>
  <c r="P288" i="3"/>
  <c r="O288" i="3"/>
  <c r="M288" i="3"/>
  <c r="J288" i="3"/>
  <c r="J288" i="4" s="1"/>
  <c r="H288" i="3"/>
  <c r="E43" i="16" s="1"/>
  <c r="G288" i="3"/>
  <c r="F288" i="3"/>
  <c r="D288" i="3"/>
  <c r="B43" i="16" s="1"/>
  <c r="P287" i="3"/>
  <c r="O287" i="3"/>
  <c r="M287" i="3"/>
  <c r="J287" i="3"/>
  <c r="J287" i="4" s="1"/>
  <c r="H287" i="3"/>
  <c r="E42" i="16" s="1"/>
  <c r="G287" i="3"/>
  <c r="F287" i="3"/>
  <c r="D287" i="3"/>
  <c r="B42" i="16" s="1"/>
  <c r="P286" i="3"/>
  <c r="O286" i="3"/>
  <c r="M286" i="3"/>
  <c r="J286" i="3"/>
  <c r="J286" i="4" s="1"/>
  <c r="H286" i="3"/>
  <c r="E41" i="16" s="1"/>
  <c r="G286" i="3"/>
  <c r="F286" i="3"/>
  <c r="D286" i="3"/>
  <c r="B41" i="16" s="1"/>
  <c r="P285" i="3"/>
  <c r="O285" i="3"/>
  <c r="M285" i="3"/>
  <c r="J285" i="3"/>
  <c r="J285" i="4" s="1"/>
  <c r="H285" i="3"/>
  <c r="E40" i="16" s="1"/>
  <c r="G285" i="3"/>
  <c r="F285" i="3"/>
  <c r="D285" i="3"/>
  <c r="B40" i="16" s="1"/>
  <c r="P284" i="3"/>
  <c r="O284" i="3"/>
  <c r="M284" i="3"/>
  <c r="J284" i="3"/>
  <c r="J284" i="4" s="1"/>
  <c r="H284" i="3"/>
  <c r="E39" i="16" s="1"/>
  <c r="G284" i="3"/>
  <c r="F284" i="3"/>
  <c r="D284" i="3"/>
  <c r="B39" i="16" s="1"/>
  <c r="P283" i="3"/>
  <c r="O283" i="3"/>
  <c r="M283" i="3"/>
  <c r="J283" i="3"/>
  <c r="J283" i="4" s="1"/>
  <c r="H283" i="3"/>
  <c r="E38" i="16" s="1"/>
  <c r="G283" i="3"/>
  <c r="F283" i="3"/>
  <c r="D283" i="3"/>
  <c r="B38" i="16" s="1"/>
  <c r="P282" i="3"/>
  <c r="O282" i="3"/>
  <c r="M282" i="3"/>
  <c r="J282" i="3"/>
  <c r="J282" i="4" s="1"/>
  <c r="H282" i="3"/>
  <c r="E37" i="16" s="1"/>
  <c r="G282" i="3"/>
  <c r="F282" i="3"/>
  <c r="D282" i="3"/>
  <c r="B37" i="16" s="1"/>
  <c r="P281" i="3"/>
  <c r="O281" i="3"/>
  <c r="M281" i="3"/>
  <c r="J281" i="3"/>
  <c r="J281" i="4" s="1"/>
  <c r="H281" i="3"/>
  <c r="E36" i="16" s="1"/>
  <c r="G281" i="3"/>
  <c r="F281" i="3"/>
  <c r="D281" i="3"/>
  <c r="B36" i="16" s="1"/>
  <c r="P280" i="3"/>
  <c r="O280" i="3"/>
  <c r="M280" i="3"/>
  <c r="J280" i="3"/>
  <c r="J280" i="4" s="1"/>
  <c r="H280" i="3"/>
  <c r="E35" i="16" s="1"/>
  <c r="G280" i="3"/>
  <c r="F280" i="3"/>
  <c r="D280" i="3"/>
  <c r="B35" i="16" s="1"/>
  <c r="P279" i="3"/>
  <c r="O279" i="3"/>
  <c r="M279" i="3"/>
  <c r="J279" i="3"/>
  <c r="J279" i="4" s="1"/>
  <c r="H279" i="3"/>
  <c r="E34" i="16" s="1"/>
  <c r="G279" i="3"/>
  <c r="F279" i="3"/>
  <c r="D279" i="3"/>
  <c r="B34" i="16" s="1"/>
  <c r="P278" i="3"/>
  <c r="O278" i="3"/>
  <c r="M278" i="3"/>
  <c r="J278" i="3"/>
  <c r="J278" i="4" s="1"/>
  <c r="H278" i="3"/>
  <c r="E33" i="16" s="1"/>
  <c r="G278" i="3"/>
  <c r="F278" i="3"/>
  <c r="D278" i="3"/>
  <c r="B33" i="16" s="1"/>
  <c r="P277" i="3"/>
  <c r="O277" i="3"/>
  <c r="M277" i="3"/>
  <c r="J277" i="3"/>
  <c r="J277" i="4" s="1"/>
  <c r="H277" i="3"/>
  <c r="E32" i="16" s="1"/>
  <c r="G277" i="3"/>
  <c r="F277" i="3"/>
  <c r="D277" i="3"/>
  <c r="B32" i="16" s="1"/>
  <c r="P276" i="3"/>
  <c r="O276" i="3"/>
  <c r="M276" i="3"/>
  <c r="J276" i="3"/>
  <c r="J276" i="4" s="1"/>
  <c r="H276" i="3"/>
  <c r="E31" i="16" s="1"/>
  <c r="G276" i="3"/>
  <c r="F276" i="3"/>
  <c r="D276" i="3"/>
  <c r="B31" i="16" s="1"/>
  <c r="P275" i="3"/>
  <c r="O275" i="3"/>
  <c r="M275" i="3"/>
  <c r="J275" i="3"/>
  <c r="J275" i="4" s="1"/>
  <c r="H275" i="3"/>
  <c r="E30" i="16" s="1"/>
  <c r="G275" i="3"/>
  <c r="F275" i="3"/>
  <c r="D275" i="3"/>
  <c r="B30" i="16" s="1"/>
  <c r="P274" i="3"/>
  <c r="O274" i="3"/>
  <c r="M274" i="3"/>
  <c r="J274" i="3"/>
  <c r="J274" i="4" s="1"/>
  <c r="H274" i="3"/>
  <c r="E29" i="16" s="1"/>
  <c r="G274" i="3"/>
  <c r="F274" i="3"/>
  <c r="D274" i="3"/>
  <c r="B29" i="16" s="1"/>
  <c r="P273" i="3"/>
  <c r="O273" i="3"/>
  <c r="M273" i="3"/>
  <c r="J273" i="3"/>
  <c r="J273" i="4" s="1"/>
  <c r="H273" i="3"/>
  <c r="E28" i="16" s="1"/>
  <c r="G273" i="3"/>
  <c r="F273" i="3"/>
  <c r="D273" i="3"/>
  <c r="B28" i="16" s="1"/>
  <c r="P272" i="3"/>
  <c r="O272" i="3"/>
  <c r="M272" i="3"/>
  <c r="J272" i="3"/>
  <c r="J272" i="4" s="1"/>
  <c r="H272" i="3"/>
  <c r="E27" i="16" s="1"/>
  <c r="G272" i="3"/>
  <c r="F272" i="3"/>
  <c r="D272" i="3"/>
  <c r="B27" i="16" s="1"/>
  <c r="P271" i="3"/>
  <c r="O271" i="3"/>
  <c r="M271" i="3"/>
  <c r="J271" i="3"/>
  <c r="J271" i="4" s="1"/>
  <c r="H271" i="3"/>
  <c r="E26" i="16" s="1"/>
  <c r="G271" i="3"/>
  <c r="F271" i="3"/>
  <c r="D271" i="3"/>
  <c r="B26" i="16" s="1"/>
  <c r="P270" i="3"/>
  <c r="O270" i="3"/>
  <c r="M270" i="3"/>
  <c r="J270" i="3"/>
  <c r="J270" i="4" s="1"/>
  <c r="H270" i="3"/>
  <c r="E25" i="16" s="1"/>
  <c r="G270" i="3"/>
  <c r="F270" i="3"/>
  <c r="D270" i="3"/>
  <c r="B25" i="16" s="1"/>
  <c r="P269" i="3"/>
  <c r="O269" i="3"/>
  <c r="M269" i="3"/>
  <c r="J269" i="3"/>
  <c r="J269" i="4" s="1"/>
  <c r="H269" i="3"/>
  <c r="E24" i="16" s="1"/>
  <c r="G269" i="3"/>
  <c r="F269" i="3"/>
  <c r="D269" i="3"/>
  <c r="B24" i="16" s="1"/>
  <c r="P268" i="3"/>
  <c r="O268" i="3"/>
  <c r="M268" i="3"/>
  <c r="J268" i="3"/>
  <c r="J268" i="4" s="1"/>
  <c r="H268" i="3"/>
  <c r="E23" i="16" s="1"/>
  <c r="G268" i="3"/>
  <c r="F268" i="3"/>
  <c r="D268" i="3"/>
  <c r="B23" i="16" s="1"/>
  <c r="O291" i="5"/>
  <c r="N291" i="5"/>
  <c r="I291" i="5"/>
  <c r="G291" i="5"/>
  <c r="F291" i="5"/>
  <c r="E291" i="5"/>
  <c r="O290" i="5"/>
  <c r="N290" i="5"/>
  <c r="I290" i="5"/>
  <c r="G290" i="5"/>
  <c r="F290" i="5"/>
  <c r="E290" i="5"/>
  <c r="O289" i="5"/>
  <c r="N289" i="5"/>
  <c r="I289" i="5"/>
  <c r="G289" i="5"/>
  <c r="F289" i="5"/>
  <c r="E289" i="5"/>
  <c r="O288" i="5"/>
  <c r="N288" i="5"/>
  <c r="I288" i="5"/>
  <c r="G288" i="5"/>
  <c r="F288" i="5"/>
  <c r="E288" i="5"/>
  <c r="O287" i="5"/>
  <c r="N287" i="5"/>
  <c r="I287" i="5"/>
  <c r="G287" i="5"/>
  <c r="F287" i="5"/>
  <c r="E287" i="5"/>
  <c r="O286" i="5"/>
  <c r="N286" i="5"/>
  <c r="I286" i="5"/>
  <c r="G286" i="5"/>
  <c r="F286" i="5"/>
  <c r="E286" i="5"/>
  <c r="O285" i="5"/>
  <c r="N285" i="5"/>
  <c r="I285" i="5"/>
  <c r="G285" i="5"/>
  <c r="F285" i="5"/>
  <c r="E285" i="5"/>
  <c r="O284" i="5"/>
  <c r="N284" i="5"/>
  <c r="I284" i="5"/>
  <c r="G284" i="5"/>
  <c r="F284" i="5"/>
  <c r="E284" i="5"/>
  <c r="O283" i="5"/>
  <c r="N283" i="5"/>
  <c r="I283" i="5"/>
  <c r="G283" i="5"/>
  <c r="F283" i="5"/>
  <c r="E283" i="5"/>
  <c r="O282" i="5"/>
  <c r="N282" i="5"/>
  <c r="I282" i="5"/>
  <c r="G282" i="5"/>
  <c r="F282" i="5"/>
  <c r="E282" i="5"/>
  <c r="O281" i="5"/>
  <c r="N281" i="5"/>
  <c r="I281" i="5"/>
  <c r="G281" i="5"/>
  <c r="F281" i="5"/>
  <c r="E281" i="5"/>
  <c r="O280" i="5"/>
  <c r="N280" i="5"/>
  <c r="I280" i="5"/>
  <c r="G280" i="5"/>
  <c r="F280" i="5"/>
  <c r="E280" i="5"/>
  <c r="O279" i="5"/>
  <c r="N279" i="5"/>
  <c r="I279" i="5"/>
  <c r="G279" i="5"/>
  <c r="F279" i="5"/>
  <c r="E279" i="5"/>
  <c r="O278" i="5"/>
  <c r="N278" i="5"/>
  <c r="I278" i="5"/>
  <c r="G278" i="5"/>
  <c r="F278" i="5"/>
  <c r="E278" i="5"/>
  <c r="O277" i="5"/>
  <c r="N277" i="5"/>
  <c r="I277" i="5"/>
  <c r="G277" i="5"/>
  <c r="F277" i="5"/>
  <c r="E277" i="5"/>
  <c r="O276" i="5"/>
  <c r="N276" i="5"/>
  <c r="I276" i="5"/>
  <c r="G276" i="5"/>
  <c r="F276" i="5"/>
  <c r="E276" i="5"/>
  <c r="O275" i="5"/>
  <c r="N275" i="5"/>
  <c r="I275" i="5"/>
  <c r="G275" i="5"/>
  <c r="F275" i="5"/>
  <c r="E275" i="5"/>
  <c r="O274" i="5"/>
  <c r="N274" i="5"/>
  <c r="I274" i="5"/>
  <c r="G274" i="5"/>
  <c r="F274" i="5"/>
  <c r="E274" i="5"/>
  <c r="O273" i="5"/>
  <c r="N273" i="5"/>
  <c r="I273" i="5"/>
  <c r="G273" i="5"/>
  <c r="F273" i="5"/>
  <c r="E273" i="5"/>
  <c r="O272" i="5"/>
  <c r="N272" i="5"/>
  <c r="I272" i="5"/>
  <c r="G272" i="5"/>
  <c r="F272" i="5"/>
  <c r="E272" i="5"/>
  <c r="O271" i="5"/>
  <c r="N271" i="5"/>
  <c r="I271" i="5"/>
  <c r="G271" i="5"/>
  <c r="F271" i="5"/>
  <c r="E271" i="5"/>
  <c r="O270" i="5"/>
  <c r="N270" i="5"/>
  <c r="I270" i="5"/>
  <c r="G270" i="5"/>
  <c r="F270" i="5"/>
  <c r="E270" i="5"/>
  <c r="O269" i="5"/>
  <c r="N269" i="5"/>
  <c r="I269" i="5"/>
  <c r="G269" i="5"/>
  <c r="F269" i="5"/>
  <c r="E269" i="5"/>
  <c r="O268" i="5"/>
  <c r="N268" i="5"/>
  <c r="I268" i="5"/>
  <c r="G268" i="5"/>
  <c r="F268" i="5"/>
  <c r="E268" i="5"/>
  <c r="Q288" i="10"/>
  <c r="Q287" i="10"/>
  <c r="Q286" i="10"/>
  <c r="Q285" i="10"/>
  <c r="Q280" i="10"/>
  <c r="Q278" i="10"/>
  <c r="Q277" i="10"/>
  <c r="Q274" i="10"/>
  <c r="Q273" i="10"/>
  <c r="Q272" i="10"/>
  <c r="Q271" i="10"/>
  <c r="Q270" i="10"/>
  <c r="Q269" i="10"/>
  <c r="Q290" i="10"/>
  <c r="Q289" i="10"/>
  <c r="Q282" i="10"/>
  <c r="Q281" i="10"/>
  <c r="Q279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256" i="9" s="1"/>
  <c r="Q111" i="9"/>
  <c r="Q112" i="9"/>
  <c r="Q113" i="9"/>
  <c r="Q114" i="9"/>
  <c r="Q115" i="9"/>
  <c r="Q116" i="9"/>
  <c r="Q117" i="9"/>
  <c r="Q118" i="9"/>
  <c r="Q119" i="9"/>
  <c r="Q120" i="9"/>
  <c r="Q121" i="9"/>
  <c r="Q122" i="9"/>
  <c r="Q257" i="9" s="1"/>
  <c r="Q123" i="9"/>
  <c r="Q124" i="9"/>
  <c r="Q125" i="9"/>
  <c r="Q126" i="9"/>
  <c r="Q127" i="9"/>
  <c r="Q128" i="9"/>
  <c r="Q129" i="9"/>
  <c r="Q130" i="9"/>
  <c r="Q131" i="9"/>
  <c r="Q132" i="9"/>
  <c r="Q133" i="9"/>
  <c r="Q134" i="9"/>
  <c r="Q258" i="9" s="1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260" i="9" s="1"/>
  <c r="Q159" i="9"/>
  <c r="Q160" i="9"/>
  <c r="Q161" i="9"/>
  <c r="Q162" i="9"/>
  <c r="Q163" i="9"/>
  <c r="Q164" i="9"/>
  <c r="Q165" i="9"/>
  <c r="Q166" i="9"/>
  <c r="Q167" i="9"/>
  <c r="Q168" i="9"/>
  <c r="Q169" i="9"/>
  <c r="Q170" i="9"/>
  <c r="Q261" i="9" s="1"/>
  <c r="Q171" i="9"/>
  <c r="Q172" i="9"/>
  <c r="Q173" i="9"/>
  <c r="Q174" i="9"/>
  <c r="Q175" i="9"/>
  <c r="Q176" i="9"/>
  <c r="Q177" i="9"/>
  <c r="Q178" i="9"/>
  <c r="Q179" i="9"/>
  <c r="Q180" i="9"/>
  <c r="Q181" i="9"/>
  <c r="Q182" i="9"/>
  <c r="Q262" i="9" s="1"/>
  <c r="Q183" i="9"/>
  <c r="Q184" i="9"/>
  <c r="Q185" i="9"/>
  <c r="Q186" i="9"/>
  <c r="Q187" i="9"/>
  <c r="Q188" i="9"/>
  <c r="Q189" i="9"/>
  <c r="Q190" i="9"/>
  <c r="Q191" i="9"/>
  <c r="Q192" i="9"/>
  <c r="Q193" i="9"/>
  <c r="Q194" i="9"/>
  <c r="Q263" i="9" s="1"/>
  <c r="Q195" i="9"/>
  <c r="Q196" i="9"/>
  <c r="Q197" i="9"/>
  <c r="Q198" i="9"/>
  <c r="Q199" i="9"/>
  <c r="Q200" i="9"/>
  <c r="Q201" i="9"/>
  <c r="Q202" i="9"/>
  <c r="Q203" i="9"/>
  <c r="Q204" i="9"/>
  <c r="Q205" i="9"/>
  <c r="Q206" i="9"/>
  <c r="Q264" i="9" s="1"/>
  <c r="Q207" i="9"/>
  <c r="Q208" i="9"/>
  <c r="Q209" i="9"/>
  <c r="Q210" i="9"/>
  <c r="Q211" i="9"/>
  <c r="Q212" i="9"/>
  <c r="Q213" i="9"/>
  <c r="Q214" i="9"/>
  <c r="Q215" i="9"/>
  <c r="Q216" i="9"/>
  <c r="Q217" i="9"/>
  <c r="Q2" i="9"/>
  <c r="Q247" i="9" s="1"/>
  <c r="Q259" i="9" l="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55" i="12"/>
  <c r="Q261" i="12"/>
  <c r="Q262" i="12"/>
  <c r="Q263" i="12"/>
  <c r="Q264" i="12"/>
  <c r="R270" i="5"/>
  <c r="T270" i="5" s="1"/>
  <c r="R278" i="5"/>
  <c r="T278" i="5" s="1"/>
  <c r="R286" i="5"/>
  <c r="T286" i="5" s="1"/>
  <c r="R281" i="5"/>
  <c r="T281" i="5" s="1"/>
  <c r="R269" i="5"/>
  <c r="T269" i="5" s="1"/>
  <c r="R285" i="5"/>
  <c r="T285" i="5" s="1"/>
  <c r="R277" i="5"/>
  <c r="T277" i="5" s="1"/>
  <c r="R276" i="5"/>
  <c r="T276" i="5" s="1"/>
  <c r="R273" i="5"/>
  <c r="T273" i="5" s="1"/>
  <c r="T267" i="3"/>
  <c r="R268" i="5"/>
  <c r="T268" i="5" s="1"/>
  <c r="R284" i="5"/>
  <c r="T284" i="5" s="1"/>
  <c r="R275" i="5"/>
  <c r="T275" i="5" s="1"/>
  <c r="R283" i="5"/>
  <c r="T283" i="5" s="1"/>
  <c r="R291" i="5"/>
  <c r="T291" i="5" s="1"/>
  <c r="R289" i="5"/>
  <c r="T289" i="5" s="1"/>
  <c r="R271" i="5"/>
  <c r="T271" i="5" s="1"/>
  <c r="R279" i="5"/>
  <c r="T279" i="5" s="1"/>
  <c r="R287" i="5"/>
  <c r="T287" i="5" s="1"/>
  <c r="R290" i="5"/>
  <c r="T290" i="5" s="1"/>
  <c r="R274" i="5"/>
  <c r="T274" i="5" s="1"/>
  <c r="R282" i="5"/>
  <c r="T282" i="5" s="1"/>
  <c r="R272" i="5"/>
  <c r="T272" i="5" s="1"/>
  <c r="R280" i="5"/>
  <c r="T280" i="5" s="1"/>
  <c r="R288" i="5"/>
  <c r="T288" i="5" s="1"/>
  <c r="F23" i="16"/>
  <c r="C24" i="16"/>
  <c r="G29" i="16"/>
  <c r="G27" i="16"/>
  <c r="G35" i="16"/>
  <c r="G43" i="16"/>
  <c r="G28" i="16"/>
  <c r="G36" i="16"/>
  <c r="G44" i="16"/>
  <c r="G23" i="16"/>
  <c r="F27" i="16"/>
  <c r="F35" i="16"/>
  <c r="F43" i="16"/>
  <c r="C28" i="16"/>
  <c r="C26" i="16"/>
  <c r="G31" i="16"/>
  <c r="G39" i="16"/>
  <c r="F31" i="16"/>
  <c r="F39" i="16"/>
  <c r="Q256" i="10"/>
  <c r="Q247" i="10"/>
  <c r="Q248" i="10"/>
  <c r="Q249" i="10"/>
  <c r="Q250" i="10"/>
  <c r="Q251" i="10"/>
  <c r="Q252" i="10"/>
  <c r="Q253" i="10"/>
  <c r="Q254" i="10"/>
  <c r="Q255" i="10"/>
  <c r="Q257" i="10"/>
  <c r="Q259" i="10"/>
  <c r="Q260" i="10"/>
  <c r="Q262" i="10"/>
  <c r="Q263" i="10"/>
  <c r="Q264" i="10"/>
  <c r="Q258" i="10"/>
  <c r="Q261" i="10"/>
  <c r="Q254" i="9"/>
  <c r="Q253" i="9"/>
  <c r="Q251" i="9"/>
  <c r="Q250" i="9"/>
  <c r="Q249" i="9"/>
  <c r="Q248" i="9"/>
  <c r="Q255" i="9"/>
  <c r="Q252" i="9"/>
  <c r="Q263" i="11"/>
  <c r="Q264" i="11"/>
  <c r="C23" i="16"/>
  <c r="C25" i="16"/>
  <c r="C27" i="16"/>
  <c r="C29" i="16"/>
  <c r="C31" i="16"/>
  <c r="C33" i="16"/>
  <c r="C35" i="16"/>
  <c r="C37" i="16"/>
  <c r="C39" i="16"/>
  <c r="C41" i="16"/>
  <c r="C43" i="16"/>
  <c r="C45" i="16"/>
  <c r="C30" i="16"/>
  <c r="C32" i="16"/>
  <c r="C34" i="16"/>
  <c r="C36" i="16"/>
  <c r="G37" i="16"/>
  <c r="C38" i="16"/>
  <c r="C40" i="16"/>
  <c r="C42" i="16"/>
  <c r="C44" i="16"/>
  <c r="G45" i="16"/>
  <c r="C46" i="16"/>
  <c r="G30" i="16"/>
  <c r="G38" i="16"/>
  <c r="G46" i="16"/>
  <c r="B4" i="16"/>
  <c r="B12" i="16"/>
  <c r="H19" i="16"/>
  <c r="H50" i="16" s="1"/>
  <c r="E19" i="16"/>
  <c r="E50" i="16" s="1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H4" i="16"/>
  <c r="E4" i="16"/>
  <c r="H3" i="16"/>
  <c r="E3" i="16"/>
  <c r="H2" i="16"/>
  <c r="E2" i="16"/>
  <c r="I24" i="16"/>
  <c r="I28" i="16"/>
  <c r="I32" i="16"/>
  <c r="I36" i="16"/>
  <c r="I40" i="16"/>
  <c r="I44" i="16"/>
  <c r="B5" i="16"/>
  <c r="B13" i="16"/>
  <c r="F19" i="16"/>
  <c r="C19" i="16"/>
  <c r="F18" i="16"/>
  <c r="C18" i="16"/>
  <c r="F17" i="16"/>
  <c r="C17" i="16"/>
  <c r="F16" i="16"/>
  <c r="C16" i="16"/>
  <c r="F15" i="16"/>
  <c r="C15" i="16"/>
  <c r="F14" i="16"/>
  <c r="C14" i="16"/>
  <c r="F13" i="16"/>
  <c r="C13" i="16"/>
  <c r="F12" i="16"/>
  <c r="C12" i="16"/>
  <c r="F11" i="16"/>
  <c r="C11" i="16"/>
  <c r="F10" i="16"/>
  <c r="C10" i="16"/>
  <c r="F9" i="16"/>
  <c r="C9" i="16"/>
  <c r="F8" i="16"/>
  <c r="C8" i="16"/>
  <c r="F7" i="16"/>
  <c r="C7" i="16"/>
  <c r="F6" i="16"/>
  <c r="C6" i="16"/>
  <c r="F5" i="16"/>
  <c r="C5" i="16"/>
  <c r="F4" i="16"/>
  <c r="C4" i="16"/>
  <c r="F3" i="16"/>
  <c r="C3" i="16"/>
  <c r="F2" i="16"/>
  <c r="C2" i="16"/>
  <c r="B2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D2" i="16"/>
  <c r="I25" i="16"/>
  <c r="I29" i="16"/>
  <c r="I33" i="16"/>
  <c r="I37" i="16"/>
  <c r="I41" i="16"/>
  <c r="I45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D29" i="16"/>
  <c r="D28" i="16"/>
  <c r="D32" i="16"/>
  <c r="F34" i="16"/>
  <c r="D40" i="16"/>
  <c r="F42" i="16"/>
  <c r="I31" i="16"/>
  <c r="I35" i="16"/>
  <c r="D25" i="16"/>
  <c r="D33" i="16"/>
  <c r="D37" i="16"/>
  <c r="D41" i="16"/>
  <c r="D45" i="16"/>
  <c r="G42" i="16"/>
  <c r="D24" i="16"/>
  <c r="F26" i="16"/>
  <c r="F30" i="16"/>
  <c r="D36" i="16"/>
  <c r="F38" i="16"/>
  <c r="D44" i="16"/>
  <c r="F46" i="16"/>
  <c r="I23" i="16"/>
  <c r="G25" i="16"/>
  <c r="I27" i="16"/>
  <c r="G33" i="16"/>
  <c r="I39" i="16"/>
  <c r="G41" i="16"/>
  <c r="I43" i="16"/>
  <c r="D23" i="16"/>
  <c r="F25" i="16"/>
  <c r="D27" i="16"/>
  <c r="F29" i="16"/>
  <c r="D31" i="16"/>
  <c r="F33" i="16"/>
  <c r="D35" i="16"/>
  <c r="F37" i="16"/>
  <c r="D39" i="16"/>
  <c r="F41" i="16"/>
  <c r="D43" i="16"/>
  <c r="F45" i="16"/>
  <c r="G26" i="16"/>
  <c r="G34" i="16"/>
  <c r="G24" i="16"/>
  <c r="I26" i="16"/>
  <c r="I30" i="16"/>
  <c r="G32" i="16"/>
  <c r="I34" i="16"/>
  <c r="I38" i="16"/>
  <c r="G40" i="16"/>
  <c r="I42" i="16"/>
  <c r="I46" i="16"/>
  <c r="F24" i="16"/>
  <c r="D26" i="16"/>
  <c r="F28" i="16"/>
  <c r="D30" i="16"/>
  <c r="F32" i="16"/>
  <c r="D34" i="16"/>
  <c r="F36" i="16"/>
  <c r="D38" i="16"/>
  <c r="F40" i="16"/>
  <c r="D42" i="16"/>
  <c r="F44" i="16"/>
  <c r="D46" i="16"/>
  <c r="B6" i="16"/>
  <c r="B7" i="16"/>
  <c r="B15" i="16"/>
  <c r="B14" i="16"/>
  <c r="B8" i="16"/>
  <c r="B9" i="16"/>
  <c r="B17" i="16"/>
  <c r="B16" i="16"/>
  <c r="B10" i="16"/>
  <c r="B18" i="16"/>
  <c r="B3" i="16"/>
  <c r="B11" i="16"/>
  <c r="B19" i="16"/>
  <c r="B50" i="16" s="1"/>
  <c r="Q290" i="5"/>
  <c r="Q281" i="5"/>
  <c r="Q291" i="5"/>
  <c r="Q286" i="5"/>
  <c r="Q272" i="5"/>
  <c r="Q274" i="5"/>
  <c r="Q282" i="5"/>
  <c r="Q283" i="5"/>
  <c r="R276" i="3"/>
  <c r="T276" i="3" s="1"/>
  <c r="R273" i="3"/>
  <c r="T273" i="3" s="1"/>
  <c r="R281" i="3"/>
  <c r="T281" i="3" s="1"/>
  <c r="R289" i="3"/>
  <c r="T289" i="3" s="1"/>
  <c r="R279" i="3"/>
  <c r="T279" i="3" s="1"/>
  <c r="R271" i="3"/>
  <c r="T271" i="3" s="1"/>
  <c r="R284" i="3"/>
  <c r="T284" i="3" s="1"/>
  <c r="R287" i="3"/>
  <c r="T287" i="3" s="1"/>
  <c r="R268" i="3"/>
  <c r="T268" i="3" s="1"/>
  <c r="R269" i="3"/>
  <c r="T269" i="3" s="1"/>
  <c r="R270" i="3"/>
  <c r="T270" i="3" s="1"/>
  <c r="R272" i="3"/>
  <c r="T272" i="3" s="1"/>
  <c r="R274" i="3"/>
  <c r="T274" i="3" s="1"/>
  <c r="R275" i="3"/>
  <c r="T275" i="3" s="1"/>
  <c r="R277" i="3"/>
  <c r="T277" i="3" s="1"/>
  <c r="R278" i="3"/>
  <c r="T278" i="3" s="1"/>
  <c r="R280" i="3"/>
  <c r="T280" i="3" s="1"/>
  <c r="R282" i="3"/>
  <c r="T282" i="3" s="1"/>
  <c r="R283" i="3"/>
  <c r="T283" i="3" s="1"/>
  <c r="R285" i="3"/>
  <c r="T285" i="3" s="1"/>
  <c r="R286" i="3"/>
  <c r="T286" i="3" s="1"/>
  <c r="R288" i="3"/>
  <c r="T288" i="3" s="1"/>
  <c r="R290" i="3"/>
  <c r="T290" i="3" s="1"/>
  <c r="R291" i="3"/>
  <c r="T291" i="3" s="1"/>
  <c r="Q271" i="5"/>
  <c r="Q280" i="5"/>
  <c r="Q289" i="5"/>
  <c r="Q270" i="5"/>
  <c r="Q279" i="5"/>
  <c r="Q288" i="5"/>
  <c r="Q269" i="5"/>
  <c r="Q278" i="5"/>
  <c r="Q287" i="5"/>
  <c r="Q277" i="5"/>
  <c r="Q285" i="5"/>
  <c r="Q284" i="5"/>
  <c r="Q268" i="5"/>
  <c r="Q276" i="5"/>
  <c r="Q273" i="5"/>
  <c r="Q275" i="5"/>
  <c r="Q282" i="3"/>
  <c r="Q271" i="3"/>
  <c r="Q279" i="3"/>
  <c r="Q287" i="3"/>
  <c r="Q272" i="3"/>
  <c r="Q280" i="3"/>
  <c r="Q284" i="3"/>
  <c r="Q269" i="3"/>
  <c r="Q277" i="3"/>
  <c r="Q285" i="3"/>
  <c r="Q274" i="3"/>
  <c r="Q290" i="3"/>
  <c r="Q268" i="3"/>
  <c r="Q276" i="3"/>
  <c r="Q268" i="10"/>
  <c r="Q276" i="10"/>
  <c r="Q284" i="10"/>
  <c r="Q276" i="11"/>
  <c r="Q281" i="11"/>
  <c r="Q284" i="11"/>
  <c r="Q274" i="11"/>
  <c r="Q282" i="11"/>
  <c r="Q290" i="11"/>
  <c r="Q268" i="11"/>
  <c r="Q273" i="11"/>
  <c r="Q277" i="11"/>
  <c r="Q270" i="11"/>
  <c r="Q275" i="11"/>
  <c r="Q278" i="11"/>
  <c r="Q283" i="11"/>
  <c r="Q286" i="11"/>
  <c r="Q291" i="11"/>
  <c r="Q269" i="11"/>
  <c r="Q285" i="11"/>
  <c r="Q289" i="11"/>
  <c r="Q271" i="11"/>
  <c r="Q279" i="11"/>
  <c r="Q287" i="11"/>
  <c r="Q270" i="3"/>
  <c r="Q278" i="3"/>
  <c r="Q286" i="3"/>
  <c r="Q288" i="3"/>
  <c r="Q273" i="3"/>
  <c r="Q281" i="3"/>
  <c r="Q275" i="3"/>
  <c r="Q283" i="3"/>
  <c r="Q291" i="3"/>
  <c r="Q289" i="3"/>
  <c r="Q275" i="10"/>
  <c r="Q283" i="10"/>
  <c r="Q291" i="10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U247" i="4"/>
  <c r="Q248" i="8" l="1"/>
  <c r="Q251" i="8"/>
  <c r="Q254" i="8"/>
  <c r="Q257" i="8"/>
  <c r="Q260" i="8"/>
  <c r="Q262" i="8"/>
  <c r="Q263" i="8"/>
  <c r="Q247" i="8"/>
  <c r="Q250" i="8"/>
  <c r="Q253" i="8"/>
  <c r="Q256" i="8"/>
  <c r="Q259" i="8"/>
  <c r="Q261" i="8"/>
  <c r="Q249" i="8"/>
  <c r="Q252" i="8"/>
  <c r="Q255" i="8"/>
  <c r="Q258" i="8"/>
  <c r="C50" i="16"/>
  <c r="J40" i="16"/>
  <c r="J38" i="16"/>
  <c r="G50" i="16"/>
  <c r="Q264" i="8"/>
  <c r="J39" i="16"/>
  <c r="J37" i="16"/>
  <c r="I50" i="16"/>
  <c r="J35" i="16"/>
  <c r="D50" i="16"/>
  <c r="J33" i="16"/>
  <c r="F50" i="16"/>
  <c r="J19" i="16"/>
  <c r="J18" i="16"/>
  <c r="J16" i="16"/>
  <c r="J17" i="16"/>
  <c r="J14" i="16"/>
  <c r="J34" i="16"/>
  <c r="J25" i="16"/>
  <c r="J36" i="16"/>
  <c r="J26" i="16"/>
  <c r="J13" i="16"/>
  <c r="J11" i="16"/>
  <c r="J10" i="16"/>
  <c r="J9" i="16"/>
  <c r="J15" i="16"/>
  <c r="J43" i="16"/>
  <c r="J27" i="16"/>
  <c r="J30" i="16"/>
  <c r="J45" i="16"/>
  <c r="J29" i="16"/>
  <c r="J5" i="16"/>
  <c r="J3" i="16"/>
  <c r="J8" i="16"/>
  <c r="J7" i="16"/>
  <c r="J42" i="16"/>
  <c r="J32" i="16"/>
  <c r="J23" i="16"/>
  <c r="J44" i="16"/>
  <c r="J41" i="16"/>
  <c r="J12" i="16"/>
  <c r="J6" i="16"/>
  <c r="J24" i="16"/>
  <c r="J31" i="16"/>
  <c r="J28" i="16"/>
  <c r="J2" i="16"/>
  <c r="J4" i="16"/>
  <c r="J46" i="16"/>
  <c r="J50" i="16" l="1"/>
  <c r="A6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Y263" i="4"/>
  <c r="Z263" i="4"/>
  <c r="X263" i="4"/>
  <c r="V263" i="4"/>
  <c r="W263" i="4"/>
  <c r="U263" i="4"/>
  <c r="Y262" i="4"/>
  <c r="Z262" i="4"/>
  <c r="X262" i="4"/>
  <c r="V262" i="4"/>
  <c r="W262" i="4"/>
  <c r="U262" i="4"/>
  <c r="Y261" i="4"/>
  <c r="Z261" i="4"/>
  <c r="X261" i="4"/>
  <c r="V261" i="4"/>
  <c r="W261" i="4"/>
  <c r="U261" i="4"/>
  <c r="Y260" i="4"/>
  <c r="Z260" i="4"/>
  <c r="X260" i="4"/>
  <c r="V260" i="4"/>
  <c r="W260" i="4"/>
  <c r="U260" i="4"/>
  <c r="Y259" i="4"/>
  <c r="Z259" i="4"/>
  <c r="V259" i="4"/>
  <c r="W259" i="4"/>
  <c r="U259" i="4"/>
  <c r="Y258" i="4"/>
  <c r="Z258" i="4"/>
  <c r="X258" i="4"/>
  <c r="V258" i="4"/>
  <c r="W258" i="4"/>
  <c r="U258" i="4"/>
  <c r="Y257" i="4"/>
  <c r="Z257" i="4"/>
  <c r="X257" i="4"/>
  <c r="V257" i="4"/>
  <c r="W257" i="4"/>
  <c r="U257" i="4"/>
  <c r="Y256" i="4"/>
  <c r="Z256" i="4"/>
  <c r="X256" i="4"/>
  <c r="V256" i="4"/>
  <c r="W256" i="4"/>
  <c r="U256" i="4"/>
  <c r="Y255" i="4"/>
  <c r="Z255" i="4"/>
  <c r="V255" i="4"/>
  <c r="W255" i="4"/>
  <c r="U255" i="4"/>
  <c r="Y254" i="4"/>
  <c r="Z254" i="4"/>
  <c r="X254" i="4"/>
  <c r="V254" i="4"/>
  <c r="W254" i="4"/>
  <c r="U254" i="4"/>
  <c r="Y253" i="4"/>
  <c r="Z253" i="4"/>
  <c r="X253" i="4"/>
  <c r="V253" i="4"/>
  <c r="W253" i="4"/>
  <c r="U253" i="4"/>
  <c r="Y252" i="4"/>
  <c r="Z252" i="4"/>
  <c r="X252" i="4"/>
  <c r="V252" i="4"/>
  <c r="W252" i="4"/>
  <c r="U252" i="4"/>
  <c r="Y251" i="4"/>
  <c r="Z251" i="4"/>
  <c r="V251" i="4"/>
  <c r="W251" i="4"/>
  <c r="U251" i="4"/>
  <c r="Y250" i="4"/>
  <c r="Z250" i="4"/>
  <c r="X250" i="4"/>
  <c r="V250" i="4"/>
  <c r="W250" i="4"/>
  <c r="U250" i="4"/>
  <c r="Y249" i="4"/>
  <c r="Z249" i="4"/>
  <c r="X249" i="4"/>
  <c r="V249" i="4"/>
  <c r="W249" i="4"/>
  <c r="U249" i="4"/>
  <c r="Y248" i="4"/>
  <c r="Z248" i="4"/>
  <c r="X248" i="4"/>
  <c r="V248" i="4"/>
  <c r="W248" i="4"/>
  <c r="U248" i="4"/>
  <c r="Y247" i="4"/>
  <c r="Z247" i="4"/>
  <c r="V247" i="4"/>
  <c r="W247" i="4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X247" i="4"/>
  <c r="AA247" i="4"/>
  <c r="AA249" i="4"/>
  <c r="AB249" i="4" s="1"/>
  <c r="AC249" i="4" s="1"/>
  <c r="S251" i="4"/>
  <c r="X251" i="4"/>
  <c r="AA251" i="4"/>
  <c r="AA253" i="4"/>
  <c r="AB253" i="4" s="1"/>
  <c r="AC253" i="4" s="1"/>
  <c r="S255" i="4"/>
  <c r="X255" i="4"/>
  <c r="AA255" i="4"/>
  <c r="AA257" i="4"/>
  <c r="AB257" i="4" s="1"/>
  <c r="AC257" i="4" s="1"/>
  <c r="S259" i="4"/>
  <c r="X259" i="4"/>
  <c r="AA259" i="4"/>
  <c r="AA261" i="4"/>
  <c r="AB261" i="4" s="1"/>
  <c r="AC261" i="4" s="1"/>
  <c r="AA263" i="4"/>
  <c r="AB263" i="4" s="1"/>
  <c r="AC263" i="4" s="1"/>
  <c r="W264" i="4"/>
  <c r="Z264" i="4"/>
  <c r="V264" i="4"/>
  <c r="Y264" i="4"/>
  <c r="AA248" i="4"/>
  <c r="AB248" i="4" s="1"/>
  <c r="AA250" i="4"/>
  <c r="AA252" i="4"/>
  <c r="AA254" i="4"/>
  <c r="AB254" i="4" s="1"/>
  <c r="AA256" i="4"/>
  <c r="AB256" i="4" s="1"/>
  <c r="AA258" i="4"/>
  <c r="AA260" i="4"/>
  <c r="AA262" i="4"/>
  <c r="AB262" i="4" s="1"/>
  <c r="U264" i="4"/>
  <c r="X264" i="4"/>
  <c r="AA264" i="4"/>
  <c r="S263" i="4"/>
  <c r="S250" i="4"/>
  <c r="S254" i="4"/>
  <c r="S258" i="4"/>
  <c r="S257" i="4"/>
  <c r="S248" i="4"/>
  <c r="S252" i="4"/>
  <c r="S256" i="4"/>
  <c r="S260" i="4"/>
  <c r="S249" i="4"/>
  <c r="S253" i="4"/>
  <c r="S262" i="4"/>
  <c r="S261" i="4"/>
  <c r="S264" i="4"/>
  <c r="AB264" i="4" l="1"/>
  <c r="AC264" i="4" s="1"/>
  <c r="AB255" i="4"/>
  <c r="AC255" i="4" s="1"/>
  <c r="AB247" i="4"/>
  <c r="AC247" i="4" s="1"/>
  <c r="AC256" i="4"/>
  <c r="AC248" i="4"/>
  <c r="AB251" i="4"/>
  <c r="AC251" i="4" s="1"/>
  <c r="AB258" i="4"/>
  <c r="AC258" i="4" s="1"/>
  <c r="AB250" i="4"/>
  <c r="AC250" i="4" s="1"/>
  <c r="AB259" i="4"/>
  <c r="AC259" i="4" s="1"/>
  <c r="AC262" i="4"/>
  <c r="AC254" i="4"/>
  <c r="AB260" i="4"/>
  <c r="AC260" i="4" s="1"/>
  <c r="AB252" i="4"/>
  <c r="AC252" i="4" s="1"/>
  <c r="H321" i="2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H274" i="2" l="1"/>
  <c r="H274" i="4" s="1"/>
  <c r="M280" i="2"/>
  <c r="M280" i="4" s="1"/>
  <c r="M290" i="2"/>
  <c r="M290" i="4" s="1"/>
  <c r="I289" i="2"/>
  <c r="I289" i="4" s="1"/>
  <c r="E270" i="2"/>
  <c r="O287" i="2"/>
  <c r="O287" i="4" s="1"/>
  <c r="Y287" i="4" s="1"/>
  <c r="P270" i="2"/>
  <c r="P270" i="4" s="1"/>
  <c r="M281" i="2"/>
  <c r="M281" i="4" s="1"/>
  <c r="I281" i="2"/>
  <c r="I281" i="4" s="1"/>
  <c r="I269" i="2"/>
  <c r="I269" i="4" s="1"/>
  <c r="I283" i="2"/>
  <c r="I283" i="4" s="1"/>
  <c r="I273" i="2"/>
  <c r="I273" i="4" s="1"/>
  <c r="N277" i="2"/>
  <c r="N277" i="4" s="1"/>
  <c r="Z277" i="4" s="1"/>
  <c r="E272" i="2"/>
  <c r="E277" i="2"/>
  <c r="M274" i="2"/>
  <c r="M274" i="4" s="1"/>
  <c r="I282" i="2"/>
  <c r="I282" i="4" s="1"/>
  <c r="F284" i="2"/>
  <c r="F284" i="4" s="1"/>
  <c r="W284" i="4" s="1"/>
  <c r="G282" i="2"/>
  <c r="G282" i="4" s="1"/>
  <c r="V282" i="4" s="1"/>
  <c r="M287" i="2"/>
  <c r="M287" i="4" s="1"/>
  <c r="E286" i="2"/>
  <c r="G276" i="2"/>
  <c r="G276" i="4" s="1"/>
  <c r="V276" i="4" s="1"/>
  <c r="P273" i="2"/>
  <c r="P273" i="4" s="1"/>
  <c r="O282" i="2"/>
  <c r="O282" i="4" s="1"/>
  <c r="Y282" i="4" s="1"/>
  <c r="M291" i="2"/>
  <c r="M291" i="4" s="1"/>
  <c r="M269" i="2"/>
  <c r="M269" i="4" s="1"/>
  <c r="I286" i="2"/>
  <c r="I286" i="4" s="1"/>
  <c r="E276" i="2"/>
  <c r="F291" i="2"/>
  <c r="F291" i="4" s="1"/>
  <c r="W291" i="4" s="1"/>
  <c r="W293" i="4" s="1"/>
  <c r="F274" i="2"/>
  <c r="F274" i="4" s="1"/>
  <c r="W274" i="4" s="1"/>
  <c r="H285" i="2"/>
  <c r="H285" i="4" s="1"/>
  <c r="E278" i="2"/>
  <c r="O288" i="2"/>
  <c r="O288" i="4" s="1"/>
  <c r="Y288" i="4" s="1"/>
  <c r="F271" i="2"/>
  <c r="F271" i="4" s="1"/>
  <c r="W271" i="4" s="1"/>
  <c r="E288" i="2"/>
  <c r="P271" i="2"/>
  <c r="P271" i="4" s="1"/>
  <c r="H282" i="2"/>
  <c r="H282" i="4" s="1"/>
  <c r="N268" i="2"/>
  <c r="N268" i="4" s="1"/>
  <c r="Z268" i="4" s="1"/>
  <c r="F285" i="2"/>
  <c r="F285" i="4" s="1"/>
  <c r="W285" i="4" s="1"/>
  <c r="E273" i="2"/>
  <c r="M273" i="2"/>
  <c r="M273" i="4" s="1"/>
  <c r="O289" i="2"/>
  <c r="O289" i="4" s="1"/>
  <c r="Y289" i="4" s="1"/>
  <c r="H269" i="2"/>
  <c r="H269" i="4" s="1"/>
  <c r="M276" i="2"/>
  <c r="M276" i="4" s="1"/>
  <c r="O268" i="2"/>
  <c r="O268" i="4" s="1"/>
  <c r="Y268" i="4" s="1"/>
  <c r="I276" i="2"/>
  <c r="I276" i="4" s="1"/>
  <c r="M277" i="2"/>
  <c r="M277" i="4" s="1"/>
  <c r="O277" i="2"/>
  <c r="O277" i="4" s="1"/>
  <c r="Y277" i="4" s="1"/>
  <c r="M270" i="2"/>
  <c r="M270" i="4" s="1"/>
  <c r="N276" i="2"/>
  <c r="N276" i="4" s="1"/>
  <c r="Z276" i="4" s="1"/>
  <c r="F268" i="2"/>
  <c r="F268" i="4" s="1"/>
  <c r="W268" i="4" s="1"/>
  <c r="F289" i="2"/>
  <c r="F289" i="4" s="1"/>
  <c r="W289" i="4" s="1"/>
  <c r="G275" i="2"/>
  <c r="G275" i="4" s="1"/>
  <c r="V275" i="4" s="1"/>
  <c r="O280" i="2"/>
  <c r="O280" i="4" s="1"/>
  <c r="Y280" i="4" s="1"/>
  <c r="M289" i="2"/>
  <c r="M289" i="4" s="1"/>
  <c r="H290" i="2"/>
  <c r="H290" i="4" s="1"/>
  <c r="G284" i="2"/>
  <c r="G284" i="4" s="1"/>
  <c r="V284" i="4" s="1"/>
  <c r="H272" i="2"/>
  <c r="H272" i="4" s="1"/>
  <c r="P275" i="2"/>
  <c r="P275" i="4" s="1"/>
  <c r="F282" i="2"/>
  <c r="F282" i="4" s="1"/>
  <c r="W282" i="4" s="1"/>
  <c r="O276" i="2"/>
  <c r="O276" i="4" s="1"/>
  <c r="Y276" i="4" s="1"/>
  <c r="P285" i="2"/>
  <c r="P285" i="4" s="1"/>
  <c r="O285" i="2"/>
  <c r="O285" i="4" s="1"/>
  <c r="Y285" i="4" s="1"/>
  <c r="H284" i="2"/>
  <c r="H284" i="4" s="1"/>
  <c r="M278" i="2"/>
  <c r="M278" i="4" s="1"/>
  <c r="O286" i="2"/>
  <c r="O286" i="4" s="1"/>
  <c r="Y286" i="4" s="1"/>
  <c r="H287" i="2"/>
  <c r="H287" i="4" s="1"/>
  <c r="O281" i="2"/>
  <c r="O281" i="4" s="1"/>
  <c r="Y281" i="4" s="1"/>
  <c r="N288" i="2"/>
  <c r="N288" i="4" s="1"/>
  <c r="Z288" i="4" s="1"/>
  <c r="H279" i="2"/>
  <c r="H279" i="4" s="1"/>
  <c r="E271" i="2"/>
  <c r="E281" i="2"/>
  <c r="O274" i="2"/>
  <c r="O274" i="4" s="1"/>
  <c r="Y274" i="4" s="1"/>
  <c r="N275" i="2"/>
  <c r="N275" i="4" s="1"/>
  <c r="Z275" i="4" s="1"/>
  <c r="M286" i="2"/>
  <c r="M286" i="4" s="1"/>
  <c r="M271" i="2"/>
  <c r="M271" i="4" s="1"/>
  <c r="G281" i="2"/>
  <c r="G281" i="4" s="1"/>
  <c r="V281" i="4" s="1"/>
  <c r="G272" i="2"/>
  <c r="G272" i="4" s="1"/>
  <c r="V272" i="4" s="1"/>
  <c r="F272" i="2"/>
  <c r="F272" i="4" s="1"/>
  <c r="W272" i="4" s="1"/>
  <c r="E280" i="2"/>
  <c r="M288" i="2"/>
  <c r="M288" i="4" s="1"/>
  <c r="N285" i="2"/>
  <c r="N285" i="4" s="1"/>
  <c r="Z285" i="4" s="1"/>
  <c r="H288" i="2"/>
  <c r="H288" i="4" s="1"/>
  <c r="H281" i="2"/>
  <c r="H281" i="4" s="1"/>
  <c r="P276" i="2"/>
  <c r="P276" i="4" s="1"/>
  <c r="E275" i="2"/>
  <c r="G285" i="2"/>
  <c r="G285" i="4" s="1"/>
  <c r="V285" i="4" s="1"/>
  <c r="P274" i="2"/>
  <c r="P274" i="4" s="1"/>
  <c r="F269" i="2"/>
  <c r="F269" i="4" s="1"/>
  <c r="W269" i="4" s="1"/>
  <c r="I287" i="2"/>
  <c r="I287" i="4" s="1"/>
  <c r="N286" i="2"/>
  <c r="N286" i="4" s="1"/>
  <c r="Z286" i="4" s="1"/>
  <c r="P290" i="2"/>
  <c r="P290" i="4" s="1"/>
  <c r="G270" i="2"/>
  <c r="G270" i="4" s="1"/>
  <c r="V270" i="4" s="1"/>
  <c r="I291" i="2"/>
  <c r="I291" i="4" s="1"/>
  <c r="P286" i="2"/>
  <c r="P286" i="4" s="1"/>
  <c r="F277" i="2"/>
  <c r="F277" i="4" s="1"/>
  <c r="W277" i="4" s="1"/>
  <c r="H280" i="2"/>
  <c r="H280" i="4" s="1"/>
  <c r="P287" i="2"/>
  <c r="P287" i="4" s="1"/>
  <c r="N272" i="2"/>
  <c r="N272" i="4" s="1"/>
  <c r="Z272" i="4" s="1"/>
  <c r="E268" i="2"/>
  <c r="G268" i="2"/>
  <c r="G268" i="4" s="1"/>
  <c r="V268" i="4" s="1"/>
  <c r="N273" i="2"/>
  <c r="N273" i="4" s="1"/>
  <c r="Z273" i="4" s="1"/>
  <c r="G290" i="2"/>
  <c r="G290" i="4" s="1"/>
  <c r="V290" i="4" s="1"/>
  <c r="O273" i="2"/>
  <c r="O273" i="4" s="1"/>
  <c r="Y273" i="4" s="1"/>
  <c r="F280" i="2"/>
  <c r="F280" i="4" s="1"/>
  <c r="W280" i="4" s="1"/>
  <c r="E290" i="2"/>
  <c r="I270" i="2"/>
  <c r="I270" i="4" s="1"/>
  <c r="O290" i="2"/>
  <c r="O290" i="4" s="1"/>
  <c r="Y290" i="4" s="1"/>
  <c r="H283" i="2"/>
  <c r="H283" i="4" s="1"/>
  <c r="G288" i="2"/>
  <c r="G288" i="4" s="1"/>
  <c r="V288" i="4" s="1"/>
  <c r="E274" i="2"/>
  <c r="F275" i="2"/>
  <c r="F275" i="4" s="1"/>
  <c r="W275" i="4" s="1"/>
  <c r="H286" i="2"/>
  <c r="H286" i="4" s="1"/>
  <c r="N282" i="2"/>
  <c r="N282" i="4" s="1"/>
  <c r="Z282" i="4" s="1"/>
  <c r="H278" i="2"/>
  <c r="H278" i="4" s="1"/>
  <c r="H289" i="2"/>
  <c r="H289" i="4" s="1"/>
  <c r="O269" i="2"/>
  <c r="O269" i="4" s="1"/>
  <c r="Y269" i="4" s="1"/>
  <c r="P282" i="2"/>
  <c r="P282" i="4" s="1"/>
  <c r="H291" i="2"/>
  <c r="H291" i="4" s="1"/>
  <c r="N271" i="2"/>
  <c r="N271" i="4" s="1"/>
  <c r="Z271" i="4" s="1"/>
  <c r="O278" i="2"/>
  <c r="O278" i="4" s="1"/>
  <c r="Y278" i="4" s="1"/>
  <c r="M279" i="2"/>
  <c r="M279" i="4" s="1"/>
  <c r="N289" i="2"/>
  <c r="N289" i="4" s="1"/>
  <c r="Z289" i="4" s="1"/>
  <c r="F278" i="2"/>
  <c r="F278" i="4" s="1"/>
  <c r="W278" i="4" s="1"/>
  <c r="I275" i="2"/>
  <c r="I275" i="4" s="1"/>
  <c r="N283" i="2"/>
  <c r="N283" i="4" s="1"/>
  <c r="Z283" i="4" s="1"/>
  <c r="I288" i="2"/>
  <c r="I288" i="4" s="1"/>
  <c r="I271" i="2"/>
  <c r="I271" i="4" s="1"/>
  <c r="O272" i="2"/>
  <c r="O272" i="4" s="1"/>
  <c r="Y272" i="4" s="1"/>
  <c r="N291" i="2"/>
  <c r="N291" i="4" s="1"/>
  <c r="Z291" i="4" s="1"/>
  <c r="I277" i="2"/>
  <c r="I277" i="4" s="1"/>
  <c r="G287" i="2"/>
  <c r="G287" i="4" s="1"/>
  <c r="V287" i="4" s="1"/>
  <c r="P281" i="2"/>
  <c r="P281" i="4" s="1"/>
  <c r="E285" i="2"/>
  <c r="F279" i="2"/>
  <c r="F279" i="4" s="1"/>
  <c r="W279" i="4" s="1"/>
  <c r="H275" i="2"/>
  <c r="H275" i="4" s="1"/>
  <c r="M268" i="2"/>
  <c r="M268" i="4" s="1"/>
  <c r="E289" i="2"/>
  <c r="P283" i="2"/>
  <c r="P283" i="4" s="1"/>
  <c r="P280" i="2"/>
  <c r="P280" i="4" s="1"/>
  <c r="P277" i="2"/>
  <c r="P277" i="4" s="1"/>
  <c r="E282" i="2"/>
  <c r="P284" i="2"/>
  <c r="P284" i="4" s="1"/>
  <c r="F283" i="2"/>
  <c r="F283" i="4" s="1"/>
  <c r="W283" i="4" s="1"/>
  <c r="I280" i="2"/>
  <c r="I280" i="4" s="1"/>
  <c r="P291" i="2"/>
  <c r="P291" i="4" s="1"/>
  <c r="P268" i="2"/>
  <c r="P268" i="4" s="1"/>
  <c r="H277" i="2"/>
  <c r="H277" i="4" s="1"/>
  <c r="D281" i="2"/>
  <c r="D281" i="4" s="1"/>
  <c r="U281" i="4" s="1"/>
  <c r="D278" i="2"/>
  <c r="D278" i="4" s="1"/>
  <c r="U278" i="4" s="1"/>
  <c r="D280" i="2"/>
  <c r="D279" i="2"/>
  <c r="D279" i="4" s="1"/>
  <c r="U279" i="4" s="1"/>
  <c r="D289" i="2"/>
  <c r="D289" i="4" s="1"/>
  <c r="U289" i="4" s="1"/>
  <c r="D271" i="2"/>
  <c r="D276" i="2"/>
  <c r="D276" i="4" s="1"/>
  <c r="U276" i="4" s="1"/>
  <c r="I284" i="2"/>
  <c r="I284" i="4" s="1"/>
  <c r="O271" i="2"/>
  <c r="O271" i="4" s="1"/>
  <c r="Y271" i="4" s="1"/>
  <c r="G279" i="2"/>
  <c r="G279" i="4" s="1"/>
  <c r="V279" i="4" s="1"/>
  <c r="M282" i="2"/>
  <c r="M282" i="4" s="1"/>
  <c r="N269" i="2"/>
  <c r="N269" i="4" s="1"/>
  <c r="Z269" i="4" s="1"/>
  <c r="O275" i="2"/>
  <c r="O275" i="4" s="1"/>
  <c r="Y275" i="4" s="1"/>
  <c r="I272" i="2"/>
  <c r="I272" i="4" s="1"/>
  <c r="E283" i="2"/>
  <c r="F290" i="2"/>
  <c r="F290" i="4" s="1"/>
  <c r="W290" i="4" s="1"/>
  <c r="E291" i="2"/>
  <c r="F287" i="2"/>
  <c r="F287" i="4" s="1"/>
  <c r="W287" i="4" s="1"/>
  <c r="D288" i="2"/>
  <c r="D288" i="4" s="1"/>
  <c r="U288" i="4" s="1"/>
  <c r="D277" i="2"/>
  <c r="D285" i="2"/>
  <c r="O279" i="2"/>
  <c r="O279" i="4" s="1"/>
  <c r="Y279" i="4" s="1"/>
  <c r="F286" i="2"/>
  <c r="F286" i="4" s="1"/>
  <c r="W286" i="4" s="1"/>
  <c r="P272" i="2"/>
  <c r="P272" i="4" s="1"/>
  <c r="I279" i="2"/>
  <c r="I279" i="4" s="1"/>
  <c r="M275" i="2"/>
  <c r="M275" i="4" s="1"/>
  <c r="F288" i="2"/>
  <c r="F288" i="4" s="1"/>
  <c r="W288" i="4" s="1"/>
  <c r="O284" i="2"/>
  <c r="O284" i="4" s="1"/>
  <c r="Y284" i="4" s="1"/>
  <c r="M285" i="2"/>
  <c r="M285" i="4" s="1"/>
  <c r="F270" i="2"/>
  <c r="F270" i="4" s="1"/>
  <c r="W270" i="4" s="1"/>
  <c r="P269" i="2"/>
  <c r="P269" i="4" s="1"/>
  <c r="G286" i="2"/>
  <c r="G286" i="4" s="1"/>
  <c r="V286" i="4" s="1"/>
  <c r="M283" i="2"/>
  <c r="M283" i="4" s="1"/>
  <c r="N279" i="2"/>
  <c r="N279" i="4" s="1"/>
  <c r="Z279" i="4" s="1"/>
  <c r="P278" i="2"/>
  <c r="P278" i="4" s="1"/>
  <c r="P288" i="2"/>
  <c r="P288" i="4" s="1"/>
  <c r="D284" i="2"/>
  <c r="D284" i="4" s="1"/>
  <c r="U284" i="4" s="1"/>
  <c r="D273" i="2"/>
  <c r="D273" i="4" s="1"/>
  <c r="U273" i="4" s="1"/>
  <c r="D270" i="2"/>
  <c r="D270" i="4" s="1"/>
  <c r="U270" i="4" s="1"/>
  <c r="D283" i="2"/>
  <c r="D283" i="4" s="1"/>
  <c r="U283" i="4" s="1"/>
  <c r="N280" i="2"/>
  <c r="N280" i="4" s="1"/>
  <c r="Z280" i="4" s="1"/>
  <c r="I274" i="2"/>
  <c r="I274" i="4" s="1"/>
  <c r="N274" i="2"/>
  <c r="N274" i="4" s="1"/>
  <c r="Z274" i="4" s="1"/>
  <c r="G273" i="2"/>
  <c r="G273" i="4" s="1"/>
  <c r="V273" i="4" s="1"/>
  <c r="H276" i="2"/>
  <c r="H276" i="4" s="1"/>
  <c r="D286" i="2"/>
  <c r="D286" i="4" s="1"/>
  <c r="U286" i="4" s="1"/>
  <c r="M272" i="2"/>
  <c r="M272" i="4" s="1"/>
  <c r="N290" i="2"/>
  <c r="N290" i="4" s="1"/>
  <c r="Z290" i="4" s="1"/>
  <c r="G269" i="2"/>
  <c r="G269" i="4" s="1"/>
  <c r="V269" i="4" s="1"/>
  <c r="E287" i="2"/>
  <c r="F281" i="2"/>
  <c r="F281" i="4" s="1"/>
  <c r="W281" i="4" s="1"/>
  <c r="G291" i="2"/>
  <c r="G291" i="4" s="1"/>
  <c r="V291" i="4" s="1"/>
  <c r="V293" i="4" s="1"/>
  <c r="G278" i="2"/>
  <c r="G278" i="4" s="1"/>
  <c r="V278" i="4" s="1"/>
  <c r="G274" i="2"/>
  <c r="G274" i="4" s="1"/>
  <c r="V274" i="4" s="1"/>
  <c r="F273" i="2"/>
  <c r="F273" i="4" s="1"/>
  <c r="W273" i="4" s="1"/>
  <c r="O283" i="2"/>
  <c r="O283" i="4" s="1"/>
  <c r="Y283" i="4" s="1"/>
  <c r="M284" i="2"/>
  <c r="M284" i="4" s="1"/>
  <c r="N278" i="2"/>
  <c r="N278" i="4" s="1"/>
  <c r="Z278" i="4" s="1"/>
  <c r="G271" i="2"/>
  <c r="G271" i="4" s="1"/>
  <c r="V271" i="4" s="1"/>
  <c r="D272" i="2"/>
  <c r="H273" i="2"/>
  <c r="H273" i="4" s="1"/>
  <c r="E279" i="2"/>
  <c r="G289" i="2"/>
  <c r="G289" i="4" s="1"/>
  <c r="V289" i="4" s="1"/>
  <c r="F276" i="2"/>
  <c r="F276" i="4" s="1"/>
  <c r="W276" i="4" s="1"/>
  <c r="O291" i="2"/>
  <c r="O291" i="4" s="1"/>
  <c r="Y291" i="4" s="1"/>
  <c r="Y293" i="4" s="1"/>
  <c r="N287" i="2"/>
  <c r="N287" i="4" s="1"/>
  <c r="Z287" i="4" s="1"/>
  <c r="P289" i="2"/>
  <c r="P289" i="4" s="1"/>
  <c r="H270" i="2"/>
  <c r="H270" i="4" s="1"/>
  <c r="O270" i="2"/>
  <c r="O270" i="4" s="1"/>
  <c r="Y270" i="4" s="1"/>
  <c r="D282" i="2"/>
  <c r="D268" i="2"/>
  <c r="D268" i="4" s="1"/>
  <c r="U268" i="4" s="1"/>
  <c r="D291" i="2"/>
  <c r="D291" i="4" s="1"/>
  <c r="U291" i="4" s="1"/>
  <c r="U293" i="4" s="1"/>
  <c r="E269" i="2"/>
  <c r="G283" i="2"/>
  <c r="G283" i="4" s="1"/>
  <c r="V283" i="4" s="1"/>
  <c r="N281" i="2"/>
  <c r="N281" i="4" s="1"/>
  <c r="Z281" i="4" s="1"/>
  <c r="E284" i="2"/>
  <c r="P279" i="2"/>
  <c r="P279" i="4" s="1"/>
  <c r="I278" i="2"/>
  <c r="I278" i="4" s="1"/>
  <c r="I285" i="2"/>
  <c r="I285" i="4" s="1"/>
  <c r="N284" i="2"/>
  <c r="N284" i="4" s="1"/>
  <c r="Z284" i="4" s="1"/>
  <c r="D275" i="2"/>
  <c r="D275" i="4" s="1"/>
  <c r="U275" i="4" s="1"/>
  <c r="D269" i="2"/>
  <c r="D269" i="4" s="1"/>
  <c r="U269" i="4" s="1"/>
  <c r="I290" i="2"/>
  <c r="I290" i="4" s="1"/>
  <c r="G280" i="2"/>
  <c r="G280" i="4" s="1"/>
  <c r="V280" i="4" s="1"/>
  <c r="I268" i="2"/>
  <c r="I268" i="4" s="1"/>
  <c r="H271" i="2"/>
  <c r="H271" i="4" s="1"/>
  <c r="G277" i="2"/>
  <c r="G277" i="4" s="1"/>
  <c r="V277" i="4" s="1"/>
  <c r="H268" i="2"/>
  <c r="H268" i="4" s="1"/>
  <c r="N270" i="2"/>
  <c r="N270" i="4" s="1"/>
  <c r="Z270" i="4" s="1"/>
  <c r="D274" i="2"/>
  <c r="D274" i="4" s="1"/>
  <c r="U274" i="4" s="1"/>
  <c r="D290" i="2"/>
  <c r="D287" i="2"/>
  <c r="D287" i="4" s="1"/>
  <c r="U287" i="4" s="1"/>
  <c r="T291" i="2" l="1"/>
  <c r="E272" i="4"/>
  <c r="AA272" i="4" s="1"/>
  <c r="T272" i="2"/>
  <c r="E289" i="4"/>
  <c r="AA289" i="4" s="1"/>
  <c r="T289" i="2"/>
  <c r="E287" i="4"/>
  <c r="AA287" i="4" s="1"/>
  <c r="T287" i="2"/>
  <c r="E290" i="4"/>
  <c r="AA290" i="4" s="1"/>
  <c r="T290" i="2"/>
  <c r="E276" i="4"/>
  <c r="AA276" i="4" s="1"/>
  <c r="T276" i="2"/>
  <c r="E285" i="4"/>
  <c r="AA285" i="4" s="1"/>
  <c r="T285" i="2"/>
  <c r="E281" i="4"/>
  <c r="AA281" i="4" s="1"/>
  <c r="T281" i="2"/>
  <c r="E284" i="4"/>
  <c r="AA284" i="4" s="1"/>
  <c r="T284" i="2"/>
  <c r="E291" i="4"/>
  <c r="AA291" i="4" s="1"/>
  <c r="E275" i="4"/>
  <c r="AA275" i="4" s="1"/>
  <c r="T275" i="2"/>
  <c r="E271" i="4"/>
  <c r="AA271" i="4" s="1"/>
  <c r="T271" i="2"/>
  <c r="E273" i="4"/>
  <c r="AA273" i="4" s="1"/>
  <c r="T273" i="2"/>
  <c r="E283" i="4"/>
  <c r="AA283" i="4" s="1"/>
  <c r="T283" i="2"/>
  <c r="E268" i="4"/>
  <c r="AA268" i="4" s="1"/>
  <c r="T268" i="2"/>
  <c r="E269" i="4"/>
  <c r="AA269" i="4" s="1"/>
  <c r="T269" i="2"/>
  <c r="E286" i="4"/>
  <c r="AA286" i="4" s="1"/>
  <c r="T286" i="2"/>
  <c r="E270" i="4"/>
  <c r="AA270" i="4" s="1"/>
  <c r="T270" i="2"/>
  <c r="E279" i="4"/>
  <c r="T279" i="2"/>
  <c r="E288" i="4"/>
  <c r="AA288" i="4" s="1"/>
  <c r="T288" i="2"/>
  <c r="E280" i="4"/>
  <c r="AA280" i="4" s="1"/>
  <c r="T280" i="2"/>
  <c r="E282" i="4"/>
  <c r="AA282" i="4" s="1"/>
  <c r="T282" i="2"/>
  <c r="E274" i="4"/>
  <c r="AA274" i="4" s="1"/>
  <c r="T274" i="2"/>
  <c r="E278" i="4"/>
  <c r="AA278" i="4" s="1"/>
  <c r="T278" i="2"/>
  <c r="E277" i="4"/>
  <c r="AA277" i="4" s="1"/>
  <c r="T277" i="2"/>
  <c r="T267" i="2"/>
  <c r="Z293" i="4"/>
  <c r="X271" i="4"/>
  <c r="X276" i="4"/>
  <c r="X289" i="4"/>
  <c r="X281" i="4"/>
  <c r="X272" i="4"/>
  <c r="X273" i="4"/>
  <c r="X291" i="4"/>
  <c r="X293" i="4" s="1"/>
  <c r="X278" i="4"/>
  <c r="X288" i="4"/>
  <c r="X282" i="4"/>
  <c r="X268" i="4"/>
  <c r="X270" i="4"/>
  <c r="X287" i="4"/>
  <c r="X284" i="4"/>
  <c r="X290" i="4"/>
  <c r="X274" i="4"/>
  <c r="X277" i="4"/>
  <c r="X275" i="4"/>
  <c r="X286" i="4"/>
  <c r="X283" i="4"/>
  <c r="X280" i="4"/>
  <c r="X279" i="4"/>
  <c r="X269" i="4"/>
  <c r="X285" i="4"/>
  <c r="Q282" i="2"/>
  <c r="Q282" i="4" s="1"/>
  <c r="Q276" i="2"/>
  <c r="Q276" i="4" s="1"/>
  <c r="S276" i="4" s="1"/>
  <c r="Q278" i="2"/>
  <c r="Q278" i="4" s="1"/>
  <c r="Q284" i="2"/>
  <c r="Q284" i="4" s="1"/>
  <c r="Q271" i="2"/>
  <c r="Q271" i="4" s="1"/>
  <c r="D282" i="4"/>
  <c r="U282" i="4" s="1"/>
  <c r="Q277" i="2"/>
  <c r="Q277" i="4" s="1"/>
  <c r="Q290" i="2"/>
  <c r="Q290" i="4" s="1"/>
  <c r="D290" i="4"/>
  <c r="U290" i="4" s="1"/>
  <c r="Q269" i="2"/>
  <c r="Q269" i="4" s="1"/>
  <c r="Q274" i="2"/>
  <c r="Q274" i="4" s="1"/>
  <c r="Q275" i="2"/>
  <c r="Q275" i="4" s="1"/>
  <c r="Q270" i="2"/>
  <c r="Q270" i="4" s="1"/>
  <c r="Q286" i="2"/>
  <c r="Q286" i="4" s="1"/>
  <c r="Q280" i="2"/>
  <c r="Q280" i="4" s="1"/>
  <c r="D280" i="4"/>
  <c r="U280" i="4" s="1"/>
  <c r="Q273" i="2"/>
  <c r="Q273" i="4" s="1"/>
  <c r="Q285" i="2"/>
  <c r="Q285" i="4" s="1"/>
  <c r="D285" i="4"/>
  <c r="U285" i="4" s="1"/>
  <c r="Q291" i="2"/>
  <c r="Q291" i="4" s="1"/>
  <c r="Q289" i="2"/>
  <c r="Q289" i="4" s="1"/>
  <c r="Q279" i="2"/>
  <c r="Q279" i="4" s="1"/>
  <c r="Q272" i="2"/>
  <c r="Q272" i="4" s="1"/>
  <c r="D272" i="4"/>
  <c r="U272" i="4" s="1"/>
  <c r="AA279" i="4"/>
  <c r="Q288" i="2"/>
  <c r="Q288" i="4" s="1"/>
  <c r="Q283" i="2"/>
  <c r="Q283" i="4" s="1"/>
  <c r="Q268" i="2"/>
  <c r="Q268" i="4" s="1"/>
  <c r="Q287" i="2"/>
  <c r="Q287" i="4" s="1"/>
  <c r="D277" i="4"/>
  <c r="U277" i="4" s="1"/>
  <c r="D271" i="4"/>
  <c r="U271" i="4" s="1"/>
  <c r="Q281" i="2"/>
  <c r="Q281" i="4" s="1"/>
  <c r="S275" i="4" l="1"/>
  <c r="S282" i="4"/>
  <c r="AB281" i="4"/>
  <c r="AL320" i="4" s="1"/>
  <c r="AO320" i="4" s="1"/>
  <c r="AB278" i="4"/>
  <c r="AL317" i="4" s="1"/>
  <c r="AO317" i="4" s="1"/>
  <c r="S290" i="4"/>
  <c r="S278" i="4"/>
  <c r="S288" i="4"/>
  <c r="AB276" i="4"/>
  <c r="AL315" i="4" s="1"/>
  <c r="AO315" i="4" s="1"/>
  <c r="S289" i="4"/>
  <c r="S279" i="4"/>
  <c r="S287" i="4"/>
  <c r="S271" i="4"/>
  <c r="S273" i="4"/>
  <c r="S280" i="4"/>
  <c r="S281" i="4"/>
  <c r="S268" i="4"/>
  <c r="S286" i="4"/>
  <c r="S283" i="4"/>
  <c r="S285" i="4"/>
  <c r="S284" i="4"/>
  <c r="AB279" i="4"/>
  <c r="AL318" i="4" s="1"/>
  <c r="AO318" i="4" s="1"/>
  <c r="S270" i="4"/>
  <c r="S272" i="4"/>
  <c r="S274" i="4"/>
  <c r="S269" i="4"/>
  <c r="S277" i="4"/>
  <c r="AB283" i="4"/>
  <c r="AL322" i="4" s="1"/>
  <c r="AO322" i="4" s="1"/>
  <c r="S291" i="4"/>
  <c r="Q293" i="4"/>
  <c r="AB273" i="4"/>
  <c r="AL312" i="4" s="1"/>
  <c r="AM312" i="4" s="1"/>
  <c r="AB270" i="4"/>
  <c r="AL309" i="4" s="1"/>
  <c r="AM309" i="4" s="1"/>
  <c r="AB268" i="4"/>
  <c r="AL307" i="4" s="1"/>
  <c r="AM307" i="4" s="1"/>
  <c r="AB269" i="4"/>
  <c r="AL308" i="4" s="1"/>
  <c r="AM308" i="4" s="1"/>
  <c r="AB289" i="4"/>
  <c r="AL328" i="4" s="1"/>
  <c r="AO328" i="4" s="1"/>
  <c r="AB286" i="4"/>
  <c r="AL325" i="4" s="1"/>
  <c r="AO325" i="4" s="1"/>
  <c r="AB275" i="4"/>
  <c r="AL314" i="4" s="1"/>
  <c r="AO314" i="4" s="1"/>
  <c r="AB271" i="4"/>
  <c r="AL310" i="4" s="1"/>
  <c r="AM310" i="4" s="1"/>
  <c r="AB274" i="4"/>
  <c r="AL313" i="4" s="1"/>
  <c r="AO313" i="4" s="1"/>
  <c r="AL306" i="4"/>
  <c r="AM306" i="4" s="1"/>
  <c r="AB287" i="4"/>
  <c r="AL326" i="4" s="1"/>
  <c r="AO326" i="4" s="1"/>
  <c r="AB284" i="4"/>
  <c r="AL323" i="4" s="1"/>
  <c r="AO323" i="4" s="1"/>
  <c r="AB288" i="4"/>
  <c r="AL327" i="4" s="1"/>
  <c r="AM327" i="4" s="1"/>
  <c r="AB291" i="4"/>
  <c r="AC291" i="4" s="1"/>
  <c r="AA293" i="4"/>
  <c r="AC276" i="4"/>
  <c r="AC278" i="4"/>
  <c r="AB282" i="4"/>
  <c r="AL321" i="4" s="1"/>
  <c r="AM321" i="4" s="1"/>
  <c r="AB277" i="4"/>
  <c r="AL316" i="4" s="1"/>
  <c r="AO316" i="4" s="1"/>
  <c r="AB272" i="4"/>
  <c r="AB285" i="4"/>
  <c r="AL324" i="4" s="1"/>
  <c r="AM324" i="4" s="1"/>
  <c r="AB290" i="4"/>
  <c r="AL329" i="4" s="1"/>
  <c r="AO329" i="4" s="1"/>
  <c r="AM317" i="4"/>
  <c r="AB280" i="4"/>
  <c r="AL319" i="4" s="1"/>
  <c r="AC281" i="4" l="1"/>
  <c r="AM320" i="4"/>
  <c r="AM315" i="4"/>
  <c r="AM318" i="4"/>
  <c r="AO307" i="4"/>
  <c r="AC268" i="4"/>
  <c r="AC279" i="4"/>
  <c r="AC283" i="4"/>
  <c r="AM322" i="4"/>
  <c r="AO309" i="4"/>
  <c r="AC288" i="4"/>
  <c r="AO308" i="4"/>
  <c r="AC289" i="4"/>
  <c r="AC270" i="4"/>
  <c r="AC269" i="4"/>
  <c r="AO312" i="4"/>
  <c r="AC273" i="4"/>
  <c r="AM325" i="4"/>
  <c r="AC284" i="4"/>
  <c r="AC286" i="4"/>
  <c r="AO327" i="4"/>
  <c r="AC275" i="4"/>
  <c r="AM328" i="4"/>
  <c r="AM314" i="4"/>
  <c r="AC287" i="4"/>
  <c r="AM326" i="4"/>
  <c r="AO306" i="4"/>
  <c r="AM313" i="4"/>
  <c r="AO310" i="4"/>
  <c r="AM323" i="4"/>
  <c r="AC274" i="4"/>
  <c r="AC271" i="4"/>
  <c r="AL330" i="4"/>
  <c r="AB293" i="4"/>
  <c r="AC280" i="4"/>
  <c r="AC282" i="4"/>
  <c r="AC277" i="4"/>
  <c r="AC285" i="4"/>
  <c r="AL311" i="4"/>
  <c r="AO311" i="4" s="1"/>
  <c r="AC272" i="4"/>
  <c r="AC290" i="4"/>
  <c r="AO321" i="4"/>
  <c r="AM316" i="4"/>
  <c r="AO324" i="4"/>
  <c r="AM329" i="4"/>
  <c r="AO319" i="4"/>
  <c r="AM319" i="4"/>
  <c r="AO330" i="4" l="1"/>
  <c r="AM330" i="4"/>
  <c r="AM311" i="4"/>
  <c r="P321" i="2" l="1"/>
  <c r="P320" i="2"/>
  <c r="P322" i="2" l="1"/>
</calcChain>
</file>

<file path=xl/sharedStrings.xml><?xml version="1.0" encoding="utf-8"?>
<sst xmlns="http://schemas.openxmlformats.org/spreadsheetml/2006/main" count="926" uniqueCount="524">
  <si>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</si>
  <si>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</si>
  <si>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</si>
  <si>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</si>
  <si>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</si>
  <si>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</si>
  <si>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</si>
  <si>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</si>
  <si>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</si>
  <si>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</si>
  <si>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</si>
  <si>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</si>
  <si>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</si>
  <si>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</si>
  <si>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</si>
  <si>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</si>
  <si>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</si>
  <si>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</si>
  <si>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</si>
  <si>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</si>
  <si>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</si>
  <si>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</si>
  <si>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</si>
  <si>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</si>
  <si>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</si>
  <si>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</si>
  <si>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</si>
  <si>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</si>
  <si>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</si>
  <si>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</si>
  <si>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</si>
  <si>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</si>
  <si>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Name|</t>
  </si>
  <si>
    <t>AB_CCCT_NG</t>
  </si>
  <si>
    <t>AB_HY_WAT</t>
  </si>
  <si>
    <t>AB_IC_NG</t>
  </si>
  <si>
    <t>AB_IC_OT</t>
  </si>
  <si>
    <t>AB_OtherTech_NG</t>
  </si>
  <si>
    <t>AB_SCCT_NG</t>
  </si>
  <si>
    <t>AB_SCCT_OT</t>
  </si>
  <si>
    <t>AB_ST_Coal</t>
  </si>
  <si>
    <t>AB_ST_NG</t>
  </si>
  <si>
    <t>AB_ST_OT</t>
  </si>
  <si>
    <t>AB_WT_WND</t>
  </si>
  <si>
    <t>Alberta</t>
  </si>
  <si>
    <t>Arizona</t>
  </si>
  <si>
    <t>AZ_CCCT_NG</t>
  </si>
  <si>
    <t>AZ_HY_WAT</t>
  </si>
  <si>
    <t>AZ_OtherTech_SUN</t>
  </si>
  <si>
    <t>AZ_PV_SUN</t>
  </si>
  <si>
    <t>AZ_SCCT_DFO</t>
  </si>
  <si>
    <t>AZ_SCCT_NG</t>
  </si>
  <si>
    <t>AZ_ST_Coal</t>
  </si>
  <si>
    <t>AZ_ST_NG</t>
  </si>
  <si>
    <t>AZ_ST_NUC</t>
  </si>
  <si>
    <t>AZ_ST_OT</t>
  </si>
  <si>
    <t>AZ_ST_SUN</t>
  </si>
  <si>
    <t>AZ_STO_OT</t>
  </si>
  <si>
    <t>AZ_STO_WAT</t>
  </si>
  <si>
    <t>AZ_WT_WND</t>
  </si>
  <si>
    <t>BC_CCCT_NG</t>
  </si>
  <si>
    <t>BC_HY_WAT</t>
  </si>
  <si>
    <t>BC_IC_OT</t>
  </si>
  <si>
    <t>BC_SCCT_NG</t>
  </si>
  <si>
    <t>BC_ST_NG</t>
  </si>
  <si>
    <t>BC_ST_OT</t>
  </si>
  <si>
    <t>BC_WT_WND</t>
  </si>
  <si>
    <t>BritishColumbia</t>
  </si>
  <si>
    <t>CA_CCCT_NG</t>
  </si>
  <si>
    <t>CA_CCCT_OT</t>
  </si>
  <si>
    <t>CA_HY_WAT</t>
  </si>
  <si>
    <t>CA_IC_NG</t>
  </si>
  <si>
    <t>CA_OtherTech_SUN</t>
  </si>
  <si>
    <t>CA_PV_SUN</t>
  </si>
  <si>
    <t>CA_SCCT_DFO</t>
  </si>
  <si>
    <t>CA_SCCT_NG</t>
  </si>
  <si>
    <t>CA_SCCT_OT</t>
  </si>
  <si>
    <t>CA_ST_Coal</t>
  </si>
  <si>
    <t>CA_ST_GST</t>
  </si>
  <si>
    <t>CA_ST_NG</t>
  </si>
  <si>
    <t>CA_ST_NUC</t>
  </si>
  <si>
    <t>CA_ST_OT</t>
  </si>
  <si>
    <t>CA_ST_SUN</t>
  </si>
  <si>
    <t>CA_STO_OT</t>
  </si>
  <si>
    <t>CA_STO_WAT</t>
  </si>
  <si>
    <t>CA_WT_WND</t>
  </si>
  <si>
    <t>California</t>
  </si>
  <si>
    <t>Canada</t>
  </si>
  <si>
    <t>Canada_CCCT_NG</t>
  </si>
  <si>
    <t>Canada_SCCT_NG</t>
  </si>
  <si>
    <t>CCCT_NG</t>
  </si>
  <si>
    <t>CCCT_OT</t>
  </si>
  <si>
    <t>CO_CCCT_NG</t>
  </si>
  <si>
    <t>CO_HY_WAT</t>
  </si>
  <si>
    <t>CO_OtherTech_SUN</t>
  </si>
  <si>
    <t>CO_PV_SUN</t>
  </si>
  <si>
    <t>CO_SCCT_DFO</t>
  </si>
  <si>
    <t>CO_SCCT_NG</t>
  </si>
  <si>
    <t>CO_ST_Coal</t>
  </si>
  <si>
    <t>CO_ST_NG</t>
  </si>
  <si>
    <t>CO_ST_OT</t>
  </si>
  <si>
    <t>CO_STO_OT</t>
  </si>
  <si>
    <t>CO_STO_WAT</t>
  </si>
  <si>
    <t>CO_WT_WND</t>
  </si>
  <si>
    <t>Colorado</t>
  </si>
  <si>
    <t>CombinedCycleCT</t>
  </si>
  <si>
    <t>CombustionTurbine</t>
  </si>
  <si>
    <t>CPP_AZ</t>
  </si>
  <si>
    <t>CPP_CA</t>
  </si>
  <si>
    <t>CPP_CO</t>
  </si>
  <si>
    <t>CPP_ID</t>
  </si>
  <si>
    <t>CPP_MT</t>
  </si>
  <si>
    <t>CPP_NewSourceComp_AZ</t>
  </si>
  <si>
    <t>CPP_NewSourceComp_CA</t>
  </si>
  <si>
    <t>CPP_NewSourceComp_CO</t>
  </si>
  <si>
    <t>CPP_NewSourceComp_ID</t>
  </si>
  <si>
    <t>CPP_NewSourceComp_MT</t>
  </si>
  <si>
    <t>CPP_NewSourceComp_NM</t>
  </si>
  <si>
    <t>CPP_NewSourceComp_NM_West</t>
  </si>
  <si>
    <t>CPP_NewSourceComp_NV</t>
  </si>
  <si>
    <t>CPP_NewSourceComp_OR</t>
  </si>
  <si>
    <t>CPP_NewSourceComp_TX_West</t>
  </si>
  <si>
    <t>CPP_NewSourceComp_UT</t>
  </si>
  <si>
    <t>CPP_NewSourceComp_WA</t>
  </si>
  <si>
    <t>CPP_NewSourceComp_WY</t>
  </si>
  <si>
    <t>CPP_NM</t>
  </si>
  <si>
    <t>CPP_NM_West</t>
  </si>
  <si>
    <t>CPP_NV</t>
  </si>
  <si>
    <t>CPP_OR</t>
  </si>
  <si>
    <t>CPP_TX_West</t>
  </si>
  <si>
    <t>CPP_UT</t>
  </si>
  <si>
    <t>CPP_WA</t>
  </si>
  <si>
    <t>CPP_WY</t>
  </si>
  <si>
    <t>CSAPR_Annual-Seasonal</t>
  </si>
  <si>
    <t>DistilateFuelOil</t>
  </si>
  <si>
    <t>GeothermalSteam</t>
  </si>
  <si>
    <t>HY_WAT</t>
  </si>
  <si>
    <t>IC_DFO</t>
  </si>
  <si>
    <t>IC_NG</t>
  </si>
  <si>
    <t>IC_OT</t>
  </si>
  <si>
    <t>ID_CCCT_NG</t>
  </si>
  <si>
    <t>ID_HY_WAT</t>
  </si>
  <si>
    <t>ID_PV_SUN</t>
  </si>
  <si>
    <t>ID_SCCT_NG</t>
  </si>
  <si>
    <t>ID_ST_Coal</t>
  </si>
  <si>
    <t>ID_ST_GST</t>
  </si>
  <si>
    <t>ID_ST_OT</t>
  </si>
  <si>
    <t>ID_WT_WND</t>
  </si>
  <si>
    <t>Idaho</t>
  </si>
  <si>
    <t>InternalCombustion</t>
  </si>
  <si>
    <t>Mexico</t>
  </si>
  <si>
    <t>Mexico-BajaCaliforniaNorth</t>
  </si>
  <si>
    <t>MidwestReliabilityOrganization</t>
  </si>
  <si>
    <t>Montana</t>
  </si>
  <si>
    <t>Mountain</t>
  </si>
  <si>
    <t>Mountain_CCCT_NG</t>
  </si>
  <si>
    <t>Mountain_HY_WAT</t>
  </si>
  <si>
    <t>Mountain_OtherTech_SUN</t>
  </si>
  <si>
    <t>Mountain_PV_SUN</t>
  </si>
  <si>
    <t>Mountain_SCCT_DFO</t>
  </si>
  <si>
    <t>Mountain_SCCT_NG</t>
  </si>
  <si>
    <t>Mountain_SCCT_OT</t>
  </si>
  <si>
    <t>Mountain_ST_Coal</t>
  </si>
  <si>
    <t>Mountain_ST_GST</t>
  </si>
  <si>
    <t>Mountain_ST_NG</t>
  </si>
  <si>
    <t>Mountain_ST_NUC</t>
  </si>
  <si>
    <t>Mountain_ST_OT</t>
  </si>
  <si>
    <t>Mountain_ST_SUN</t>
  </si>
  <si>
    <t>Mountain_STO_OT</t>
  </si>
  <si>
    <t>Mountain_STO_WAT</t>
  </si>
  <si>
    <t>Mountain_WT_WND</t>
  </si>
  <si>
    <t>MT_CCCT_NG</t>
  </si>
  <si>
    <t>MT_HY_WAT</t>
  </si>
  <si>
    <t>MT_OtherTech_SUN</t>
  </si>
  <si>
    <t>MT_SCCT_NG</t>
  </si>
  <si>
    <t>MT_ST_Coal</t>
  </si>
  <si>
    <t>MT_ST_OT</t>
  </si>
  <si>
    <t>MT_WT_WND</t>
  </si>
  <si>
    <t>MX_CCCT_NG</t>
  </si>
  <si>
    <t>MX_IC_DFO</t>
  </si>
  <si>
    <t>MX_OtherTech_SUN</t>
  </si>
  <si>
    <t>MX_SCCT_DFO</t>
  </si>
  <si>
    <t>MX_SCCT_NG</t>
  </si>
  <si>
    <t>MX_ST_DFO</t>
  </si>
  <si>
    <t>MX_ST_GST</t>
  </si>
  <si>
    <t>MX_WT_WND</t>
  </si>
  <si>
    <t>NaturalGas</t>
  </si>
  <si>
    <t>Netmeter</t>
  </si>
  <si>
    <t>Nevada</t>
  </si>
  <si>
    <t>NewMexico</t>
  </si>
  <si>
    <t>NM_CCCT_NG</t>
  </si>
  <si>
    <t>NM_HY_WAT</t>
  </si>
  <si>
    <t>NM_OtherTech_SUN</t>
  </si>
  <si>
    <t>NM_PV_SUN</t>
  </si>
  <si>
    <t>NM_SCCT_NG</t>
  </si>
  <si>
    <t>NM_ST_Coal</t>
  </si>
  <si>
    <t>NM_ST_GST</t>
  </si>
  <si>
    <t>NM_ST_NG</t>
  </si>
  <si>
    <t>NM_STO_OT</t>
  </si>
  <si>
    <t>NM_WT_WND</t>
  </si>
  <si>
    <t>NuclearFuel</t>
  </si>
  <si>
    <t>NV_CCCT_NG</t>
  </si>
  <si>
    <t>NV_HY_WAT</t>
  </si>
  <si>
    <t>NV_OtherTech_SUN</t>
  </si>
  <si>
    <t>NV_PV_SUN</t>
  </si>
  <si>
    <t>NV_SCCT_NG</t>
  </si>
  <si>
    <t>NV_ST_Coal</t>
  </si>
  <si>
    <t>NV_ST_GST</t>
  </si>
  <si>
    <t>NV_ST_NG</t>
  </si>
  <si>
    <t>NV_ST_SUN</t>
  </si>
  <si>
    <t>NV_WT_WND</t>
  </si>
  <si>
    <t>OR_CCCT_NG</t>
  </si>
  <si>
    <t>OR_HY_WAT</t>
  </si>
  <si>
    <t>OR_IC_NG</t>
  </si>
  <si>
    <t>OR_OtherTech_SUN</t>
  </si>
  <si>
    <t>OR_PV_SUN</t>
  </si>
  <si>
    <t>OR_SCCT_NG</t>
  </si>
  <si>
    <t>OR_ST_GST</t>
  </si>
  <si>
    <t>OR_ST_OT</t>
  </si>
  <si>
    <t>OR_STO_OT</t>
  </si>
  <si>
    <t>OR_WT_WND</t>
  </si>
  <si>
    <t>Oregon</t>
  </si>
  <si>
    <t>OtherFuel</t>
  </si>
  <si>
    <t>OtherTech_NG</t>
  </si>
  <si>
    <t>OtherTech_SUN</t>
  </si>
  <si>
    <t>OtherUnitType</t>
  </si>
  <si>
    <t>Pacific</t>
  </si>
  <si>
    <t>Pacific_CCCT_NG</t>
  </si>
  <si>
    <t>Pacific_CCCT_OT</t>
  </si>
  <si>
    <t>Pacific_HY_WAT</t>
  </si>
  <si>
    <t>Pacific_IC_NG</t>
  </si>
  <si>
    <t>Pacific_OtherTech_SUN</t>
  </si>
  <si>
    <t>Pacific_PV_SUN</t>
  </si>
  <si>
    <t>Pacific_SCCT_DFO</t>
  </si>
  <si>
    <t>Pacific_SCCT_NG</t>
  </si>
  <si>
    <t>Pacific_SCCT_OT</t>
  </si>
  <si>
    <t>Pacific_ST_Coal</t>
  </si>
  <si>
    <t>Pacific_ST_GST</t>
  </si>
  <si>
    <t>Pacific_ST_NG</t>
  </si>
  <si>
    <t>Pacific_ST_NUC</t>
  </si>
  <si>
    <t>Pacific_ST_OT</t>
  </si>
  <si>
    <t>Pacific_ST_SUN</t>
  </si>
  <si>
    <t>Pacific_STO_OT</t>
  </si>
  <si>
    <t>Pacific_STO_WAT</t>
  </si>
  <si>
    <t>Pacific_WT_WND</t>
  </si>
  <si>
    <t>PHEV</t>
  </si>
  <si>
    <t>PV</t>
  </si>
  <si>
    <t>PV_SUN</t>
  </si>
  <si>
    <t>RPS_AZ</t>
  </si>
  <si>
    <t>RPS_CA</t>
  </si>
  <si>
    <t>RPS_CO</t>
  </si>
  <si>
    <t>RPS_MT</t>
  </si>
  <si>
    <t>RPS_NM</t>
  </si>
  <si>
    <t>RPS_NV</t>
  </si>
  <si>
    <t>RPS_NV_Sun</t>
  </si>
  <si>
    <t>RPS_OR</t>
  </si>
  <si>
    <t>RPS_WA</t>
  </si>
  <si>
    <t>SCCT_DFO</t>
  </si>
  <si>
    <t>SCCT_NG</t>
  </si>
  <si>
    <t>SCCT_OT</t>
  </si>
  <si>
    <t>SD_SCCT_NG</t>
  </si>
  <si>
    <t>Solar</t>
  </si>
  <si>
    <t>SouthDakota</t>
  </si>
  <si>
    <t>SoutheastElectricReliabilityCouncil</t>
  </si>
  <si>
    <t>SouthwestPowerPool</t>
  </si>
  <si>
    <t>ST_Coal</t>
  </si>
  <si>
    <t>ST_DFO</t>
  </si>
  <si>
    <t>ST_GST</t>
  </si>
  <si>
    <t>ST_NG</t>
  </si>
  <si>
    <t>ST_NUC</t>
  </si>
  <si>
    <t>ST_OT</t>
  </si>
  <si>
    <t>ST_SUN</t>
  </si>
  <si>
    <t>SteamTurbine</t>
  </si>
  <si>
    <t>STO</t>
  </si>
  <si>
    <t>STO_OT</t>
  </si>
  <si>
    <t>STO_WAT</t>
  </si>
  <si>
    <t>Texas</t>
  </si>
  <si>
    <t>TexasReliabilityEntity</t>
  </si>
  <si>
    <t>TX_CCCT_NG</t>
  </si>
  <si>
    <t>TX_PV_SUN</t>
  </si>
  <si>
    <t>TX_SCCT_NG</t>
  </si>
  <si>
    <t>TX_ST_NG</t>
  </si>
  <si>
    <t>TX_ST_OT</t>
  </si>
  <si>
    <t>TX_WT_WND</t>
  </si>
  <si>
    <t>UT_CCCT_NG</t>
  </si>
  <si>
    <t>UT_HY_WAT</t>
  </si>
  <si>
    <t>UT_OtherTech_SUN</t>
  </si>
  <si>
    <t>UT_PV_SUN</t>
  </si>
  <si>
    <t>UT_SCCT_NG</t>
  </si>
  <si>
    <t>UT_ST_Coal</t>
  </si>
  <si>
    <t>UT_ST_GST</t>
  </si>
  <si>
    <t>UT_ST_NG</t>
  </si>
  <si>
    <t>UT_ST_OT</t>
  </si>
  <si>
    <t>UT_WT_WND</t>
  </si>
  <si>
    <t>Utah</t>
  </si>
  <si>
    <t>WA_CCCT_NG</t>
  </si>
  <si>
    <t>WA_CCCT_OT</t>
  </si>
  <si>
    <t>WA_HY_WAT</t>
  </si>
  <si>
    <t>WA_IC_NG</t>
  </si>
  <si>
    <t>WA_OtherTech_SUN</t>
  </si>
  <si>
    <t>WA_PV_SUN</t>
  </si>
  <si>
    <t>WA_SCCT_NG</t>
  </si>
  <si>
    <t>WA_ST_Coal</t>
  </si>
  <si>
    <t>WA_ST_NUC</t>
  </si>
  <si>
    <t>WA_ST_OT</t>
  </si>
  <si>
    <t>WA_STO_OT</t>
  </si>
  <si>
    <t>WA_STO_WAT</t>
  </si>
  <si>
    <t>WA_WT_WND</t>
  </si>
  <si>
    <t>Washington</t>
  </si>
  <si>
    <t>Water</t>
  </si>
  <si>
    <t>WECC_CCCT_NG</t>
  </si>
  <si>
    <t>WECC_DSM</t>
  </si>
  <si>
    <t>WECC_HY_WAT</t>
  </si>
  <si>
    <t>WECC_IC_DFO</t>
  </si>
  <si>
    <t>WECC_IC_NG</t>
  </si>
  <si>
    <t>WECC_IC_OT</t>
  </si>
  <si>
    <t>WECC_OtherTech_NG</t>
  </si>
  <si>
    <t>WECC_OtherTech_SUN</t>
  </si>
  <si>
    <t>WECC_PumpStore_PS</t>
  </si>
  <si>
    <t>WECC_SCCT_DFO</t>
  </si>
  <si>
    <t>WECC_SCCT_NG</t>
  </si>
  <si>
    <t>WECC_SCCT_OT</t>
  </si>
  <si>
    <t>WECC_ST_Coal</t>
  </si>
  <si>
    <t>WECC_ST_DFO</t>
  </si>
  <si>
    <t>WECC_ST_GST</t>
  </si>
  <si>
    <t>WECC_ST_NG</t>
  </si>
  <si>
    <t>WECC_ST_OT</t>
  </si>
  <si>
    <t>WECC_WT_WND</t>
  </si>
  <si>
    <t>WECCCAMX</t>
  </si>
  <si>
    <t>WECCCAMX_CCCT_NG</t>
  </si>
  <si>
    <t>WECCCAMX_CCCT_OT</t>
  </si>
  <si>
    <t>WECCCAMX_HY_WAT</t>
  </si>
  <si>
    <t>WECCCAMX_IC_DFO</t>
  </si>
  <si>
    <t>WECCCAMX_IC_NG</t>
  </si>
  <si>
    <t>WECCCAMX_OtherTech_SUN</t>
  </si>
  <si>
    <t>WECCCAMX_PV_SUN</t>
  </si>
  <si>
    <t>WECCCAMX_SCCT_DFO</t>
  </si>
  <si>
    <t>WECCCAMX_SCCT_NG</t>
  </si>
  <si>
    <t>WECCCAMX_SCCT_OT</t>
  </si>
  <si>
    <t>WECCCAMX_ST_Coal</t>
  </si>
  <si>
    <t>WECCCAMX_ST_DFO</t>
  </si>
  <si>
    <t>WECCCAMX_ST_GST</t>
  </si>
  <si>
    <t>WECCCAMX_ST_NG</t>
  </si>
  <si>
    <t>WECCCAMX_ST_NUC</t>
  </si>
  <si>
    <t>WECCCAMX_ST_OT</t>
  </si>
  <si>
    <t>WECCCAMX_ST_SUN</t>
  </si>
  <si>
    <t>WECCCAMX_STO_OT</t>
  </si>
  <si>
    <t>WECCCAMX_STO_WAT</t>
  </si>
  <si>
    <t>WECCCAMX_WT_WND</t>
  </si>
  <si>
    <t>WECCNWPP</t>
  </si>
  <si>
    <t>WECCNWPP_CCCT_NG</t>
  </si>
  <si>
    <t>WECCNWPP_CCCT_OT</t>
  </si>
  <si>
    <t>WECCNWPP_HY_WAT</t>
  </si>
  <si>
    <t>WECCNWPP_IC_NG</t>
  </si>
  <si>
    <t>WECCNWPP_IC_OT</t>
  </si>
  <si>
    <t>WECCNWPP_OtherTech_NG</t>
  </si>
  <si>
    <t>WECCNWPP_OtherTech_SUN</t>
  </si>
  <si>
    <t>WECCNWPP_PV_SUN</t>
  </si>
  <si>
    <t>WECCNWPP_SCCT_NG</t>
  </si>
  <si>
    <t>WECCNWPP_SCCT_OT</t>
  </si>
  <si>
    <t>WECCNWPP_ST_Coal</t>
  </si>
  <si>
    <t>WECCNWPP_ST_GST</t>
  </si>
  <si>
    <t>WECCNWPP_ST_NG</t>
  </si>
  <si>
    <t>WECCNWPP_ST_NUC</t>
  </si>
  <si>
    <t>WECCNWPP_ST_OT</t>
  </si>
  <si>
    <t>WECCNWPP_ST_SUN</t>
  </si>
  <si>
    <t>WECCNWPP_STO_OT</t>
  </si>
  <si>
    <t>WECCNWPP_STO_WAT</t>
  </si>
  <si>
    <t>WECCNWPP_WT_WND</t>
  </si>
  <si>
    <t>WECCRMRG</t>
  </si>
  <si>
    <t>WECCRMRG_CCCT_NG</t>
  </si>
  <si>
    <t>WECCRMRG_HY_WAT</t>
  </si>
  <si>
    <t>WECCRMRG_OtherTech_SUN</t>
  </si>
  <si>
    <t>WECCRMRG_PV_SUN</t>
  </si>
  <si>
    <t>WECCRMRG_SCCT_DFO</t>
  </si>
  <si>
    <t>WECCRMRG_SCCT_NG</t>
  </si>
  <si>
    <t>WECCRMRG_ST_Coal</t>
  </si>
  <si>
    <t>WECCRMRG_ST_NG</t>
  </si>
  <si>
    <t>WECCRMRG_ST_OT</t>
  </si>
  <si>
    <t>WECCRMRG_STO_OT</t>
  </si>
  <si>
    <t>WECCRMRG_STO_WAT</t>
  </si>
  <si>
    <t>WECCRMRG_WT_WND</t>
  </si>
  <si>
    <t>WECCsrCA_PumpStore_PS</t>
  </si>
  <si>
    <t>WECCsrCanada_PumpStore_PS</t>
  </si>
  <si>
    <t>WECCsrDesertSW_PumpStore_PS</t>
  </si>
  <si>
    <t>WECCsrORWAIDNo_PumpStore_PS</t>
  </si>
  <si>
    <t>WECCsrRockyMtn_PumpStore_PS</t>
  </si>
  <si>
    <t>WECCSRSG</t>
  </si>
  <si>
    <t>WECCSRSG_CCCT_NG</t>
  </si>
  <si>
    <t>WECCSRSG_HY_WAT</t>
  </si>
  <si>
    <t>WECCSRSG_OtherTech_SUN</t>
  </si>
  <si>
    <t>WECCSRSG_PV_SUN</t>
  </si>
  <si>
    <t>WECCSRSG_SCCT_DFO</t>
  </si>
  <si>
    <t>WECCSRSG_SCCT_NG</t>
  </si>
  <si>
    <t>WECCSRSG_ST_Coal</t>
  </si>
  <si>
    <t>WECCSRSG_ST_GST</t>
  </si>
  <si>
    <t>WECCSRSG_ST_NG</t>
  </si>
  <si>
    <t>WECCSRSG_ST_NUC</t>
  </si>
  <si>
    <t>WECCSRSG_ST_OT</t>
  </si>
  <si>
    <t>WECCSRSG_ST_SUN</t>
  </si>
  <si>
    <t>WECCSRSG_STO_OT</t>
  </si>
  <si>
    <t>WECCSRSG_STO_WAT</t>
  </si>
  <si>
    <t>WECCSRSG_WT_WND</t>
  </si>
  <si>
    <t>WesternElectricCoordinatingCouncil</t>
  </si>
  <si>
    <t>WestNorth</t>
  </si>
  <si>
    <t>WestNorth_SCCT_NG</t>
  </si>
  <si>
    <t>WestSouth</t>
  </si>
  <si>
    <t>WestSouth_CCCT_NG</t>
  </si>
  <si>
    <t>WestSouth_PV_SUN</t>
  </si>
  <si>
    <t>WestSouth_SCCT_NG</t>
  </si>
  <si>
    <t>WestSouth_ST_NG</t>
  </si>
  <si>
    <t>WestSouth_ST_OT</t>
  </si>
  <si>
    <t>WestSouth_WT_WND</t>
  </si>
  <si>
    <t>WindTurbine</t>
  </si>
  <si>
    <t>WT_WND</t>
  </si>
  <si>
    <t>WY_CCCT_NG</t>
  </si>
  <si>
    <t>WY_HY_WAT</t>
  </si>
  <si>
    <t>WY_OtherTech_SUN</t>
  </si>
  <si>
    <t>WY_PV_SUN</t>
  </si>
  <si>
    <t>WY_SCCT_NG</t>
  </si>
  <si>
    <t>WY_SCCT_OT</t>
  </si>
  <si>
    <t>WY_ST_Coal</t>
  </si>
  <si>
    <t>WY_ST_OT</t>
  </si>
  <si>
    <t>WY_WT_WND</t>
  </si>
  <si>
    <t>Wyoming</t>
  </si>
  <si>
    <t>Retail Sales</t>
  </si>
  <si>
    <t>Outside of USA</t>
  </si>
  <si>
    <t>Report_Year|</t>
  </si>
  <si>
    <t>WECC_Alberta</t>
  </si>
  <si>
    <t>WECC_Arizona</t>
  </si>
  <si>
    <t>WECC_BritishColumbia</t>
  </si>
  <si>
    <t>WECC_CA_PGandE_ZP26</t>
  </si>
  <si>
    <t>WECC_CA-NP15+</t>
  </si>
  <si>
    <t>WECC_CA-SP15+</t>
  </si>
  <si>
    <t>WECC_Colorado</t>
  </si>
  <si>
    <t>WECC_IdahoSouth</t>
  </si>
  <si>
    <t>WECC_Montana</t>
  </si>
  <si>
    <t>WECC_NevadaNorth</t>
  </si>
  <si>
    <t>WECC_NevadaSouth</t>
  </si>
  <si>
    <t>WECC_NewMexico</t>
  </si>
  <si>
    <t>WECC_OR+WA+IDNorth+MTNW</t>
  </si>
  <si>
    <t>WECC_Utah</t>
  </si>
  <si>
    <t>WECC_Wyoming</t>
  </si>
  <si>
    <t>US</t>
  </si>
  <si>
    <t>From sorted above</t>
  </si>
  <si>
    <t>Delta</t>
  </si>
  <si>
    <t>ID_OtherTech_SUN</t>
  </si>
  <si>
    <t>RPS_UT</t>
  </si>
  <si>
    <t>RPS_ID</t>
  </si>
  <si>
    <t>RPS_WY</t>
  </si>
  <si>
    <t xml:space="preserve"> </t>
  </si>
  <si>
    <t>CPP_NewSourceComp_TX_TRE</t>
  </si>
  <si>
    <t>CPP_TX_TRE</t>
  </si>
  <si>
    <t>TREERCOT</t>
  </si>
  <si>
    <t>TREERCOT_CCCT_NG</t>
  </si>
  <si>
    <t>AB_OtherTech_SUN</t>
  </si>
  <si>
    <t>BC_OtherTech_SUN</t>
  </si>
  <si>
    <t>Canada_WT_WND</t>
  </si>
  <si>
    <t>RPS_AB</t>
  </si>
  <si>
    <t>RPS_BC</t>
  </si>
  <si>
    <t>WECC_MontanaWind</t>
  </si>
  <si>
    <t>Name</t>
  </si>
  <si>
    <t>WECC- 2018</t>
  </si>
  <si>
    <t>Clean %</t>
  </si>
  <si>
    <t>Date</t>
  </si>
  <si>
    <t>AZ_IC_DFO</t>
  </si>
  <si>
    <t>AZ_OtherTech_NG</t>
  </si>
  <si>
    <t>AZ_OtherTech_OT</t>
  </si>
  <si>
    <t>CA_IC_DFO</t>
  </si>
  <si>
    <t>CA_OtherTech_NG</t>
  </si>
  <si>
    <t>CA_OtherTech_OT</t>
  </si>
  <si>
    <t>CO_IC_DFO</t>
  </si>
  <si>
    <t>CO_OtherTech_NG</t>
  </si>
  <si>
    <t>CO_OtherTech_OT</t>
  </si>
  <si>
    <t>ID_IC_DFO</t>
  </si>
  <si>
    <t>ID_OtherTech_NG</t>
  </si>
  <si>
    <t>ID_OtherTech_OT</t>
  </si>
  <si>
    <t>MT_OtherTech_NG</t>
  </si>
  <si>
    <t>MT_OtherTech_OT</t>
  </si>
  <si>
    <t>NM_IC_DFO</t>
  </si>
  <si>
    <t>NM_OtherTech_NG</t>
  </si>
  <si>
    <t>NM_OtherTech_OT</t>
  </si>
  <si>
    <t>NV_OtherTech_NG</t>
  </si>
  <si>
    <t>NV_OtherTech_OT</t>
  </si>
  <si>
    <t>OR_OtherTech_OT</t>
  </si>
  <si>
    <t>ResidualFuelOil</t>
  </si>
  <si>
    <t>Small Aggregated Resources</t>
  </si>
  <si>
    <t>UT_IC_DFO</t>
  </si>
  <si>
    <t>UT_OtherTech_NG</t>
  </si>
  <si>
    <t>UT_OtherTech_OT</t>
  </si>
  <si>
    <t>WA_IC_DFO</t>
  </si>
  <si>
    <t>WA_OtherTech_NG</t>
  </si>
  <si>
    <t>WA_OtherTech_OT</t>
  </si>
  <si>
    <t>WY_IC_DFO</t>
  </si>
  <si>
    <t>WY_OtherTech_NG</t>
  </si>
  <si>
    <t>WY_OtherTech_OT</t>
  </si>
  <si>
    <t>AZ</t>
  </si>
  <si>
    <t>CA</t>
  </si>
  <si>
    <t>CO</t>
  </si>
  <si>
    <t>ID</t>
  </si>
  <si>
    <t>MT</t>
  </si>
  <si>
    <t>NV</t>
  </si>
  <si>
    <t>NM</t>
  </si>
  <si>
    <t>New Mexico</t>
  </si>
  <si>
    <t>OR</t>
  </si>
  <si>
    <t>UT</t>
  </si>
  <si>
    <t>WA</t>
  </si>
  <si>
    <t>WY</t>
  </si>
  <si>
    <t>2019 Gen (MWh)</t>
  </si>
  <si>
    <t>Mexico_CCCT_NG</t>
  </si>
  <si>
    <t>AB_STO_OT</t>
  </si>
  <si>
    <t>Canada_STO_OT</t>
  </si>
  <si>
    <t>Mexico_SCCT_NG</t>
  </si>
  <si>
    <t>Mexico_STO_OT</t>
  </si>
  <si>
    <t>MX_STO_OT</t>
  </si>
  <si>
    <t>UT_STO_OT</t>
  </si>
  <si>
    <t>WECC_STO_OT</t>
  </si>
  <si>
    <t>Goal</t>
  </si>
  <si>
    <t>Gas</t>
  </si>
  <si>
    <t>see "all GHG Emissions by state"</t>
  </si>
  <si>
    <t>MWh</t>
  </si>
  <si>
    <t>Report_Year</t>
  </si>
  <si>
    <t>Grand Total</t>
  </si>
  <si>
    <t>NV_STO_OT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</si>
</sst>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0" fontId="4" fillId="0" borderId="0" xfId="3" applyFont="1" applyFill="1" applyAlignment="1">
      <alignment vertical="center" wrapText="1"/>
    </xf>
    <xf numFmtId="11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WECC!$D$1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WECC!$D$247:$D$264</c:f>
              <c:numCache>
                <c:formatCode>_(* #,##0_);_(* \(#,##0\);_(* "-"??_);_(@_)</c:formatCode>
                <c:ptCount val="18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9-4590-8DC9-3AE12E29F2E3}"/>
            </c:ext>
          </c:extLst>
        </c:ser>
        <c:ser>
          <c:idx val="1"/>
          <c:order val="1"/>
          <c:tx>
            <c:strRef>
              <c:f>WECC!$E$1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WECC!$E$247:$E$264</c:f>
              <c:numCache>
                <c:formatCode>_(* #,##0_);_(* \(#,##0\);_(* "-"??_);_(@_)</c:formatCode>
                <c:ptCount val="18"/>
                <c:pt idx="0">
                  <c:v>1544.9667808219178</c:v>
                </c:pt>
                <c:pt idx="1">
                  <c:v>1645.9533105022831</c:v>
                </c:pt>
                <c:pt idx="2">
                  <c:v>1626.2485159817352</c:v>
                </c:pt>
                <c:pt idx="3">
                  <c:v>1661.8496129326047</c:v>
                </c:pt>
                <c:pt idx="4">
                  <c:v>1651.8434931506849</c:v>
                </c:pt>
                <c:pt idx="5">
                  <c:v>1638.7845890410958</c:v>
                </c:pt>
                <c:pt idx="6">
                  <c:v>1644.6721461187215</c:v>
                </c:pt>
                <c:pt idx="7">
                  <c:v>1662.7553506375227</c:v>
                </c:pt>
                <c:pt idx="8">
                  <c:v>1694.1857305936073</c:v>
                </c:pt>
                <c:pt idx="9">
                  <c:v>1714.4539954337899</c:v>
                </c:pt>
                <c:pt idx="10">
                  <c:v>1722.8516027397261</c:v>
                </c:pt>
                <c:pt idx="11">
                  <c:v>1741.9659403460839</c:v>
                </c:pt>
                <c:pt idx="12">
                  <c:v>1769.3871164383561</c:v>
                </c:pt>
                <c:pt idx="13">
                  <c:v>1869.2457739726028</c:v>
                </c:pt>
                <c:pt idx="14">
                  <c:v>1790.7801369863014</c:v>
                </c:pt>
                <c:pt idx="15">
                  <c:v>1953.1901183970856</c:v>
                </c:pt>
                <c:pt idx="16">
                  <c:v>1795.0025114155251</c:v>
                </c:pt>
                <c:pt idx="17">
                  <c:v>1872.8449771689498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9-4590-8DC9-3AE12E29F2E3}"/>
            </c:ext>
          </c:extLst>
        </c:ser>
        <c:ser>
          <c:idx val="2"/>
          <c:order val="2"/>
          <c:tx>
            <c:strRef>
              <c:f>WECC!$F$1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WECC!$F$247:$F$264</c:f>
              <c:numCache>
                <c:formatCode>_(* #,##0_);_(* \(#,##0\);_(* "-"??_);_(@_)</c:formatCode>
                <c:ptCount val="18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9-4590-8DC9-3AE12E29F2E3}"/>
            </c:ext>
          </c:extLst>
        </c:ser>
        <c:ser>
          <c:idx val="3"/>
          <c:order val="3"/>
          <c:tx>
            <c:strRef>
              <c:f>WECC!$G$1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WECC!$G$247:$G$264</c:f>
              <c:numCache>
                <c:formatCode>_(* #,##0_);_(* \(#,##0\);_(* "-"??_);_(@_)</c:formatCode>
                <c:ptCount val="18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9-4590-8DC9-3AE12E29F2E3}"/>
            </c:ext>
          </c:extLst>
        </c:ser>
        <c:ser>
          <c:idx val="4"/>
          <c:order val="4"/>
          <c:tx>
            <c:strRef>
              <c:f>WECC!$H$1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WECC!$H$247:$H$264</c:f>
              <c:numCache>
                <c:formatCode>_(* #,##0_);_(* \(#,##0\);_(* "-"??_);_(@_)</c:formatCode>
                <c:ptCount val="18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9-4590-8DC9-3AE12E29F2E3}"/>
            </c:ext>
          </c:extLst>
        </c:ser>
        <c:ser>
          <c:idx val="5"/>
          <c:order val="5"/>
          <c:tx>
            <c:strRef>
              <c:f>WECC!$I$1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WECC!$I$247:$I$264</c:f>
              <c:numCache>
                <c:formatCode>_(* #,##0_);_(* \(#,##0\);_(* "-"??_);_(@_)</c:formatCode>
                <c:ptCount val="18"/>
                <c:pt idx="0">
                  <c:v>60.412899543378998</c:v>
                </c:pt>
                <c:pt idx="1">
                  <c:v>86.669977168949771</c:v>
                </c:pt>
                <c:pt idx="2">
                  <c:v>282.65399543378993</c:v>
                </c:pt>
                <c:pt idx="3">
                  <c:v>154.80737704918033</c:v>
                </c:pt>
                <c:pt idx="4">
                  <c:v>71.209246575342462</c:v>
                </c:pt>
                <c:pt idx="5">
                  <c:v>79.151598173515978</c:v>
                </c:pt>
                <c:pt idx="6">
                  <c:v>80.57089041095891</c:v>
                </c:pt>
                <c:pt idx="7">
                  <c:v>124.95229963570128</c:v>
                </c:pt>
                <c:pt idx="8">
                  <c:v>153.28253424657535</c:v>
                </c:pt>
                <c:pt idx="9">
                  <c:v>186.54303196347033</c:v>
                </c:pt>
                <c:pt idx="10">
                  <c:v>214.9038926940639</c:v>
                </c:pt>
                <c:pt idx="11">
                  <c:v>195.01859061930784</c:v>
                </c:pt>
                <c:pt idx="12">
                  <c:v>193.49555707762556</c:v>
                </c:pt>
                <c:pt idx="13">
                  <c:v>165.15649543378993</c:v>
                </c:pt>
                <c:pt idx="14">
                  <c:v>179.71598173515983</c:v>
                </c:pt>
                <c:pt idx="15">
                  <c:v>175.26867030965391</c:v>
                </c:pt>
                <c:pt idx="16">
                  <c:v>181.42842465753424</c:v>
                </c:pt>
                <c:pt idx="17">
                  <c:v>196.13481735159817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9-4590-8DC9-3AE12E29F2E3}"/>
            </c:ext>
          </c:extLst>
        </c:ser>
        <c:ser>
          <c:idx val="6"/>
          <c:order val="6"/>
          <c:tx>
            <c:strRef>
              <c:f>WECC!$J$1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WECC!$J$247:$J$264</c:f>
              <c:numCache>
                <c:formatCode>_(* #,##0_);_(* \(#,##0\);_(* "-"??_);_(@_)</c:formatCode>
                <c:ptCount val="18"/>
                <c:pt idx="0">
                  <c:v>275.78698630136984</c:v>
                </c:pt>
                <c:pt idx="1">
                  <c:v>269.13253424657535</c:v>
                </c:pt>
                <c:pt idx="2">
                  <c:v>297.10856164383563</c:v>
                </c:pt>
                <c:pt idx="3">
                  <c:v>286.45434881602915</c:v>
                </c:pt>
                <c:pt idx="4">
                  <c:v>297.12191780821917</c:v>
                </c:pt>
                <c:pt idx="5">
                  <c:v>305.60753424657537</c:v>
                </c:pt>
                <c:pt idx="6">
                  <c:v>311.80730593607308</c:v>
                </c:pt>
                <c:pt idx="7">
                  <c:v>315.48918488160291</c:v>
                </c:pt>
                <c:pt idx="8">
                  <c:v>333.64292237442925</c:v>
                </c:pt>
                <c:pt idx="9">
                  <c:v>346.12739726027399</c:v>
                </c:pt>
                <c:pt idx="10">
                  <c:v>365.20831735159811</c:v>
                </c:pt>
                <c:pt idx="11">
                  <c:v>373.21974385245903</c:v>
                </c:pt>
                <c:pt idx="12">
                  <c:v>443.30917465753424</c:v>
                </c:pt>
                <c:pt idx="13">
                  <c:v>438.84227054794519</c:v>
                </c:pt>
                <c:pt idx="14">
                  <c:v>455.07465753424657</c:v>
                </c:pt>
                <c:pt idx="15">
                  <c:v>449.56158925318761</c:v>
                </c:pt>
                <c:pt idx="16">
                  <c:v>415.12226027397259</c:v>
                </c:pt>
                <c:pt idx="17">
                  <c:v>426.34931506849313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9-4590-8DC9-3AE12E29F2E3}"/>
            </c:ext>
          </c:extLst>
        </c:ser>
        <c:ser>
          <c:idx val="7"/>
          <c:order val="7"/>
          <c:tx>
            <c:strRef>
              <c:f>WECC!$K$1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WECC!$K$247:$K$264</c:f>
              <c:numCache>
                <c:formatCode>_(* #,##0_);_(* \(#,##0\);_(* "-"??_);_(@_)</c:formatCode>
                <c:ptCount val="18"/>
                <c:pt idx="0">
                  <c:v>129.90981735159818</c:v>
                </c:pt>
                <c:pt idx="1">
                  <c:v>184.89086757990867</c:v>
                </c:pt>
                <c:pt idx="2">
                  <c:v>240.0302511415525</c:v>
                </c:pt>
                <c:pt idx="3">
                  <c:v>273.19592440801455</c:v>
                </c:pt>
                <c:pt idx="4">
                  <c:v>329.93915525114153</c:v>
                </c:pt>
                <c:pt idx="5">
                  <c:v>308.03972602739725</c:v>
                </c:pt>
                <c:pt idx="6">
                  <c:v>284.14954337899542</c:v>
                </c:pt>
                <c:pt idx="7">
                  <c:v>260.6322859744991</c:v>
                </c:pt>
                <c:pt idx="8">
                  <c:v>249.29954337899542</c:v>
                </c:pt>
                <c:pt idx="9">
                  <c:v>263.64109589041095</c:v>
                </c:pt>
                <c:pt idx="10">
                  <c:v>259.02439155251142</c:v>
                </c:pt>
                <c:pt idx="11">
                  <c:v>248.55055214025498</c:v>
                </c:pt>
                <c:pt idx="12">
                  <c:v>240.27388926940645</c:v>
                </c:pt>
                <c:pt idx="13">
                  <c:v>221.8785913242009</c:v>
                </c:pt>
                <c:pt idx="14">
                  <c:v>271.67899543378996</c:v>
                </c:pt>
                <c:pt idx="15">
                  <c:v>252.13775045537341</c:v>
                </c:pt>
                <c:pt idx="16">
                  <c:v>247.68344748858448</c:v>
                </c:pt>
                <c:pt idx="17">
                  <c:v>259.39817351598174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9-4590-8DC9-3AE12E29F2E3}"/>
            </c:ext>
          </c:extLst>
        </c:ser>
        <c:ser>
          <c:idx val="8"/>
          <c:order val="8"/>
          <c:tx>
            <c:strRef>
              <c:f>WECC!$L$1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WECC!$L$247:$L$264</c:f>
              <c:numCache>
                <c:formatCode>_(* #,##0_);_(* \(#,##0\);_(* "-"??_);_(@_)</c:formatCode>
                <c:ptCount val="18"/>
                <c:pt idx="0">
                  <c:v>632.50639269406395</c:v>
                </c:pt>
                <c:pt idx="1">
                  <c:v>313.19737442922377</c:v>
                </c:pt>
                <c:pt idx="2">
                  <c:v>357.66404109589041</c:v>
                </c:pt>
                <c:pt idx="3">
                  <c:v>354.1639344262295</c:v>
                </c:pt>
                <c:pt idx="4">
                  <c:v>377.27853881278537</c:v>
                </c:pt>
                <c:pt idx="5">
                  <c:v>353.72123287671235</c:v>
                </c:pt>
                <c:pt idx="6">
                  <c:v>352.06883561643838</c:v>
                </c:pt>
                <c:pt idx="7">
                  <c:v>277.36202185792348</c:v>
                </c:pt>
                <c:pt idx="8">
                  <c:v>264.61940639269409</c:v>
                </c:pt>
                <c:pt idx="9">
                  <c:v>200.36666666666667</c:v>
                </c:pt>
                <c:pt idx="10">
                  <c:v>188.72154566210045</c:v>
                </c:pt>
                <c:pt idx="11">
                  <c:v>113.73779713114754</c:v>
                </c:pt>
                <c:pt idx="12">
                  <c:v>86.405650684931487</c:v>
                </c:pt>
                <c:pt idx="13">
                  <c:v>84.001743150684959</c:v>
                </c:pt>
                <c:pt idx="14">
                  <c:v>92.202283105022829</c:v>
                </c:pt>
                <c:pt idx="15">
                  <c:v>88.414275956284158</c:v>
                </c:pt>
                <c:pt idx="16">
                  <c:v>84.228310502283108</c:v>
                </c:pt>
                <c:pt idx="17">
                  <c:v>81.548630136986304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49-4590-8DC9-3AE12E29F2E3}"/>
            </c:ext>
          </c:extLst>
        </c:ser>
        <c:ser>
          <c:idx val="9"/>
          <c:order val="9"/>
          <c:tx>
            <c:strRef>
              <c:f>WECC!$M$1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WECC!$M$247:$M$264</c:f>
              <c:numCache>
                <c:formatCode>_(* #,##0_);_(* \(#,##0\);_(* "-"??_);_(@_)</c:formatCode>
                <c:ptCount val="18"/>
                <c:pt idx="0">
                  <c:v>-36.983675799086761</c:v>
                </c:pt>
                <c:pt idx="1">
                  <c:v>-39.021575342465752</c:v>
                </c:pt>
                <c:pt idx="2">
                  <c:v>-95.394520547945206</c:v>
                </c:pt>
                <c:pt idx="3">
                  <c:v>-122.02755009107469</c:v>
                </c:pt>
                <c:pt idx="4">
                  <c:v>12.964497716894977</c:v>
                </c:pt>
                <c:pt idx="5">
                  <c:v>10.420776255707763</c:v>
                </c:pt>
                <c:pt idx="6">
                  <c:v>35.57545662100457</c:v>
                </c:pt>
                <c:pt idx="7">
                  <c:v>24.52163023679417</c:v>
                </c:pt>
                <c:pt idx="8">
                  <c:v>30.371461187214614</c:v>
                </c:pt>
                <c:pt idx="9">
                  <c:v>-3.3902968036529679</c:v>
                </c:pt>
                <c:pt idx="10">
                  <c:v>-18.177853881278537</c:v>
                </c:pt>
                <c:pt idx="11">
                  <c:v>51.614981785063755</c:v>
                </c:pt>
                <c:pt idx="12">
                  <c:v>-6.0141552511415526</c:v>
                </c:pt>
                <c:pt idx="13">
                  <c:v>-40.643036529680366</c:v>
                </c:pt>
                <c:pt idx="14">
                  <c:v>-6.0253424657534245</c:v>
                </c:pt>
                <c:pt idx="15">
                  <c:v>-56.605532786885249</c:v>
                </c:pt>
                <c:pt idx="16">
                  <c:v>4.3341324200913238</c:v>
                </c:pt>
                <c:pt idx="17">
                  <c:v>-44.246689497716893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49-4590-8DC9-3AE12E29F2E3}"/>
            </c:ext>
          </c:extLst>
        </c:ser>
        <c:ser>
          <c:idx val="10"/>
          <c:order val="10"/>
          <c:tx>
            <c:strRef>
              <c:f>WECC!$N$1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WECC!$N$247:$N$264</c:f>
              <c:numCache>
                <c:formatCode>_(* #,##0_);_(* \(#,##0\);_(* "-"??_);_(@_)</c:formatCode>
                <c:ptCount val="18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649-4590-8DC9-3AE12E29F2E3}"/>
            </c:ext>
          </c:extLst>
        </c:ser>
        <c:ser>
          <c:idx val="11"/>
          <c:order val="11"/>
          <c:tx>
            <c:strRef>
              <c:f>WECC!$O$1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WECC!$O$247:$O$264</c:f>
              <c:numCache>
                <c:formatCode>_(* #,##0_);_(* \(#,##0\);_(* "-"??_);_(@_)</c:formatCode>
                <c:ptCount val="18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649-4590-8DC9-3AE12E29F2E3}"/>
            </c:ext>
          </c:extLst>
        </c:ser>
        <c:ser>
          <c:idx val="12"/>
          <c:order val="12"/>
          <c:tx>
            <c:strRef>
              <c:f>WECC!$P$1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WECC!$P$247:$P$264</c:f>
              <c:numCache>
                <c:formatCode>_(* #,##0_);_(* \(#,##0\);_(* "-"??_);_(@_)</c:formatCode>
                <c:ptCount val="18"/>
                <c:pt idx="0">
                  <c:v>649.40068493150682</c:v>
                </c:pt>
                <c:pt idx="1">
                  <c:v>716.84828767123292</c:v>
                </c:pt>
                <c:pt idx="2">
                  <c:v>729.31598173515977</c:v>
                </c:pt>
                <c:pt idx="3">
                  <c:v>711.41541438979959</c:v>
                </c:pt>
                <c:pt idx="4">
                  <c:v>735.83196347031958</c:v>
                </c:pt>
                <c:pt idx="5">
                  <c:v>699.20890410958907</c:v>
                </c:pt>
                <c:pt idx="6">
                  <c:v>680.12397260273974</c:v>
                </c:pt>
                <c:pt idx="7">
                  <c:v>678.07126593806925</c:v>
                </c:pt>
                <c:pt idx="8">
                  <c:v>733.01130136986296</c:v>
                </c:pt>
                <c:pt idx="9">
                  <c:v>750.73276255707765</c:v>
                </c:pt>
                <c:pt idx="10">
                  <c:v>700.59531621004567</c:v>
                </c:pt>
                <c:pt idx="11">
                  <c:v>727.35155168488154</c:v>
                </c:pt>
                <c:pt idx="12">
                  <c:v>752.20631050228315</c:v>
                </c:pt>
                <c:pt idx="13">
                  <c:v>798.0632716894977</c:v>
                </c:pt>
                <c:pt idx="14">
                  <c:v>758.96700913242012</c:v>
                </c:pt>
                <c:pt idx="15">
                  <c:v>702.22540983606552</c:v>
                </c:pt>
                <c:pt idx="16">
                  <c:v>729.71792237442924</c:v>
                </c:pt>
                <c:pt idx="17">
                  <c:v>676.11004566210045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49-4590-8DC9-3AE12E2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5763168"/>
        <c:axId val="1975765344"/>
      </c:barChart>
      <c:catAx>
        <c:axId val="19757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5344"/>
        <c:crosses val="autoZero"/>
        <c:auto val="1"/>
        <c:lblAlgn val="ctr"/>
        <c:lblOffset val="100"/>
        <c:noMultiLvlLbl val="0"/>
      </c:catAx>
      <c:valAx>
        <c:axId val="1975765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31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71580910876707E-2"/>
          <c:y val="3.8296317260583503E-2"/>
          <c:w val="0.83463114280526252"/>
          <c:h val="0.14184534357409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222007626405"/>
          <c:y val="4.8510649134003277E-2"/>
          <c:w val="0.862859142607174"/>
          <c:h val="0.86950463383138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WECC!$AA$1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WECC!$AA$247:$AA$291</c:f>
              <c:numCache>
                <c:formatCode>_(* #,##0_);_(* \(#,##0\);_(* "-"??_);_(@_)</c:formatCode>
                <c:ptCount val="45"/>
                <c:pt idx="0">
                  <c:v>3255.9998858447489</c:v>
                </c:pt>
                <c:pt idx="1">
                  <c:v>3177.670776255708</c:v>
                </c:pt>
                <c:pt idx="2">
                  <c:v>3437.6268264840182</c:v>
                </c:pt>
                <c:pt idx="3">
                  <c:v>3319.8590619307834</c:v>
                </c:pt>
                <c:pt idx="4">
                  <c:v>3476.1888127853881</c:v>
                </c:pt>
                <c:pt idx="5">
                  <c:v>3394.9343607305937</c:v>
                </c:pt>
                <c:pt idx="6">
                  <c:v>3388.968150684932</c:v>
                </c:pt>
                <c:pt idx="7">
                  <c:v>3343.784039162113</c:v>
                </c:pt>
                <c:pt idx="8">
                  <c:v>3458.4128995433789</c:v>
                </c:pt>
                <c:pt idx="9">
                  <c:v>3458.4746529680365</c:v>
                </c:pt>
                <c:pt idx="10">
                  <c:v>3433.1272123287672</c:v>
                </c:pt>
                <c:pt idx="11">
                  <c:v>3451.4591575591985</c:v>
                </c:pt>
                <c:pt idx="12">
                  <c:v>3479.0635433789953</c:v>
                </c:pt>
                <c:pt idx="13">
                  <c:v>3536.5451095890412</c:v>
                </c:pt>
                <c:pt idx="14">
                  <c:v>3542.3937214611874</c:v>
                </c:pt>
                <c:pt idx="15">
                  <c:v>3564.1922814207651</c:v>
                </c:pt>
                <c:pt idx="16">
                  <c:v>3457.5170091324198</c:v>
                </c:pt>
                <c:pt idx="17">
                  <c:v>3468.1392694063925</c:v>
                </c:pt>
                <c:pt idx="18">
                  <c:v>3382.0205479452056</c:v>
                </c:pt>
                <c:pt idx="21">
                  <c:v>3603.7817417667998</c:v>
                </c:pt>
                <c:pt idx="22">
                  <c:v>3656.6019627748992</c:v>
                </c:pt>
                <c:pt idx="23">
                  <c:v>3668.2949639399003</c:v>
                </c:pt>
                <c:pt idx="24">
                  <c:v>3700.4000278356002</c:v>
                </c:pt>
                <c:pt idx="25">
                  <c:v>3767.3493142000002</c:v>
                </c:pt>
                <c:pt idx="26">
                  <c:v>3803.6334577999996</c:v>
                </c:pt>
                <c:pt idx="27">
                  <c:v>3868.7169754000006</c:v>
                </c:pt>
                <c:pt idx="28">
                  <c:v>3953.6618328000004</c:v>
                </c:pt>
                <c:pt idx="29">
                  <c:v>3993.7849415999999</c:v>
                </c:pt>
                <c:pt idx="30">
                  <c:v>4046.1582829999998</c:v>
                </c:pt>
                <c:pt idx="31">
                  <c:v>4121.3615150000005</c:v>
                </c:pt>
                <c:pt idx="32">
                  <c:v>4172.1927679999999</c:v>
                </c:pt>
                <c:pt idx="33">
                  <c:v>4211.90913</c:v>
                </c:pt>
                <c:pt idx="34">
                  <c:v>4266.5907500000003</c:v>
                </c:pt>
                <c:pt idx="35">
                  <c:v>4321.8695360000002</c:v>
                </c:pt>
                <c:pt idx="36">
                  <c:v>4379.4274380000006</c:v>
                </c:pt>
                <c:pt idx="37">
                  <c:v>4465.8998229999997</c:v>
                </c:pt>
                <c:pt idx="38">
                  <c:v>4548.2054269999999</c:v>
                </c:pt>
                <c:pt idx="39">
                  <c:v>4631.7541019999999</c:v>
                </c:pt>
                <c:pt idx="40">
                  <c:v>4727.398185</c:v>
                </c:pt>
                <c:pt idx="41">
                  <c:v>4803.346293999999</c:v>
                </c:pt>
                <c:pt idx="42">
                  <c:v>4890.8871859999999</c:v>
                </c:pt>
                <c:pt idx="43">
                  <c:v>5046.9397300000001</c:v>
                </c:pt>
                <c:pt idx="44">
                  <c:v>5131.4063860000006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421-B4CF-14DC73FF9844}"/>
            </c:ext>
          </c:extLst>
        </c:ser>
        <c:ser>
          <c:idx val="2"/>
          <c:order val="1"/>
          <c:tx>
            <c:strRef>
              <c:f>WECC!$W$1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WECC!$W$247:$W$291</c:f>
              <c:numCache>
                <c:formatCode>_(* #,##0_);_(* \(#,##0\);_(* "-"??_);_(@_)</c:formatCode>
                <c:ptCount val="45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  <c:pt idx="21">
                  <c:v>19569.798749999998</c:v>
                </c:pt>
                <c:pt idx="22">
                  <c:v>19573.623779999998</c:v>
                </c:pt>
                <c:pt idx="23">
                  <c:v>19562.244969999996</c:v>
                </c:pt>
                <c:pt idx="24">
                  <c:v>19565.114499999996</c:v>
                </c:pt>
                <c:pt idx="25">
                  <c:v>19528.642499999998</c:v>
                </c:pt>
                <c:pt idx="26">
                  <c:v>19538.842499999999</c:v>
                </c:pt>
                <c:pt idx="27">
                  <c:v>19549.022969999998</c:v>
                </c:pt>
                <c:pt idx="28">
                  <c:v>19557.834499999997</c:v>
                </c:pt>
                <c:pt idx="29">
                  <c:v>19568.161499999998</c:v>
                </c:pt>
                <c:pt idx="30">
                  <c:v>19564.292499999996</c:v>
                </c:pt>
                <c:pt idx="31">
                  <c:v>19576.451969999998</c:v>
                </c:pt>
                <c:pt idx="32">
                  <c:v>19590.341499999999</c:v>
                </c:pt>
                <c:pt idx="33">
                  <c:v>19604.212499999998</c:v>
                </c:pt>
                <c:pt idx="34">
                  <c:v>19625.506499999996</c:v>
                </c:pt>
                <c:pt idx="35">
                  <c:v>19644.248970000001</c:v>
                </c:pt>
                <c:pt idx="36">
                  <c:v>19665.646489999996</c:v>
                </c:pt>
                <c:pt idx="37">
                  <c:v>19685.164999999997</c:v>
                </c:pt>
                <c:pt idx="38">
                  <c:v>19704.752799999995</c:v>
                </c:pt>
                <c:pt idx="39">
                  <c:v>19725.584469999998</c:v>
                </c:pt>
                <c:pt idx="40">
                  <c:v>19746.563199999997</c:v>
                </c:pt>
                <c:pt idx="41">
                  <c:v>19767.513599999998</c:v>
                </c:pt>
                <c:pt idx="42">
                  <c:v>19788.044199999997</c:v>
                </c:pt>
                <c:pt idx="43">
                  <c:v>19808.563269999999</c:v>
                </c:pt>
                <c:pt idx="44">
                  <c:v>19829.544199999997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71-4421-B4CF-14DC73FF9844}"/>
            </c:ext>
          </c:extLst>
        </c:ser>
        <c:ser>
          <c:idx val="3"/>
          <c:order val="2"/>
          <c:tx>
            <c:strRef>
              <c:f>WECC!$X$1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WECC!$X$247:$X$291</c:f>
              <c:numCache>
                <c:formatCode>_(* #,##0_);_(* \(#,##0\);_(* "-"??_);_(@_)</c:formatCode>
                <c:ptCount val="45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  <c:pt idx="21">
                  <c:v>7195.2539999999999</c:v>
                </c:pt>
                <c:pt idx="22">
                  <c:v>6545.9480000000003</c:v>
                </c:pt>
                <c:pt idx="23">
                  <c:v>6356.491</c:v>
                </c:pt>
                <c:pt idx="24">
                  <c:v>5634.9928</c:v>
                </c:pt>
                <c:pt idx="25">
                  <c:v>4525.2960000000003</c:v>
                </c:pt>
                <c:pt idx="26">
                  <c:v>4468.5285999999996</c:v>
                </c:pt>
                <c:pt idx="27">
                  <c:v>4918.4560000000001</c:v>
                </c:pt>
                <c:pt idx="28">
                  <c:v>4508.9470000000001</c:v>
                </c:pt>
                <c:pt idx="29">
                  <c:v>4431.9395999999997</c:v>
                </c:pt>
                <c:pt idx="30">
                  <c:v>4888.7629999999999</c:v>
                </c:pt>
                <c:pt idx="31">
                  <c:v>4499.3159999999998</c:v>
                </c:pt>
                <c:pt idx="32">
                  <c:v>4444.1415999999999</c:v>
                </c:pt>
                <c:pt idx="33">
                  <c:v>4841.1009999999997</c:v>
                </c:pt>
                <c:pt idx="34">
                  <c:v>4466.3779999999997</c:v>
                </c:pt>
                <c:pt idx="35">
                  <c:v>4416.7529000000004</c:v>
                </c:pt>
                <c:pt idx="36">
                  <c:v>4783.5519999999997</c:v>
                </c:pt>
                <c:pt idx="37">
                  <c:v>4418.5177999999996</c:v>
                </c:pt>
                <c:pt idx="38">
                  <c:v>4351.3807999999999</c:v>
                </c:pt>
                <c:pt idx="39">
                  <c:v>4739.5920000000006</c:v>
                </c:pt>
                <c:pt idx="40">
                  <c:v>4364.9705999999996</c:v>
                </c:pt>
                <c:pt idx="41">
                  <c:v>4307.2420999999995</c:v>
                </c:pt>
                <c:pt idx="42">
                  <c:v>4617.7439999999997</c:v>
                </c:pt>
                <c:pt idx="43">
                  <c:v>3332.0149999999999</c:v>
                </c:pt>
                <c:pt idx="44">
                  <c:v>2676.4029999999998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71-4421-B4CF-14DC73FF9844}"/>
            </c:ext>
          </c:extLst>
        </c:ser>
        <c:ser>
          <c:idx val="0"/>
          <c:order val="3"/>
          <c:tx>
            <c:strRef>
              <c:f>WECC!$U$1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WECC!$U$247:$U$291</c:f>
              <c:numCache>
                <c:formatCode>_(* #,##0_);_(* \(#,##0\);_(* "-"??_);_(@_)</c:formatCode>
                <c:ptCount val="45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  <c:pt idx="21">
                  <c:v>16783.40927</c:v>
                </c:pt>
                <c:pt idx="22">
                  <c:v>15573.96774</c:v>
                </c:pt>
                <c:pt idx="23">
                  <c:v>14925.61426</c:v>
                </c:pt>
                <c:pt idx="24">
                  <c:v>14407.67453</c:v>
                </c:pt>
                <c:pt idx="25">
                  <c:v>12251.698679999998</c:v>
                </c:pt>
                <c:pt idx="26">
                  <c:v>12158.779500000001</c:v>
                </c:pt>
                <c:pt idx="27">
                  <c:v>11089.538999999999</c:v>
                </c:pt>
                <c:pt idx="28">
                  <c:v>10456.28253</c:v>
                </c:pt>
                <c:pt idx="29">
                  <c:v>9972.9776200000015</c:v>
                </c:pt>
                <c:pt idx="30">
                  <c:v>7958.591676</c:v>
                </c:pt>
                <c:pt idx="31">
                  <c:v>8015.1864700000006</c:v>
                </c:pt>
                <c:pt idx="32">
                  <c:v>6790.8424400000004</c:v>
                </c:pt>
                <c:pt idx="33">
                  <c:v>6746.40751</c:v>
                </c:pt>
                <c:pt idx="34">
                  <c:v>6606.5491999999995</c:v>
                </c:pt>
                <c:pt idx="35">
                  <c:v>6535.2662799999998</c:v>
                </c:pt>
                <c:pt idx="36">
                  <c:v>5766.7403200000008</c:v>
                </c:pt>
                <c:pt idx="37">
                  <c:v>4961.80746</c:v>
                </c:pt>
                <c:pt idx="38">
                  <c:v>4858.9010799999996</c:v>
                </c:pt>
                <c:pt idx="39">
                  <c:v>4534.5608899999997</c:v>
                </c:pt>
                <c:pt idx="40">
                  <c:v>4454.3176199999998</c:v>
                </c:pt>
                <c:pt idx="41">
                  <c:v>4010.9049300000006</c:v>
                </c:pt>
                <c:pt idx="42">
                  <c:v>3073.03006</c:v>
                </c:pt>
                <c:pt idx="43">
                  <c:v>3019.7870800000001</c:v>
                </c:pt>
                <c:pt idx="44">
                  <c:v>3026.6067900000003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71-4421-B4CF-14DC73FF9844}"/>
            </c:ext>
          </c:extLst>
        </c:ser>
        <c:ser>
          <c:idx val="4"/>
          <c:order val="4"/>
          <c:tx>
            <c:strRef>
              <c:f>WECC!$Y$1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WECC!$Y$247:$Y$291</c:f>
              <c:numCache>
                <c:formatCode>_(* #,##0_);_(* \(#,##0\);_(* "-"??_);_(@_)</c:formatCode>
                <c:ptCount val="45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  <c:pt idx="21">
                  <c:v>9699.7844000000005</c:v>
                </c:pt>
                <c:pt idx="22">
                  <c:v>10134.0604</c:v>
                </c:pt>
                <c:pt idx="23">
                  <c:v>10614.2865</c:v>
                </c:pt>
                <c:pt idx="24">
                  <c:v>10791.1294</c:v>
                </c:pt>
                <c:pt idx="25">
                  <c:v>11172.705699999999</c:v>
                </c:pt>
                <c:pt idx="26">
                  <c:v>11630.9395</c:v>
                </c:pt>
                <c:pt idx="27">
                  <c:v>12154.197899999996</c:v>
                </c:pt>
                <c:pt idx="28">
                  <c:v>12610.347800000001</c:v>
                </c:pt>
                <c:pt idx="29">
                  <c:v>13057.448200000003</c:v>
                </c:pt>
                <c:pt idx="30">
                  <c:v>13539.819699999998</c:v>
                </c:pt>
                <c:pt idx="31">
                  <c:v>14059.544300000001</c:v>
                </c:pt>
                <c:pt idx="32">
                  <c:v>14389.187100000003</c:v>
                </c:pt>
                <c:pt idx="33">
                  <c:v>14751.133399999999</c:v>
                </c:pt>
                <c:pt idx="34">
                  <c:v>15143.476000000001</c:v>
                </c:pt>
                <c:pt idx="35">
                  <c:v>15717.642000000002</c:v>
                </c:pt>
                <c:pt idx="36">
                  <c:v>16320.061299999999</c:v>
                </c:pt>
                <c:pt idx="37">
                  <c:v>16986.082299999998</c:v>
                </c:pt>
                <c:pt idx="38">
                  <c:v>17236.953000000001</c:v>
                </c:pt>
                <c:pt idx="39">
                  <c:v>17497.945500000002</c:v>
                </c:pt>
                <c:pt idx="40">
                  <c:v>17800.343099999998</c:v>
                </c:pt>
                <c:pt idx="41">
                  <c:v>18249.511600000002</c:v>
                </c:pt>
                <c:pt idx="42">
                  <c:v>18907.511600000002</c:v>
                </c:pt>
                <c:pt idx="43">
                  <c:v>19624.813999999998</c:v>
                </c:pt>
                <c:pt idx="44">
                  <c:v>20213.2454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71-4421-B4CF-14DC73FF9844}"/>
            </c:ext>
          </c:extLst>
        </c:ser>
        <c:ser>
          <c:idx val="5"/>
          <c:order val="5"/>
          <c:tx>
            <c:strRef>
              <c:f>WECC!$Z$1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WECC!$Z$247:$Z$291</c:f>
              <c:numCache>
                <c:formatCode>_(* #,##0_);_(* \(#,##0\);_(* "-"??_);_(@_)</c:formatCode>
                <c:ptCount val="45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  <c:pt idx="21">
                  <c:v>9024.3674449999999</c:v>
                </c:pt>
                <c:pt idx="22">
                  <c:v>10509.028888000001</c:v>
                </c:pt>
                <c:pt idx="23">
                  <c:v>11590.013425999998</c:v>
                </c:pt>
                <c:pt idx="24">
                  <c:v>12575.343562999999</c:v>
                </c:pt>
                <c:pt idx="25">
                  <c:v>13333.876406000001</c:v>
                </c:pt>
                <c:pt idx="26">
                  <c:v>14020.043648000003</c:v>
                </c:pt>
                <c:pt idx="27">
                  <c:v>14698.649479</c:v>
                </c:pt>
                <c:pt idx="28">
                  <c:v>15377.314576000001</c:v>
                </c:pt>
                <c:pt idx="29">
                  <c:v>16059.409349</c:v>
                </c:pt>
                <c:pt idx="30">
                  <c:v>16640.625876999999</c:v>
                </c:pt>
                <c:pt idx="31">
                  <c:v>17259.706329999997</c:v>
                </c:pt>
                <c:pt idx="32">
                  <c:v>17819.567064000003</c:v>
                </c:pt>
                <c:pt idx="33">
                  <c:v>18402.874055</c:v>
                </c:pt>
                <c:pt idx="34">
                  <c:v>19029.730173</c:v>
                </c:pt>
                <c:pt idx="35">
                  <c:v>19572.331071999997</c:v>
                </c:pt>
                <c:pt idx="36">
                  <c:v>20227.021379999998</c:v>
                </c:pt>
                <c:pt idx="37">
                  <c:v>20952.464337000001</c:v>
                </c:pt>
                <c:pt idx="38">
                  <c:v>21487.387172000002</c:v>
                </c:pt>
                <c:pt idx="39">
                  <c:v>22071.077816999998</c:v>
                </c:pt>
                <c:pt idx="40">
                  <c:v>22711.922384999998</c:v>
                </c:pt>
                <c:pt idx="41">
                  <c:v>23130.987732999998</c:v>
                </c:pt>
                <c:pt idx="42">
                  <c:v>23734.773590999997</c:v>
                </c:pt>
                <c:pt idx="43">
                  <c:v>24327.383834000004</c:v>
                </c:pt>
                <c:pt idx="44">
                  <c:v>24966.783642999999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71-4421-B4CF-14DC73FF9844}"/>
            </c:ext>
          </c:extLst>
        </c:ser>
        <c:ser>
          <c:idx val="1"/>
          <c:order val="6"/>
          <c:tx>
            <c:strRef>
              <c:f>WECC!$V$1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WECC!$V$247:$V$291</c:f>
              <c:numCache>
                <c:formatCode>_(* #,##0_);_(* \(#,##0\);_(* "-"??_);_(@_)</c:formatCode>
                <c:ptCount val="45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  <c:pt idx="21">
                  <c:v>16001.652726530001</c:v>
                </c:pt>
                <c:pt idx="22">
                  <c:v>15756.200041019996</c:v>
                </c:pt>
                <c:pt idx="23">
                  <c:v>15103.31610507</c:v>
                </c:pt>
                <c:pt idx="24">
                  <c:v>15075.660297999999</c:v>
                </c:pt>
                <c:pt idx="25">
                  <c:v>17321.621674899998</c:v>
                </c:pt>
                <c:pt idx="26">
                  <c:v>16789.981351579998</c:v>
                </c:pt>
                <c:pt idx="27">
                  <c:v>16352.231927299999</c:v>
                </c:pt>
                <c:pt idx="28">
                  <c:v>16406.199766764996</c:v>
                </c:pt>
                <c:pt idx="29">
                  <c:v>16094.000359399999</c:v>
                </c:pt>
                <c:pt idx="30">
                  <c:v>16875.348134755004</c:v>
                </c:pt>
                <c:pt idx="31">
                  <c:v>16380.214823300001</c:v>
                </c:pt>
                <c:pt idx="32">
                  <c:v>16938.503023009001</c:v>
                </c:pt>
                <c:pt idx="33">
                  <c:v>16074.447977608999</c:v>
                </c:pt>
                <c:pt idx="34">
                  <c:v>15869.435462300002</c:v>
                </c:pt>
                <c:pt idx="35">
                  <c:v>15445.949312100001</c:v>
                </c:pt>
                <c:pt idx="36">
                  <c:v>14918.82645422</c:v>
                </c:pt>
                <c:pt idx="37">
                  <c:v>14905.23301337</c:v>
                </c:pt>
                <c:pt idx="38">
                  <c:v>14615.597896439998</c:v>
                </c:pt>
                <c:pt idx="39">
                  <c:v>13997.036113280001</c:v>
                </c:pt>
                <c:pt idx="40">
                  <c:v>13765.359054019998</c:v>
                </c:pt>
                <c:pt idx="41">
                  <c:v>13781.1074494</c:v>
                </c:pt>
                <c:pt idx="42">
                  <c:v>13536.499385700001</c:v>
                </c:pt>
                <c:pt idx="43">
                  <c:v>13795.308304900002</c:v>
                </c:pt>
                <c:pt idx="44">
                  <c:v>13988.605083600001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71-4421-B4CF-14DC73FF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10636720"/>
        <c:axId val="510638896"/>
      </c:barChart>
      <c:catAx>
        <c:axId val="51063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38896"/>
        <c:crosses val="autoZero"/>
        <c:auto val="1"/>
        <c:lblAlgn val="ctr"/>
        <c:lblOffset val="100"/>
        <c:noMultiLvlLbl val="0"/>
      </c:catAx>
      <c:valAx>
        <c:axId val="5106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36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155245216989385"/>
          <c:y val="7.2694493258389073E-2"/>
          <c:w val="0.71869789861173017"/>
          <c:h val="4.787268618365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905257133793"/>
          <c:y val="4.5248415338933708E-2"/>
          <c:w val="0.8642605973891323"/>
          <c:h val="0.8671516997908800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'NW-4'!$I$2:$I$46</c:f>
              <c:numCache>
                <c:formatCode>_(* #,##0_);_(* \(#,##0\);_(* "-"??_);_(@_)</c:formatCode>
                <c:ptCount val="45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  <c:pt idx="21">
                  <c:v>439.58029999999997</c:v>
                </c:pt>
                <c:pt idx="22">
                  <c:v>450.09075000000001</c:v>
                </c:pt>
                <c:pt idx="23">
                  <c:v>476.95015999999998</c:v>
                </c:pt>
                <c:pt idx="24">
                  <c:v>507.78108999999995</c:v>
                </c:pt>
                <c:pt idx="25">
                  <c:v>532.37231000000008</c:v>
                </c:pt>
                <c:pt idx="26">
                  <c:v>560.06822</c:v>
                </c:pt>
                <c:pt idx="27">
                  <c:v>579.36077999999998</c:v>
                </c:pt>
                <c:pt idx="28">
                  <c:v>608.05363</c:v>
                </c:pt>
                <c:pt idx="29">
                  <c:v>621.74902999999995</c:v>
                </c:pt>
                <c:pt idx="30">
                  <c:v>649.01772000000005</c:v>
                </c:pt>
                <c:pt idx="31">
                  <c:v>682.72512000000006</c:v>
                </c:pt>
                <c:pt idx="32">
                  <c:v>710.83150999999998</c:v>
                </c:pt>
                <c:pt idx="33">
                  <c:v>738.74735999999996</c:v>
                </c:pt>
                <c:pt idx="34">
                  <c:v>775.72374000000013</c:v>
                </c:pt>
                <c:pt idx="35">
                  <c:v>806.26140000000009</c:v>
                </c:pt>
                <c:pt idx="36">
                  <c:v>845.20715999999993</c:v>
                </c:pt>
                <c:pt idx="37">
                  <c:v>890.07374000000004</c:v>
                </c:pt>
                <c:pt idx="38">
                  <c:v>928.13337000000001</c:v>
                </c:pt>
                <c:pt idx="39">
                  <c:v>978.5178699999999</c:v>
                </c:pt>
                <c:pt idx="40">
                  <c:v>1030.2764099999999</c:v>
                </c:pt>
                <c:pt idx="41">
                  <c:v>1070.06573</c:v>
                </c:pt>
                <c:pt idx="42">
                  <c:v>1116.93814</c:v>
                </c:pt>
                <c:pt idx="43">
                  <c:v>1174.35076</c:v>
                </c:pt>
                <c:pt idx="44">
                  <c:v>1210.0915599999998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2-432A-A6FC-FEA499200D02}"/>
            </c:ext>
          </c:extLst>
        </c:ser>
        <c:ser>
          <c:idx val="2"/>
          <c:order val="1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'NW-4'!$D$2:$D$46</c:f>
              <c:numCache>
                <c:formatCode>_(* #,##0_);_(* \(#,##0\);_(* "-"??_);_(@_)</c:formatCode>
                <c:ptCount val="45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  <c:pt idx="21">
                  <c:v>14663.816545999998</c:v>
                </c:pt>
                <c:pt idx="22">
                  <c:v>14666.743417</c:v>
                </c:pt>
                <c:pt idx="23">
                  <c:v>14651.505185999999</c:v>
                </c:pt>
                <c:pt idx="24">
                  <c:v>14643.026040000001</c:v>
                </c:pt>
                <c:pt idx="25">
                  <c:v>14622.922289999999</c:v>
                </c:pt>
                <c:pt idx="26">
                  <c:v>14626.111859999999</c:v>
                </c:pt>
                <c:pt idx="27">
                  <c:v>14633.000749999999</c:v>
                </c:pt>
                <c:pt idx="28">
                  <c:v>14634.986329999998</c:v>
                </c:pt>
                <c:pt idx="29">
                  <c:v>14640.224849999999</c:v>
                </c:pt>
                <c:pt idx="30">
                  <c:v>14627.879089999999</c:v>
                </c:pt>
                <c:pt idx="31">
                  <c:v>14635.664969999998</c:v>
                </c:pt>
                <c:pt idx="32">
                  <c:v>14640.241129999999</c:v>
                </c:pt>
                <c:pt idx="33">
                  <c:v>14645.085939999999</c:v>
                </c:pt>
                <c:pt idx="34">
                  <c:v>14651.527739999998</c:v>
                </c:pt>
                <c:pt idx="35">
                  <c:v>14659.576520000002</c:v>
                </c:pt>
                <c:pt idx="36">
                  <c:v>14664.935499999998</c:v>
                </c:pt>
                <c:pt idx="37">
                  <c:v>14671.187299999998</c:v>
                </c:pt>
                <c:pt idx="38">
                  <c:v>14679.026469999999</c:v>
                </c:pt>
                <c:pt idx="39">
                  <c:v>14686.083130000001</c:v>
                </c:pt>
                <c:pt idx="40">
                  <c:v>14691.896889999998</c:v>
                </c:pt>
                <c:pt idx="41">
                  <c:v>14699.31553</c:v>
                </c:pt>
                <c:pt idx="42">
                  <c:v>14706.111139999999</c:v>
                </c:pt>
                <c:pt idx="43">
                  <c:v>14716.242370000002</c:v>
                </c:pt>
                <c:pt idx="44">
                  <c:v>14722.390349999998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2-432A-A6FC-FEA499200D02}"/>
            </c:ext>
          </c:extLst>
        </c:ser>
        <c:ser>
          <c:idx val="3"/>
          <c:order val="2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'NW-4'!$E$2:$E$46</c:f>
              <c:numCache>
                <c:formatCode>_(* #,##0_);_(* \(#,##0\);_(* "-"??_);_(@_)</c:formatCode>
                <c:ptCount val="45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  <c:pt idx="21">
                  <c:v>1129.713</c:v>
                </c:pt>
                <c:pt idx="22">
                  <c:v>1041.806</c:v>
                </c:pt>
                <c:pt idx="23">
                  <c:v>1010.56</c:v>
                </c:pt>
                <c:pt idx="24">
                  <c:v>1108.865</c:v>
                </c:pt>
                <c:pt idx="25">
                  <c:v>1031.1849999999999</c:v>
                </c:pt>
                <c:pt idx="26">
                  <c:v>998.93060000000003</c:v>
                </c:pt>
                <c:pt idx="27">
                  <c:v>1101.107</c:v>
                </c:pt>
                <c:pt idx="28">
                  <c:v>1019.198</c:v>
                </c:pt>
                <c:pt idx="29">
                  <c:v>985.01660000000004</c:v>
                </c:pt>
                <c:pt idx="30">
                  <c:v>1088.4860000000001</c:v>
                </c:pt>
                <c:pt idx="31">
                  <c:v>1014.571</c:v>
                </c:pt>
                <c:pt idx="32">
                  <c:v>979.63459999999998</c:v>
                </c:pt>
                <c:pt idx="33">
                  <c:v>1082.1510000000001</c:v>
                </c:pt>
                <c:pt idx="34">
                  <c:v>1003.153</c:v>
                </c:pt>
                <c:pt idx="35">
                  <c:v>971.27290000000005</c:v>
                </c:pt>
                <c:pt idx="36">
                  <c:v>1073.2560000000001</c:v>
                </c:pt>
                <c:pt idx="37">
                  <c:v>991.98080000000004</c:v>
                </c:pt>
                <c:pt idx="38">
                  <c:v>960.59680000000003</c:v>
                </c:pt>
                <c:pt idx="39">
                  <c:v>1058.6780000000001</c:v>
                </c:pt>
                <c:pt idx="40">
                  <c:v>983.87459999999999</c:v>
                </c:pt>
                <c:pt idx="41">
                  <c:v>951.41409999999996</c:v>
                </c:pt>
                <c:pt idx="42">
                  <c:v>1007.967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2-432A-A6FC-FEA499200D02}"/>
            </c:ext>
          </c:extLst>
        </c:ser>
        <c:ser>
          <c:idx val="0"/>
          <c:order val="3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'NW-4'!$B$2:$B$46</c:f>
              <c:numCache>
                <c:formatCode>_(* #,##0_);_(* \(#,##0\);_(* "-"??_);_(@_)</c:formatCode>
                <c:ptCount val="45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  <c:pt idx="21">
                  <c:v>1704.0418999999999</c:v>
                </c:pt>
                <c:pt idx="22">
                  <c:v>1665.9670000000001</c:v>
                </c:pt>
                <c:pt idx="23">
                  <c:v>1589.451</c:v>
                </c:pt>
                <c:pt idx="24">
                  <c:v>1515.2755999999999</c:v>
                </c:pt>
                <c:pt idx="25">
                  <c:v>1156.8340000000001</c:v>
                </c:pt>
                <c:pt idx="26">
                  <c:v>1130.6769999999999</c:v>
                </c:pt>
                <c:pt idx="27">
                  <c:v>1091.126</c:v>
                </c:pt>
                <c:pt idx="28">
                  <c:v>1089.3499999999999</c:v>
                </c:pt>
                <c:pt idx="29">
                  <c:v>1106.3420000000001</c:v>
                </c:pt>
                <c:pt idx="30">
                  <c:v>1091.835</c:v>
                </c:pt>
                <c:pt idx="31">
                  <c:v>1061.8530000000001</c:v>
                </c:pt>
                <c:pt idx="32">
                  <c:v>1047.3389999999999</c:v>
                </c:pt>
                <c:pt idx="33">
                  <c:v>1051.941</c:v>
                </c:pt>
                <c:pt idx="34">
                  <c:v>1026.2239999999999</c:v>
                </c:pt>
                <c:pt idx="35">
                  <c:v>994.4665</c:v>
                </c:pt>
                <c:pt idx="36">
                  <c:v>978.20680000000004</c:v>
                </c:pt>
                <c:pt idx="37">
                  <c:v>1010.6079999999999</c:v>
                </c:pt>
                <c:pt idx="38">
                  <c:v>992.25760000000002</c:v>
                </c:pt>
                <c:pt idx="39">
                  <c:v>948.13400000000001</c:v>
                </c:pt>
                <c:pt idx="40">
                  <c:v>935.41780000000006</c:v>
                </c:pt>
                <c:pt idx="41">
                  <c:v>950.05050000000006</c:v>
                </c:pt>
                <c:pt idx="42">
                  <c:v>923.02110000000005</c:v>
                </c:pt>
                <c:pt idx="43">
                  <c:v>878.79639999999995</c:v>
                </c:pt>
                <c:pt idx="44">
                  <c:v>913.38890000000004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2-432A-A6FC-FEA499200D02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'NW-4'!$F$2:$F$46</c:f>
              <c:numCache>
                <c:formatCode>_(* #,##0_);_(* \(#,##0\);_(* "-"??_);_(@_)</c:formatCode>
                <c:ptCount val="45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  <c:pt idx="21">
                  <c:v>3409.1459</c:v>
                </c:pt>
                <c:pt idx="22">
                  <c:v>3500.9007000000001</c:v>
                </c:pt>
                <c:pt idx="23">
                  <c:v>3602.3598000000002</c:v>
                </c:pt>
                <c:pt idx="24">
                  <c:v>3621.9144999999999</c:v>
                </c:pt>
                <c:pt idx="25">
                  <c:v>3709.3871999999997</c:v>
                </c:pt>
                <c:pt idx="26">
                  <c:v>3840.1575000000003</c:v>
                </c:pt>
                <c:pt idx="27">
                  <c:v>3993.1814000000004</c:v>
                </c:pt>
                <c:pt idx="28">
                  <c:v>4160.6543999999994</c:v>
                </c:pt>
                <c:pt idx="29">
                  <c:v>4312.7803999999996</c:v>
                </c:pt>
                <c:pt idx="30">
                  <c:v>4448.6139999999996</c:v>
                </c:pt>
                <c:pt idx="31">
                  <c:v>4614.7480999999998</c:v>
                </c:pt>
                <c:pt idx="32">
                  <c:v>4661.6072000000004</c:v>
                </c:pt>
                <c:pt idx="33">
                  <c:v>4719.6792999999998</c:v>
                </c:pt>
                <c:pt idx="34">
                  <c:v>4804.0321999999996</c:v>
                </c:pt>
                <c:pt idx="35">
                  <c:v>4822.1260000000002</c:v>
                </c:pt>
                <c:pt idx="36">
                  <c:v>4857.2281000000003</c:v>
                </c:pt>
                <c:pt idx="37">
                  <c:v>4913.1818999999996</c:v>
                </c:pt>
                <c:pt idx="38">
                  <c:v>4941.6499999999996</c:v>
                </c:pt>
                <c:pt idx="39">
                  <c:v>4989.5868000000009</c:v>
                </c:pt>
                <c:pt idx="40">
                  <c:v>5019.4817000000003</c:v>
                </c:pt>
                <c:pt idx="41">
                  <c:v>5022.9562999999998</c:v>
                </c:pt>
                <c:pt idx="42">
                  <c:v>5204.5923000000003</c:v>
                </c:pt>
                <c:pt idx="43">
                  <c:v>5499.8379000000004</c:v>
                </c:pt>
                <c:pt idx="44">
                  <c:v>5783.2263999999996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C2-432A-A6FC-FEA499200D02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'NW-4'!$G$2:$G$46</c:f>
              <c:numCache>
                <c:formatCode>_(* #,##0_);_(* \(#,##0\);_(* "-"??_);_(@_)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  <c:pt idx="21">
                  <c:v>627.40505500000006</c:v>
                </c:pt>
                <c:pt idx="22">
                  <c:v>841.74072799999999</c:v>
                </c:pt>
                <c:pt idx="23">
                  <c:v>980.55275600000004</c:v>
                </c:pt>
                <c:pt idx="24">
                  <c:v>1101.547853</c:v>
                </c:pt>
                <c:pt idx="25">
                  <c:v>1209.1135060000001</c:v>
                </c:pt>
                <c:pt idx="26">
                  <c:v>1324.7545379999999</c:v>
                </c:pt>
                <c:pt idx="27">
                  <c:v>1448.0168289999999</c:v>
                </c:pt>
                <c:pt idx="28">
                  <c:v>1557.7908360000001</c:v>
                </c:pt>
                <c:pt idx="29">
                  <c:v>1666.7284590000004</c:v>
                </c:pt>
                <c:pt idx="30">
                  <c:v>1769.765257</c:v>
                </c:pt>
                <c:pt idx="31">
                  <c:v>1876.6580299999998</c:v>
                </c:pt>
                <c:pt idx="32">
                  <c:v>1984.3626939999999</c:v>
                </c:pt>
                <c:pt idx="33">
                  <c:v>2093.2538249999998</c:v>
                </c:pt>
                <c:pt idx="34">
                  <c:v>2214.192223</c:v>
                </c:pt>
                <c:pt idx="35">
                  <c:v>2287.5439620000002</c:v>
                </c:pt>
                <c:pt idx="36">
                  <c:v>2378.4159599999998</c:v>
                </c:pt>
                <c:pt idx="37">
                  <c:v>2469.9342969999998</c:v>
                </c:pt>
                <c:pt idx="38">
                  <c:v>2547.4413020000002</c:v>
                </c:pt>
                <c:pt idx="39">
                  <c:v>2658.5830770000002</c:v>
                </c:pt>
                <c:pt idx="40">
                  <c:v>2764.2193049999996</c:v>
                </c:pt>
                <c:pt idx="41">
                  <c:v>2816.1601530000003</c:v>
                </c:pt>
                <c:pt idx="42">
                  <c:v>3023.428171</c:v>
                </c:pt>
                <c:pt idx="43">
                  <c:v>3274.4851939999999</c:v>
                </c:pt>
                <c:pt idx="44">
                  <c:v>3504.6069829999997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C2-432A-A6FC-FEA499200D02}"/>
            </c:ext>
          </c:extLst>
        </c:ser>
        <c:ser>
          <c:idx val="1"/>
          <c:order val="6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'NW-4'!$C$2:$C$46</c:f>
              <c:numCache>
                <c:formatCode>_(* #,##0_);_(* \(#,##0\);_(* "-"??_);_(@_)</c:formatCode>
                <c:ptCount val="45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  <c:pt idx="21">
                  <c:v>3275.3259460300001</c:v>
                </c:pt>
                <c:pt idx="22">
                  <c:v>3022.1788760099998</c:v>
                </c:pt>
                <c:pt idx="23">
                  <c:v>2877.8248298500002</c:v>
                </c:pt>
                <c:pt idx="24">
                  <c:v>2591.8102088000001</c:v>
                </c:pt>
                <c:pt idx="25">
                  <c:v>2934.5131406999999</c:v>
                </c:pt>
                <c:pt idx="26">
                  <c:v>2918.3189611800003</c:v>
                </c:pt>
                <c:pt idx="27">
                  <c:v>2819.6699278000001</c:v>
                </c:pt>
                <c:pt idx="28">
                  <c:v>2669.555970765</c:v>
                </c:pt>
                <c:pt idx="29">
                  <c:v>2379.5971853999999</c:v>
                </c:pt>
                <c:pt idx="30">
                  <c:v>2232.6447260550003</c:v>
                </c:pt>
                <c:pt idx="31">
                  <c:v>2081.1862259</c:v>
                </c:pt>
                <c:pt idx="32">
                  <c:v>2030.7898950089998</c:v>
                </c:pt>
                <c:pt idx="33">
                  <c:v>1783.919533409</c:v>
                </c:pt>
                <c:pt idx="34">
                  <c:v>1643.4008986000001</c:v>
                </c:pt>
                <c:pt idx="35">
                  <c:v>1681.1927912000001</c:v>
                </c:pt>
                <c:pt idx="36">
                  <c:v>1553.36845842</c:v>
                </c:pt>
                <c:pt idx="37">
                  <c:v>1639.4835014700002</c:v>
                </c:pt>
                <c:pt idx="38">
                  <c:v>1583.9608295</c:v>
                </c:pt>
                <c:pt idx="39">
                  <c:v>1495.5619882799999</c:v>
                </c:pt>
                <c:pt idx="40">
                  <c:v>1489.50438302</c:v>
                </c:pt>
                <c:pt idx="41">
                  <c:v>1546.2652814</c:v>
                </c:pt>
                <c:pt idx="42">
                  <c:v>1393.3452617</c:v>
                </c:pt>
                <c:pt idx="43">
                  <c:v>1645.6078009</c:v>
                </c:pt>
                <c:pt idx="44">
                  <c:v>1423.9691066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C2-432A-A6FC-FEA499200D02}"/>
            </c:ext>
          </c:extLst>
        </c:ser>
        <c:ser>
          <c:idx val="6"/>
          <c:order val="7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'NW-4'!$H$2:$H$46</c:f>
              <c:numCache>
                <c:formatCode>_(* #,##0_);_(* \(#,##0\);_(* "-"??_);_(@_)</c:formatCode>
                <c:ptCount val="45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C2-432A-A6FC-FEA49920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0637808"/>
        <c:axId val="510638352"/>
      </c:barChart>
      <c:catAx>
        <c:axId val="5106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38352"/>
        <c:crosses val="autoZero"/>
        <c:auto val="1"/>
        <c:lblAlgn val="ctr"/>
        <c:lblOffset val="100"/>
        <c:noMultiLvlLbl val="0"/>
      </c:catAx>
      <c:valAx>
        <c:axId val="5106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0637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829200572973395"/>
          <c:y val="7.0938584423651682E-2"/>
          <c:w val="0.61445510118427615"/>
          <c:h val="4.404833338211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F1-46B8-8CEE-47ACF8C6FB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F1-46B8-8CEE-47ACF8C6FB2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F1-46B8-8CEE-47ACF8C6FB2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F1-46B8-8CEE-47ACF8C6FB2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F1-46B8-8CEE-47ACF8C6FB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F1-46B8-8CEE-47ACF8C6FB2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F1-46B8-8CEE-47ACF8C6FB2B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F1-46B8-8CEE-47ACF8C6FB2B}"/>
              </c:ext>
            </c:extLst>
          </c:dPt>
          <c:dLbls>
            <c:dLbl>
              <c:idx val="0"/>
              <c:layout>
                <c:manualLayout>
                  <c:x val="2.1347222222222222E-2"/>
                  <c:y val="2.9491105278506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818569553805778E-2"/>
                  <c:y val="-3.847222222222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989391951006118E-2"/>
                  <c:y val="2.25134878973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405511811023624E-2"/>
                  <c:y val="-4.921041119860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497408136482929E-2"/>
                  <c:y val="-0.12436643336249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EF1-46B8-8CEE-47ACF8C6FB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'NW-4'!$B$20:$I$20</c:f>
              <c:numCache>
                <c:formatCode>_(* #,##0_);_(* \(#,##0\);_(* "-"??_);_(@_)</c:formatCode>
                <c:ptCount val="8"/>
                <c:pt idx="0">
                  <c:v>2729.7432648401827</c:v>
                </c:pt>
                <c:pt idx="1">
                  <c:v>4469.7423515981736</c:v>
                </c:pt>
                <c:pt idx="2">
                  <c:v>13040.65890410959</c:v>
                </c:pt>
                <c:pt idx="3">
                  <c:v>1012.1574200913242</c:v>
                </c:pt>
                <c:pt idx="4">
                  <c:v>2268.5262557077622</c:v>
                </c:pt>
                <c:pt idx="5">
                  <c:v>146.25764840182651</c:v>
                </c:pt>
                <c:pt idx="6">
                  <c:v>55.886643835616439</c:v>
                </c:pt>
                <c:pt idx="7">
                  <c:v>441.78344748858444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EF1-46B8-8CEE-47ACF8C6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04-44ED-9AF2-D9B0FEE3540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04-44ED-9AF2-D9B0FEE3540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04-44ED-9AF2-D9B0FEE35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04-44ED-9AF2-D9B0FEE3540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04-44ED-9AF2-D9B0FEE354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04-44ED-9AF2-D9B0FEE354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04-44ED-9AF2-D9B0FEE3540F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04-44ED-9AF2-D9B0FEE3540F}"/>
              </c:ext>
            </c:extLst>
          </c:dPt>
          <c:dLbls>
            <c:dLbl>
              <c:idx val="0"/>
              <c:layout>
                <c:manualLayout>
                  <c:x val="1.4572397200349854E-2"/>
                  <c:y val="1.98097112860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515430883639544"/>
                  <c:y val="-6.163969087197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850503062117237E-2"/>
                  <c:y val="-5.5983887430737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716535433070866E-3"/>
                  <c:y val="6.76983085447651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621172353455822E-3"/>
                  <c:y val="4.04636920384951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80118110236223E-2"/>
                  <c:y val="-9.00772820064158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A04-44ED-9AF2-D9B0FEE354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'NW-4'!$B$49:$I$49</c:f>
              <c:numCache>
                <c:formatCode>General</c:formatCode>
                <c:ptCount val="8"/>
                <c:pt idx="0">
                  <c:v>15329.212785388128</c:v>
                </c:pt>
                <c:pt idx="1">
                  <c:v>26129.177942668695</c:v>
                </c:pt>
                <c:pt idx="2">
                  <c:v>18943.897260273974</c:v>
                </c:pt>
                <c:pt idx="3">
                  <c:v>6501.3985159817348</c:v>
                </c:pt>
                <c:pt idx="4">
                  <c:v>6662.1365296803651</c:v>
                </c:pt>
                <c:pt idx="5">
                  <c:v>5110.5647260273972</c:v>
                </c:pt>
                <c:pt idx="6">
                  <c:v>85.004908675799086</c:v>
                </c:pt>
                <c:pt idx="7">
                  <c:v>3297.0156392694062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A04-44ED-9AF2-D9B0FEE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133349</xdr:colOff>
      <xdr:row>219</xdr:row>
      <xdr:rowOff>9524</xdr:rowOff>
    </xdr:from>
    <xdr:to>
      <xdr:col>42</xdr:col>
      <xdr:colOff>276224</xdr:colOff>
      <xdr:row>245</xdr:row>
      <xdr:rowOff>57147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248</xdr:row>
      <xdr:rowOff>9525</xdr:rowOff>
    </xdr:from>
    <xdr:to>
      <xdr:col>42</xdr:col>
      <xdr:colOff>333375</xdr:colOff>
      <xdr:row>275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1</xdr:row>
      <xdr:rowOff>90486</xdr:rowOff>
    </xdr:from>
    <xdr:to>
      <xdr:col>25</xdr:col>
      <xdr:colOff>171450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471487</xdr:colOff>
      <xdr:row>33</xdr:row>
      <xdr:rowOff>23812</xdr:rowOff>
    </xdr:from>
    <xdr:to>
      <xdr:col>18</xdr:col>
      <xdr:colOff>166687</xdr:colOff>
      <xdr:row>50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428625</xdr:colOff>
      <xdr:row>50</xdr:row>
      <xdr:rowOff>142875</xdr:rowOff>
    </xdr:from>
    <xdr:to>
      <xdr:col>18</xdr:col>
      <xdr:colOff>123825</xdr:colOff>
      <xdr:row>67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68" sqref="P268"/>
    </sheetView>
  </sheetViews>
  <sheetFormatPr defaultRowHeight="12.75" x14ac:dyDescent="0.2"/>
  <cols>
    <col min="3" max="3" width="11.28515625" bestFit="1" customWidth="1"/>
    <col min="4" max="4" width="14" bestFit="1" customWidth="1"/>
    <col min="5" max="5" width="12.85546875" customWidth="1"/>
    <col min="6" max="8" width="12.85546875" bestFit="1" customWidth="1"/>
    <col min="9" max="9" width="11.28515625" bestFit="1" customWidth="1"/>
    <col min="10" max="10" width="9.28515625" bestFit="1" customWidth="1"/>
    <col min="12" max="12" width="11.28515625" bestFit="1" customWidth="1"/>
    <col min="13" max="13" width="10.85546875" bestFit="1" customWidth="1"/>
    <col min="14" max="14" width="11.28515625" bestFit="1" customWidth="1"/>
    <col min="15" max="16" width="10.28515625" bestFit="1" customWidth="1"/>
    <col min="17" max="17" width="14" bestFit="1" customWidth="1"/>
  </cols>
  <sheetData>
    <row r="1" spans="1:17" s="7" customFormat="1" ht="51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3418454</v>
      </c>
      <c r="E2" s="2"/>
      <c r="F2" s="2">
        <v>607969</v>
      </c>
      <c r="G2" s="2">
        <v>651812</v>
      </c>
      <c r="H2" s="2">
        <v>2733255</v>
      </c>
      <c r="I2" s="2"/>
      <c r="J2" s="2">
        <v>453</v>
      </c>
      <c r="K2" s="2"/>
      <c r="L2" s="2">
        <v>143626</v>
      </c>
      <c r="M2" s="2">
        <v>18356</v>
      </c>
      <c r="N2" s="2">
        <v>0</v>
      </c>
      <c r="O2" s="2"/>
      <c r="P2" s="2"/>
      <c r="Q2" s="2">
        <f>SUM(D2:P2)</f>
        <v>7573925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2912670</v>
      </c>
      <c r="E3" s="2"/>
      <c r="F3" s="2">
        <v>526752</v>
      </c>
      <c r="G3" s="2">
        <v>920459</v>
      </c>
      <c r="H3" s="2">
        <v>2186021</v>
      </c>
      <c r="I3" s="2"/>
      <c r="J3" s="2">
        <v>469</v>
      </c>
      <c r="K3" s="2"/>
      <c r="L3" s="2">
        <v>54796</v>
      </c>
      <c r="M3" s="2">
        <v>15472</v>
      </c>
      <c r="N3" s="2">
        <v>0</v>
      </c>
      <c r="O3" s="2"/>
      <c r="P3" s="2"/>
      <c r="Q3" s="2">
        <f t="shared" ref="Q3:Q66" si="1">SUM(D3:P3)</f>
        <v>6616639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2864765</v>
      </c>
      <c r="E4" s="2"/>
      <c r="F4" s="2">
        <v>727183</v>
      </c>
      <c r="G4" s="2">
        <v>911656</v>
      </c>
      <c r="H4" s="2">
        <v>2753990</v>
      </c>
      <c r="I4" s="2"/>
      <c r="J4" s="2">
        <v>506</v>
      </c>
      <c r="K4" s="2"/>
      <c r="L4" s="2">
        <v>49574</v>
      </c>
      <c r="M4" s="2">
        <v>18226</v>
      </c>
      <c r="N4" s="2">
        <v>0</v>
      </c>
      <c r="O4" s="2"/>
      <c r="P4" s="2"/>
      <c r="Q4" s="2">
        <f t="shared" si="1"/>
        <v>7325900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3558180</v>
      </c>
      <c r="E5" s="2"/>
      <c r="F5" s="2">
        <v>704075</v>
      </c>
      <c r="G5" s="2">
        <v>1029478</v>
      </c>
      <c r="H5" s="2">
        <v>1837828</v>
      </c>
      <c r="I5" s="2"/>
      <c r="J5" s="2">
        <v>518</v>
      </c>
      <c r="K5" s="2"/>
      <c r="L5" s="2">
        <v>14489</v>
      </c>
      <c r="M5" s="2">
        <v>15392</v>
      </c>
      <c r="N5" s="2">
        <v>37</v>
      </c>
      <c r="O5" s="2"/>
      <c r="P5" s="2"/>
      <c r="Q5" s="2">
        <f t="shared" si="1"/>
        <v>7159997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3614318</v>
      </c>
      <c r="E6" s="2"/>
      <c r="F6" s="2">
        <v>671801</v>
      </c>
      <c r="G6" s="2">
        <v>1355844</v>
      </c>
      <c r="H6" s="2">
        <v>2266571</v>
      </c>
      <c r="I6" s="2"/>
      <c r="J6" s="2">
        <v>5344</v>
      </c>
      <c r="K6" s="2"/>
      <c r="L6" s="2">
        <v>19675</v>
      </c>
      <c r="M6" s="2">
        <v>31911</v>
      </c>
      <c r="N6" s="2">
        <v>43</v>
      </c>
      <c r="O6" s="2"/>
      <c r="P6" s="2"/>
      <c r="Q6" s="2">
        <f t="shared" si="1"/>
        <v>7965507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3443204</v>
      </c>
      <c r="E7" s="2"/>
      <c r="F7" s="2">
        <v>690906</v>
      </c>
      <c r="G7" s="2">
        <v>1270426</v>
      </c>
      <c r="H7" s="2">
        <v>2723830</v>
      </c>
      <c r="I7" s="2"/>
      <c r="J7" s="2">
        <v>4264</v>
      </c>
      <c r="K7" s="2"/>
      <c r="L7" s="2">
        <v>7477</v>
      </c>
      <c r="M7" s="2">
        <v>34095</v>
      </c>
      <c r="N7" s="2">
        <v>57</v>
      </c>
      <c r="O7" s="2"/>
      <c r="P7" s="2"/>
      <c r="Q7" s="2">
        <f t="shared" si="1"/>
        <v>8174259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3560135</v>
      </c>
      <c r="E8" s="2"/>
      <c r="F8" s="2">
        <v>769449</v>
      </c>
      <c r="G8" s="2">
        <v>1370176</v>
      </c>
      <c r="H8" s="2">
        <v>2700619</v>
      </c>
      <c r="I8" s="2"/>
      <c r="J8" s="2">
        <v>5722</v>
      </c>
      <c r="K8" s="2"/>
      <c r="L8" s="2">
        <v>5189</v>
      </c>
      <c r="M8" s="2">
        <v>32256</v>
      </c>
      <c r="N8" s="2">
        <v>73</v>
      </c>
      <c r="O8" s="2"/>
      <c r="P8" s="2"/>
      <c r="Q8" s="2">
        <f t="shared" si="1"/>
        <v>8443619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3583296</v>
      </c>
      <c r="E9" s="2"/>
      <c r="F9" s="2">
        <v>715875</v>
      </c>
      <c r="G9" s="2">
        <v>1258990</v>
      </c>
      <c r="H9" s="2">
        <v>2656410</v>
      </c>
      <c r="I9" s="2"/>
      <c r="J9" s="2">
        <v>5449</v>
      </c>
      <c r="K9" s="2"/>
      <c r="L9" s="2">
        <v>5182</v>
      </c>
      <c r="M9" s="2">
        <v>32691</v>
      </c>
      <c r="N9" s="2">
        <v>73</v>
      </c>
      <c r="O9" s="2"/>
      <c r="P9" s="2"/>
      <c r="Q9" s="2">
        <f t="shared" si="1"/>
        <v>8257966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3227225</v>
      </c>
      <c r="E10" s="2"/>
      <c r="F10" s="2">
        <v>494685</v>
      </c>
      <c r="G10" s="2">
        <v>1074056</v>
      </c>
      <c r="H10" s="2">
        <v>2616290</v>
      </c>
      <c r="I10" s="2"/>
      <c r="J10" s="2">
        <v>4941</v>
      </c>
      <c r="K10" s="2"/>
      <c r="L10" s="2">
        <v>3472</v>
      </c>
      <c r="M10" s="2">
        <v>35870</v>
      </c>
      <c r="N10" s="2">
        <v>76</v>
      </c>
      <c r="O10" s="2"/>
      <c r="P10" s="2"/>
      <c r="Q10" s="2">
        <f t="shared" si="1"/>
        <v>7456615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3558956</v>
      </c>
      <c r="E11" s="2"/>
      <c r="F11" s="2">
        <v>499745</v>
      </c>
      <c r="G11" s="2">
        <v>1098968</v>
      </c>
      <c r="H11" s="2">
        <v>1200058</v>
      </c>
      <c r="I11" s="2"/>
      <c r="J11" s="2">
        <v>4063</v>
      </c>
      <c r="K11" s="2"/>
      <c r="L11" s="2">
        <v>2158</v>
      </c>
      <c r="M11" s="2">
        <v>22125</v>
      </c>
      <c r="N11" s="2">
        <v>54</v>
      </c>
      <c r="O11" s="2"/>
      <c r="P11" s="2"/>
      <c r="Q11" s="2">
        <f t="shared" si="1"/>
        <v>6386127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3165895</v>
      </c>
      <c r="E12" s="2"/>
      <c r="F12" s="2">
        <v>539366</v>
      </c>
      <c r="G12" s="2">
        <v>826900</v>
      </c>
      <c r="H12" s="2">
        <v>2262870</v>
      </c>
      <c r="I12" s="2"/>
      <c r="J12" s="2">
        <v>4015</v>
      </c>
      <c r="K12" s="2"/>
      <c r="L12" s="2">
        <v>3492</v>
      </c>
      <c r="M12" s="2">
        <v>11779</v>
      </c>
      <c r="N12" s="2">
        <v>38</v>
      </c>
      <c r="O12" s="2"/>
      <c r="P12" s="2"/>
      <c r="Q12" s="2">
        <f t="shared" si="1"/>
        <v>6814355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3154396</v>
      </c>
      <c r="E13" s="2"/>
      <c r="F13" s="2">
        <v>675759</v>
      </c>
      <c r="G13" s="2">
        <v>1103435</v>
      </c>
      <c r="H13" s="2">
        <v>2786334</v>
      </c>
      <c r="I13" s="2"/>
      <c r="J13" s="2">
        <v>3204</v>
      </c>
      <c r="K13" s="2"/>
      <c r="L13" s="2">
        <v>5076</v>
      </c>
      <c r="M13" s="2">
        <v>8121</v>
      </c>
      <c r="N13" s="2">
        <v>38</v>
      </c>
      <c r="O13" s="2"/>
      <c r="P13" s="2"/>
      <c r="Q13" s="2">
        <f t="shared" si="1"/>
        <v>7736363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3282788</v>
      </c>
      <c r="E14" s="2"/>
      <c r="F14" s="2">
        <v>687079</v>
      </c>
      <c r="G14" s="2">
        <v>801752</v>
      </c>
      <c r="H14" s="2">
        <v>2844319</v>
      </c>
      <c r="I14" s="2">
        <v>4666</v>
      </c>
      <c r="J14" s="2">
        <v>6063</v>
      </c>
      <c r="K14" s="2"/>
      <c r="L14" s="2">
        <v>6197</v>
      </c>
      <c r="M14" s="2">
        <v>5821</v>
      </c>
      <c r="N14" s="2">
        <v>37</v>
      </c>
      <c r="O14" s="2"/>
      <c r="P14" s="2"/>
      <c r="Q14" s="2">
        <f t="shared" si="1"/>
        <v>7638722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2672151</v>
      </c>
      <c r="E15" s="2"/>
      <c r="F15" s="2">
        <v>621267</v>
      </c>
      <c r="G15" s="2">
        <v>1032089</v>
      </c>
      <c r="H15" s="2">
        <v>2566694</v>
      </c>
      <c r="I15" s="2">
        <v>6118</v>
      </c>
      <c r="J15" s="2">
        <v>4496</v>
      </c>
      <c r="K15" s="2"/>
      <c r="L15" s="2">
        <v>5415</v>
      </c>
      <c r="M15" s="2">
        <v>3501</v>
      </c>
      <c r="N15" s="2">
        <v>44</v>
      </c>
      <c r="O15" s="2"/>
      <c r="P15" s="2"/>
      <c r="Q15" s="2">
        <f t="shared" si="1"/>
        <v>6911775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3116576</v>
      </c>
      <c r="E16" s="2"/>
      <c r="F16" s="2">
        <v>777410</v>
      </c>
      <c r="G16" s="2">
        <v>1087939</v>
      </c>
      <c r="H16" s="2">
        <v>2343806</v>
      </c>
      <c r="I16" s="2">
        <v>5123</v>
      </c>
      <c r="J16" s="2">
        <v>5810</v>
      </c>
      <c r="K16" s="2"/>
      <c r="L16" s="2">
        <v>6358</v>
      </c>
      <c r="M16" s="2">
        <v>3768</v>
      </c>
      <c r="N16" s="2">
        <v>44</v>
      </c>
      <c r="O16" s="2"/>
      <c r="P16" s="2"/>
      <c r="Q16" s="2">
        <f t="shared" si="1"/>
        <v>7346834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3109898</v>
      </c>
      <c r="E17" s="2"/>
      <c r="F17" s="2">
        <v>700946</v>
      </c>
      <c r="G17" s="2">
        <v>961165</v>
      </c>
      <c r="H17" s="2">
        <v>2169710</v>
      </c>
      <c r="I17" s="2">
        <v>4981</v>
      </c>
      <c r="J17" s="2">
        <v>3672</v>
      </c>
      <c r="K17" s="2"/>
      <c r="L17" s="2">
        <v>6500</v>
      </c>
      <c r="M17" s="2">
        <v>3575</v>
      </c>
      <c r="N17" s="2">
        <v>48</v>
      </c>
      <c r="O17" s="2"/>
      <c r="P17" s="2"/>
      <c r="Q17" s="2">
        <f t="shared" si="1"/>
        <v>6960495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3254234</v>
      </c>
      <c r="E18" s="2"/>
      <c r="F18" s="2">
        <v>701868</v>
      </c>
      <c r="G18" s="2">
        <v>1077277</v>
      </c>
      <c r="H18" s="2">
        <v>2819293</v>
      </c>
      <c r="I18" s="2">
        <v>4633</v>
      </c>
      <c r="J18" s="2">
        <v>4403</v>
      </c>
      <c r="K18" s="2"/>
      <c r="L18" s="2">
        <v>4629</v>
      </c>
      <c r="M18" s="2">
        <v>4127</v>
      </c>
      <c r="N18" s="2">
        <v>51</v>
      </c>
      <c r="O18" s="2"/>
      <c r="P18" s="2"/>
      <c r="Q18" s="2">
        <f t="shared" si="1"/>
        <v>7870515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3114966</v>
      </c>
      <c r="E19" s="2"/>
      <c r="F19" s="2">
        <v>720737</v>
      </c>
      <c r="G19" s="2">
        <v>1468847</v>
      </c>
      <c r="H19" s="2">
        <v>2717774</v>
      </c>
      <c r="I19" s="2">
        <v>6049</v>
      </c>
      <c r="J19" s="2">
        <v>3845</v>
      </c>
      <c r="K19" s="2"/>
      <c r="L19" s="2">
        <v>4553</v>
      </c>
      <c r="M19" s="2">
        <v>6318</v>
      </c>
      <c r="N19" s="2">
        <v>53</v>
      </c>
      <c r="O19" s="2"/>
      <c r="P19" s="2"/>
      <c r="Q19" s="2">
        <f t="shared" si="1"/>
        <v>8043142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3370575</v>
      </c>
      <c r="E20" s="2"/>
      <c r="F20" s="2">
        <v>776476</v>
      </c>
      <c r="G20" s="2">
        <v>1944501</v>
      </c>
      <c r="H20" s="2">
        <v>2792098</v>
      </c>
      <c r="I20" s="2">
        <v>8805</v>
      </c>
      <c r="J20" s="2">
        <v>3756</v>
      </c>
      <c r="K20" s="2"/>
      <c r="L20" s="2">
        <v>3203</v>
      </c>
      <c r="M20" s="2">
        <v>7486</v>
      </c>
      <c r="N20" s="2">
        <v>31</v>
      </c>
      <c r="O20" s="2"/>
      <c r="P20" s="2"/>
      <c r="Q20" s="2">
        <f t="shared" si="1"/>
        <v>8906931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3160446</v>
      </c>
      <c r="E21" s="2"/>
      <c r="F21" s="2">
        <v>736991</v>
      </c>
      <c r="G21" s="2">
        <v>2116783</v>
      </c>
      <c r="H21" s="2">
        <v>2793709</v>
      </c>
      <c r="I21" s="2">
        <v>10161</v>
      </c>
      <c r="J21" s="2">
        <v>3647</v>
      </c>
      <c r="K21" s="2"/>
      <c r="L21" s="2">
        <v>5833</v>
      </c>
      <c r="M21" s="2">
        <v>9842</v>
      </c>
      <c r="N21" s="2">
        <v>45</v>
      </c>
      <c r="O21" s="2"/>
      <c r="P21" s="2"/>
      <c r="Q21" s="2">
        <f t="shared" si="1"/>
        <v>8837457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3095053</v>
      </c>
      <c r="E22" s="2"/>
      <c r="F22" s="2">
        <v>454697</v>
      </c>
      <c r="G22" s="2">
        <v>1980473</v>
      </c>
      <c r="H22" s="2">
        <v>2615410</v>
      </c>
      <c r="I22" s="2">
        <v>9845</v>
      </c>
      <c r="J22" s="2">
        <v>4017</v>
      </c>
      <c r="K22" s="2"/>
      <c r="L22" s="2">
        <v>3153</v>
      </c>
      <c r="M22" s="2">
        <v>22372</v>
      </c>
      <c r="N22" s="2">
        <v>39</v>
      </c>
      <c r="O22" s="2"/>
      <c r="P22" s="2"/>
      <c r="Q22" s="2">
        <f t="shared" si="1"/>
        <v>8185059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3059002</v>
      </c>
      <c r="E23" s="2"/>
      <c r="F23" s="2">
        <v>401155</v>
      </c>
      <c r="G23" s="2">
        <v>1812482</v>
      </c>
      <c r="H23" s="2">
        <v>1879761</v>
      </c>
      <c r="I23" s="2">
        <v>8735</v>
      </c>
      <c r="J23" s="2">
        <v>4229</v>
      </c>
      <c r="K23" s="2"/>
      <c r="L23" s="2">
        <v>5960</v>
      </c>
      <c r="M23" s="2">
        <v>13065</v>
      </c>
      <c r="N23" s="2">
        <v>32</v>
      </c>
      <c r="O23" s="2"/>
      <c r="P23" s="2"/>
      <c r="Q23" s="2">
        <f t="shared" si="1"/>
        <v>7184421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3434543</v>
      </c>
      <c r="E24" s="2"/>
      <c r="F24" s="2">
        <v>384466</v>
      </c>
      <c r="G24" s="2">
        <v>1437748</v>
      </c>
      <c r="H24" s="2">
        <v>2506794</v>
      </c>
      <c r="I24" s="2">
        <v>8583</v>
      </c>
      <c r="J24" s="2">
        <v>5041</v>
      </c>
      <c r="K24" s="2"/>
      <c r="L24" s="2">
        <v>1955</v>
      </c>
      <c r="M24" s="2">
        <v>18321</v>
      </c>
      <c r="N24" s="2">
        <v>23</v>
      </c>
      <c r="O24" s="2"/>
      <c r="P24" s="2"/>
      <c r="Q24" s="2">
        <f t="shared" si="1"/>
        <v>7797474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3556398</v>
      </c>
      <c r="E25" s="2"/>
      <c r="F25" s="2">
        <v>464087</v>
      </c>
      <c r="G25" s="2">
        <v>1571960</v>
      </c>
      <c r="H25" s="2">
        <v>2812543</v>
      </c>
      <c r="I25" s="2">
        <v>10016</v>
      </c>
      <c r="J25" s="2">
        <v>4365</v>
      </c>
      <c r="K25" s="2"/>
      <c r="L25" s="2">
        <v>3689</v>
      </c>
      <c r="M25" s="2">
        <v>25768</v>
      </c>
      <c r="N25" s="2">
        <v>12</v>
      </c>
      <c r="O25" s="2"/>
      <c r="P25" s="2"/>
      <c r="Q25" s="2">
        <f t="shared" si="1"/>
        <v>8448838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3329199</v>
      </c>
      <c r="E26" s="2"/>
      <c r="F26" s="2">
        <v>536307</v>
      </c>
      <c r="G26" s="2">
        <v>1002633</v>
      </c>
      <c r="H26" s="2">
        <v>2819428</v>
      </c>
      <c r="I26" s="2">
        <v>215043</v>
      </c>
      <c r="J26" s="2">
        <v>1927</v>
      </c>
      <c r="K26" s="2"/>
      <c r="L26" s="2">
        <v>1756</v>
      </c>
      <c r="M26" s="2">
        <v>21712</v>
      </c>
      <c r="N26" s="2">
        <v>24</v>
      </c>
      <c r="O26" s="2"/>
      <c r="P26" s="2"/>
      <c r="Q26" s="2">
        <f t="shared" si="1"/>
        <v>7928029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2742393</v>
      </c>
      <c r="E27" s="2"/>
      <c r="F27" s="2">
        <v>490669</v>
      </c>
      <c r="G27" s="2">
        <v>1024493</v>
      </c>
      <c r="H27" s="2">
        <v>2545411</v>
      </c>
      <c r="I27" s="2">
        <v>319159</v>
      </c>
      <c r="J27" s="2">
        <v>1860</v>
      </c>
      <c r="K27" s="2"/>
      <c r="L27" s="2">
        <v>3148</v>
      </c>
      <c r="M27" s="2">
        <v>18511</v>
      </c>
      <c r="N27" s="2">
        <v>23</v>
      </c>
      <c r="O27" s="2"/>
      <c r="P27" s="2"/>
      <c r="Q27" s="2">
        <f t="shared" si="1"/>
        <v>7145667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2587753</v>
      </c>
      <c r="E28" s="2"/>
      <c r="F28" s="2">
        <v>655807</v>
      </c>
      <c r="G28" s="2">
        <v>1374604</v>
      </c>
      <c r="H28" s="2">
        <v>2560167</v>
      </c>
      <c r="I28" s="2">
        <v>252270</v>
      </c>
      <c r="J28" s="2">
        <v>3419</v>
      </c>
      <c r="K28" s="2"/>
      <c r="L28" s="2">
        <v>6155</v>
      </c>
      <c r="M28" s="2">
        <v>15266</v>
      </c>
      <c r="N28" s="2">
        <v>40</v>
      </c>
      <c r="O28" s="2"/>
      <c r="P28" s="2"/>
      <c r="Q28" s="2">
        <f t="shared" si="1"/>
        <v>7455481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2707945</v>
      </c>
      <c r="E29" s="2"/>
      <c r="F29" s="2">
        <v>724047</v>
      </c>
      <c r="G29" s="2">
        <v>1032335</v>
      </c>
      <c r="H29" s="2">
        <v>1801122</v>
      </c>
      <c r="I29" s="2">
        <v>264248</v>
      </c>
      <c r="J29" s="2">
        <v>4872</v>
      </c>
      <c r="K29" s="2"/>
      <c r="L29" s="2">
        <v>3247</v>
      </c>
      <c r="M29" s="2">
        <v>16477</v>
      </c>
      <c r="N29" s="2">
        <v>46</v>
      </c>
      <c r="O29" s="2"/>
      <c r="P29" s="2"/>
      <c r="Q29" s="2">
        <f t="shared" si="1"/>
        <v>6554339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3015470</v>
      </c>
      <c r="E30" s="2"/>
      <c r="F30" s="2">
        <v>634588</v>
      </c>
      <c r="G30" s="2">
        <v>934331</v>
      </c>
      <c r="H30" s="2">
        <v>2742138</v>
      </c>
      <c r="I30" s="2">
        <v>212766</v>
      </c>
      <c r="J30" s="2">
        <v>4556</v>
      </c>
      <c r="K30" s="2"/>
      <c r="L30" s="2">
        <v>7243</v>
      </c>
      <c r="M30" s="2">
        <v>25294</v>
      </c>
      <c r="N30" s="2">
        <v>49</v>
      </c>
      <c r="O30" s="2"/>
      <c r="P30" s="2"/>
      <c r="Q30" s="2">
        <f t="shared" si="1"/>
        <v>7576435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3265468</v>
      </c>
      <c r="E31" s="2"/>
      <c r="F31" s="2">
        <v>691897</v>
      </c>
      <c r="G31" s="2">
        <v>1361357</v>
      </c>
      <c r="H31" s="2">
        <v>2499445</v>
      </c>
      <c r="I31" s="2">
        <v>75109</v>
      </c>
      <c r="J31" s="2">
        <v>4458</v>
      </c>
      <c r="K31" s="2"/>
      <c r="L31" s="2">
        <v>3886</v>
      </c>
      <c r="M31" s="2">
        <v>33613</v>
      </c>
      <c r="N31" s="2">
        <v>53</v>
      </c>
      <c r="O31" s="2"/>
      <c r="P31" s="2"/>
      <c r="Q31" s="2">
        <f t="shared" si="1"/>
        <v>7935286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3672146</v>
      </c>
      <c r="E32" s="2"/>
      <c r="F32" s="2">
        <v>710085</v>
      </c>
      <c r="G32" s="2">
        <v>2703933</v>
      </c>
      <c r="H32" s="2">
        <v>2603529</v>
      </c>
      <c r="I32" s="2">
        <v>111517</v>
      </c>
      <c r="J32" s="2">
        <v>4362</v>
      </c>
      <c r="K32" s="2"/>
      <c r="L32" s="2">
        <v>2939</v>
      </c>
      <c r="M32" s="2">
        <v>35994</v>
      </c>
      <c r="N32" s="2">
        <v>25</v>
      </c>
      <c r="O32" s="2"/>
      <c r="P32" s="2"/>
      <c r="Q32" s="2">
        <f t="shared" si="1"/>
        <v>9844530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3436456</v>
      </c>
      <c r="E33" s="2"/>
      <c r="F33" s="2">
        <v>704927</v>
      </c>
      <c r="G33" s="2">
        <v>2917287</v>
      </c>
      <c r="H33" s="2">
        <v>2485784</v>
      </c>
      <c r="I33" s="2">
        <v>113116</v>
      </c>
      <c r="J33" s="2">
        <v>3876</v>
      </c>
      <c r="K33" s="2"/>
      <c r="L33" s="2">
        <v>4767</v>
      </c>
      <c r="M33" s="2">
        <v>33024</v>
      </c>
      <c r="N33" s="2">
        <v>43</v>
      </c>
      <c r="O33" s="2"/>
      <c r="P33" s="2"/>
      <c r="Q33" s="2">
        <f t="shared" si="1"/>
        <v>9699280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3320488</v>
      </c>
      <c r="E34" s="2"/>
      <c r="F34" s="2">
        <v>467111</v>
      </c>
      <c r="G34" s="2">
        <v>2507360</v>
      </c>
      <c r="H34" s="2">
        <v>2574447</v>
      </c>
      <c r="I34" s="2">
        <v>116019</v>
      </c>
      <c r="J34" s="2">
        <v>4154</v>
      </c>
      <c r="K34" s="2"/>
      <c r="L34" s="2">
        <v>3184</v>
      </c>
      <c r="M34" s="2">
        <v>30830</v>
      </c>
      <c r="N34" s="2">
        <v>23</v>
      </c>
      <c r="O34" s="2"/>
      <c r="P34" s="2"/>
      <c r="Q34" s="2">
        <f t="shared" si="1"/>
        <v>9023616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3271872</v>
      </c>
      <c r="E35" s="2"/>
      <c r="F35" s="2">
        <v>466715</v>
      </c>
      <c r="G35" s="2">
        <v>2093853</v>
      </c>
      <c r="H35" s="2">
        <v>1849173</v>
      </c>
      <c r="I35" s="2">
        <v>111989</v>
      </c>
      <c r="J35" s="2">
        <v>4779</v>
      </c>
      <c r="K35" s="2"/>
      <c r="L35" s="2">
        <v>4370</v>
      </c>
      <c r="M35" s="2">
        <v>20175</v>
      </c>
      <c r="N35" s="2">
        <v>32</v>
      </c>
      <c r="O35" s="2"/>
      <c r="P35" s="2"/>
      <c r="Q35" s="2">
        <f t="shared" si="1"/>
        <v>7822958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3245053</v>
      </c>
      <c r="E36" s="2"/>
      <c r="F36" s="2">
        <v>478548</v>
      </c>
      <c r="G36" s="2">
        <v>1149189</v>
      </c>
      <c r="H36" s="2">
        <v>1808579</v>
      </c>
      <c r="I36" s="2">
        <v>124825</v>
      </c>
      <c r="J36" s="2">
        <v>4256</v>
      </c>
      <c r="K36" s="2"/>
      <c r="L36" s="2">
        <v>3090</v>
      </c>
      <c r="M36" s="2">
        <v>15368</v>
      </c>
      <c r="N36" s="2">
        <v>24</v>
      </c>
      <c r="O36" s="2"/>
      <c r="P36" s="2"/>
      <c r="Q36" s="2">
        <f t="shared" si="1"/>
        <v>6828932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3497167</v>
      </c>
      <c r="E37" s="2"/>
      <c r="F37" s="2">
        <v>514283</v>
      </c>
      <c r="G37" s="2">
        <v>831266</v>
      </c>
      <c r="H37" s="2">
        <v>2291830</v>
      </c>
      <c r="I37" s="2">
        <v>115036</v>
      </c>
      <c r="J37" s="2">
        <v>2355</v>
      </c>
      <c r="K37" s="2"/>
      <c r="L37" s="2">
        <v>4893</v>
      </c>
      <c r="M37" s="2">
        <v>17326</v>
      </c>
      <c r="N37" s="2">
        <v>13</v>
      </c>
      <c r="O37" s="2"/>
      <c r="P37" s="2"/>
      <c r="Q37" s="2">
        <f t="shared" si="1"/>
        <v>7274169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3634498</v>
      </c>
      <c r="E38" s="2"/>
      <c r="F38" s="2">
        <v>620154</v>
      </c>
      <c r="G38" s="2">
        <v>1497031</v>
      </c>
      <c r="H38" s="2">
        <v>2887529</v>
      </c>
      <c r="I38" s="2">
        <v>131519</v>
      </c>
      <c r="J38" s="2">
        <v>2556</v>
      </c>
      <c r="K38" s="2"/>
      <c r="L38" s="2">
        <v>3393</v>
      </c>
      <c r="M38" s="2">
        <v>-10188</v>
      </c>
      <c r="N38" s="2">
        <v>302</v>
      </c>
      <c r="O38" s="2"/>
      <c r="P38" s="2"/>
      <c r="Q38" s="2">
        <f t="shared" si="1"/>
        <v>8766794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2837470</v>
      </c>
      <c r="E39" s="2"/>
      <c r="F39" s="2">
        <v>659639</v>
      </c>
      <c r="G39" s="2">
        <v>2003869</v>
      </c>
      <c r="H39" s="2">
        <v>2155261</v>
      </c>
      <c r="I39" s="2">
        <v>121931</v>
      </c>
      <c r="J39" s="2">
        <v>3468</v>
      </c>
      <c r="K39" s="2"/>
      <c r="L39" s="2">
        <v>1465</v>
      </c>
      <c r="M39" s="2">
        <v>-9458</v>
      </c>
      <c r="N39" s="2">
        <v>388</v>
      </c>
      <c r="O39" s="2"/>
      <c r="P39" s="2"/>
      <c r="Q39" s="2">
        <f t="shared" si="1"/>
        <v>7774033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3047545</v>
      </c>
      <c r="E40" s="2"/>
      <c r="F40" s="2">
        <v>738262</v>
      </c>
      <c r="G40" s="2">
        <v>2087995</v>
      </c>
      <c r="H40" s="2">
        <v>2338518</v>
      </c>
      <c r="I40" s="2">
        <v>98091</v>
      </c>
      <c r="J40" s="2">
        <v>4031</v>
      </c>
      <c r="K40" s="2"/>
      <c r="L40" s="2">
        <v>4874</v>
      </c>
      <c r="M40" s="2">
        <v>-603</v>
      </c>
      <c r="N40" s="2">
        <v>416</v>
      </c>
      <c r="O40" s="2"/>
      <c r="P40" s="2"/>
      <c r="Q40" s="2">
        <f t="shared" si="1"/>
        <v>8319129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3126432</v>
      </c>
      <c r="E41" s="2"/>
      <c r="F41" s="2">
        <v>645351</v>
      </c>
      <c r="G41" s="2">
        <v>2043469</v>
      </c>
      <c r="H41" s="2">
        <v>1945079</v>
      </c>
      <c r="I41" s="2">
        <v>98552</v>
      </c>
      <c r="J41" s="2">
        <v>3669</v>
      </c>
      <c r="K41" s="2"/>
      <c r="L41" s="2">
        <v>1451</v>
      </c>
      <c r="M41" s="2">
        <v>-2954</v>
      </c>
      <c r="N41" s="2">
        <v>474</v>
      </c>
      <c r="O41" s="2"/>
      <c r="P41" s="2"/>
      <c r="Q41" s="2">
        <f t="shared" si="1"/>
        <v>7861523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3259971</v>
      </c>
      <c r="E42" s="2"/>
      <c r="F42" s="2">
        <v>630149</v>
      </c>
      <c r="G42" s="2">
        <v>2461168</v>
      </c>
      <c r="H42" s="2">
        <v>2470274</v>
      </c>
      <c r="I42" s="2">
        <v>112737</v>
      </c>
      <c r="J42" s="2">
        <v>3571</v>
      </c>
      <c r="K42" s="2"/>
      <c r="L42" s="2">
        <v>2853</v>
      </c>
      <c r="M42" s="2">
        <v>-2968</v>
      </c>
      <c r="N42" s="2">
        <v>747</v>
      </c>
      <c r="O42" s="2"/>
      <c r="P42" s="2"/>
      <c r="Q42" s="2">
        <f t="shared" si="1"/>
        <v>8938502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3460080</v>
      </c>
      <c r="E43" s="2"/>
      <c r="F43" s="2">
        <v>683041</v>
      </c>
      <c r="G43" s="2">
        <v>2954485</v>
      </c>
      <c r="H43" s="2">
        <v>1975115</v>
      </c>
      <c r="I43" s="2">
        <v>112215</v>
      </c>
      <c r="J43" s="2">
        <v>3906</v>
      </c>
      <c r="K43" s="2"/>
      <c r="L43" s="2">
        <v>2223</v>
      </c>
      <c r="M43" s="2">
        <v>2145</v>
      </c>
      <c r="N43" s="2">
        <v>0</v>
      </c>
      <c r="O43" s="2"/>
      <c r="P43" s="2"/>
      <c r="Q43" s="2">
        <f t="shared" si="1"/>
        <v>9193210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3541688</v>
      </c>
      <c r="E44" s="2"/>
      <c r="F44" s="2">
        <v>724575</v>
      </c>
      <c r="G44" s="2">
        <v>3655211</v>
      </c>
      <c r="H44" s="2">
        <v>2654962</v>
      </c>
      <c r="I44" s="2"/>
      <c r="J44" s="2">
        <v>3268</v>
      </c>
      <c r="K44" s="2"/>
      <c r="L44" s="2">
        <v>3575</v>
      </c>
      <c r="M44" s="2">
        <v>7664</v>
      </c>
      <c r="N44" s="2">
        <v>460</v>
      </c>
      <c r="O44" s="2"/>
      <c r="P44" s="2"/>
      <c r="Q44" s="2">
        <f t="shared" si="1"/>
        <v>10591403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3564930</v>
      </c>
      <c r="E45" s="2"/>
      <c r="F45" s="2">
        <v>652942</v>
      </c>
      <c r="G45" s="2">
        <v>3417630</v>
      </c>
      <c r="H45" s="2">
        <v>2777407</v>
      </c>
      <c r="I45" s="2"/>
      <c r="J45" s="2">
        <v>3517</v>
      </c>
      <c r="K45" s="2"/>
      <c r="L45" s="2">
        <v>3625</v>
      </c>
      <c r="M45" s="2">
        <v>-2939</v>
      </c>
      <c r="N45" s="2">
        <v>0</v>
      </c>
      <c r="O45" s="2"/>
      <c r="P45" s="2"/>
      <c r="Q45" s="2">
        <f t="shared" si="1"/>
        <v>10417112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3412073</v>
      </c>
      <c r="E46" s="2"/>
      <c r="F46" s="2">
        <v>434297</v>
      </c>
      <c r="G46" s="2">
        <v>2768542</v>
      </c>
      <c r="H46" s="2">
        <v>2691530</v>
      </c>
      <c r="I46" s="2"/>
      <c r="J46" s="2">
        <v>3767</v>
      </c>
      <c r="K46" s="2"/>
      <c r="L46" s="2">
        <v>2584</v>
      </c>
      <c r="M46" s="2">
        <v>-6012</v>
      </c>
      <c r="N46" s="2">
        <v>546</v>
      </c>
      <c r="O46" s="2"/>
      <c r="P46" s="2"/>
      <c r="Q46" s="2">
        <f t="shared" si="1"/>
        <v>9307327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3264131</v>
      </c>
      <c r="E47" s="2"/>
      <c r="F47" s="2">
        <v>356856</v>
      </c>
      <c r="G47" s="2">
        <v>2085143</v>
      </c>
      <c r="H47" s="2">
        <v>1892961</v>
      </c>
      <c r="I47" s="2"/>
      <c r="J47" s="2">
        <v>4153</v>
      </c>
      <c r="K47" s="2"/>
      <c r="L47" s="2">
        <v>2290</v>
      </c>
      <c r="M47" s="2">
        <v>-6468</v>
      </c>
      <c r="N47" s="2">
        <v>402</v>
      </c>
      <c r="O47" s="2"/>
      <c r="P47" s="2"/>
      <c r="Q47" s="2">
        <f t="shared" si="1"/>
        <v>7599468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3022906</v>
      </c>
      <c r="E48" s="2"/>
      <c r="F48" s="2">
        <v>410509</v>
      </c>
      <c r="G48" s="2">
        <v>1734594</v>
      </c>
      <c r="H48" s="2">
        <v>1804086</v>
      </c>
      <c r="I48" s="2"/>
      <c r="J48" s="2">
        <v>4054</v>
      </c>
      <c r="K48" s="2"/>
      <c r="L48" s="2">
        <v>7163</v>
      </c>
      <c r="M48" s="2">
        <v>-9354</v>
      </c>
      <c r="N48" s="2">
        <v>302</v>
      </c>
      <c r="O48" s="2"/>
      <c r="P48" s="2"/>
      <c r="Q48" s="2">
        <f t="shared" si="1"/>
        <v>6974260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3638832</v>
      </c>
      <c r="E49" s="2"/>
      <c r="F49" s="2">
        <v>417373</v>
      </c>
      <c r="G49" s="2">
        <v>1555806</v>
      </c>
      <c r="H49" s="2">
        <v>2519887</v>
      </c>
      <c r="I49" s="2"/>
      <c r="J49" s="2">
        <v>4034</v>
      </c>
      <c r="K49" s="2"/>
      <c r="L49" s="2">
        <v>5022</v>
      </c>
      <c r="M49" s="2">
        <v>-12305</v>
      </c>
      <c r="N49" s="2">
        <v>230</v>
      </c>
      <c r="O49" s="2"/>
      <c r="P49" s="2"/>
      <c r="Q49" s="2">
        <f t="shared" si="1"/>
        <v>8128879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3424626</v>
      </c>
      <c r="E50" s="2"/>
      <c r="F50" s="2">
        <v>431670</v>
      </c>
      <c r="G50" s="2">
        <v>1522814</v>
      </c>
      <c r="H50" s="2">
        <v>2818173</v>
      </c>
      <c r="I50" s="2"/>
      <c r="J50" s="2">
        <v>3737</v>
      </c>
      <c r="K50" s="2"/>
      <c r="L50" s="2">
        <v>3936</v>
      </c>
      <c r="M50" s="2">
        <v>-6282</v>
      </c>
      <c r="N50" s="2">
        <v>551</v>
      </c>
      <c r="O50" s="2"/>
      <c r="P50" s="2">
        <v>1032</v>
      </c>
      <c r="Q50" s="2">
        <f t="shared" si="1"/>
        <v>8200257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2419319</v>
      </c>
      <c r="E51" s="2"/>
      <c r="F51" s="2">
        <v>383150</v>
      </c>
      <c r="G51" s="2">
        <v>1563887</v>
      </c>
      <c r="H51" s="2">
        <v>2193542</v>
      </c>
      <c r="I51" s="2"/>
      <c r="J51" s="2">
        <v>3595</v>
      </c>
      <c r="K51" s="2"/>
      <c r="L51" s="2">
        <v>5986</v>
      </c>
      <c r="M51" s="2">
        <v>7328</v>
      </c>
      <c r="N51" s="2">
        <v>602</v>
      </c>
      <c r="O51" s="2"/>
      <c r="P51" s="2">
        <v>929</v>
      </c>
      <c r="Q51" s="2">
        <f t="shared" si="1"/>
        <v>6578338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2780442</v>
      </c>
      <c r="E52" s="2"/>
      <c r="F52" s="2">
        <v>479412</v>
      </c>
      <c r="G52" s="2">
        <v>1087525</v>
      </c>
      <c r="H52" s="2">
        <v>2709934</v>
      </c>
      <c r="I52" s="2"/>
      <c r="J52" s="2">
        <v>4731</v>
      </c>
      <c r="K52" s="2"/>
      <c r="L52" s="2">
        <v>7404</v>
      </c>
      <c r="M52" s="2">
        <v>-5077</v>
      </c>
      <c r="N52" s="2">
        <v>1143</v>
      </c>
      <c r="O52" s="2"/>
      <c r="P52" s="2">
        <v>992</v>
      </c>
      <c r="Q52" s="2">
        <f t="shared" si="1"/>
        <v>7066506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3242285</v>
      </c>
      <c r="E53" s="2"/>
      <c r="F53" s="2">
        <v>579696</v>
      </c>
      <c r="G53" s="2">
        <v>1815621</v>
      </c>
      <c r="H53" s="2">
        <v>1788261</v>
      </c>
      <c r="I53" s="2"/>
      <c r="J53" s="2">
        <v>3496</v>
      </c>
      <c r="K53" s="2"/>
      <c r="L53" s="2">
        <v>4952</v>
      </c>
      <c r="M53" s="2">
        <v>13173</v>
      </c>
      <c r="N53" s="2">
        <v>1381</v>
      </c>
      <c r="O53" s="2"/>
      <c r="P53" s="2">
        <v>977</v>
      </c>
      <c r="Q53" s="2">
        <f t="shared" si="1"/>
        <v>7449842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3421385</v>
      </c>
      <c r="E54" s="2"/>
      <c r="F54" s="2">
        <v>625272</v>
      </c>
      <c r="G54" s="2">
        <v>2251173</v>
      </c>
      <c r="H54" s="2">
        <v>1790087</v>
      </c>
      <c r="I54" s="2"/>
      <c r="J54" s="2">
        <v>4514</v>
      </c>
      <c r="K54" s="2"/>
      <c r="L54" s="2">
        <v>3735</v>
      </c>
      <c r="M54" s="2">
        <v>28932</v>
      </c>
      <c r="N54" s="2">
        <v>1572</v>
      </c>
      <c r="O54" s="2"/>
      <c r="P54" s="2">
        <v>978</v>
      </c>
      <c r="Q54" s="2">
        <f t="shared" si="1"/>
        <v>8127648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3446033</v>
      </c>
      <c r="E55" s="2"/>
      <c r="F55" s="2">
        <v>644449</v>
      </c>
      <c r="G55" s="2">
        <v>2427780</v>
      </c>
      <c r="H55" s="2">
        <v>1985957</v>
      </c>
      <c r="I55" s="2"/>
      <c r="J55" s="2">
        <v>4288</v>
      </c>
      <c r="K55" s="2"/>
      <c r="L55" s="2">
        <v>3271</v>
      </c>
      <c r="M55" s="2">
        <v>16993</v>
      </c>
      <c r="N55" s="2">
        <v>1560</v>
      </c>
      <c r="O55" s="2"/>
      <c r="P55" s="2">
        <v>1013</v>
      </c>
      <c r="Q55" s="2">
        <f t="shared" si="1"/>
        <v>8531344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3783691</v>
      </c>
      <c r="E56" s="2"/>
      <c r="F56" s="2">
        <v>684797</v>
      </c>
      <c r="G56" s="2">
        <v>4042874</v>
      </c>
      <c r="H56" s="2">
        <v>2549613</v>
      </c>
      <c r="I56" s="2"/>
      <c r="J56" s="2">
        <v>4386</v>
      </c>
      <c r="K56" s="2"/>
      <c r="L56" s="2">
        <v>1532</v>
      </c>
      <c r="M56" s="2">
        <v>14620</v>
      </c>
      <c r="N56" s="2">
        <v>1545</v>
      </c>
      <c r="O56" s="2"/>
      <c r="P56" s="2">
        <v>1055</v>
      </c>
      <c r="Q56" s="2">
        <f t="shared" si="1"/>
        <v>11084113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3609684</v>
      </c>
      <c r="E57" s="2"/>
      <c r="F57" s="2">
        <v>632255</v>
      </c>
      <c r="G57" s="2">
        <v>4046481</v>
      </c>
      <c r="H57" s="2">
        <v>2114828</v>
      </c>
      <c r="I57" s="2"/>
      <c r="J57" s="2">
        <v>4007</v>
      </c>
      <c r="K57" s="2"/>
      <c r="L57" s="2">
        <v>1991</v>
      </c>
      <c r="M57" s="2">
        <v>11460</v>
      </c>
      <c r="N57" s="2">
        <v>1328</v>
      </c>
      <c r="O57" s="2"/>
      <c r="P57" s="2">
        <v>1042</v>
      </c>
      <c r="Q57" s="2">
        <f t="shared" si="1"/>
        <v>10423076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3443474</v>
      </c>
      <c r="E58" s="2"/>
      <c r="F58" s="2">
        <v>435399</v>
      </c>
      <c r="G58" s="2">
        <v>2964940</v>
      </c>
      <c r="H58" s="2">
        <v>2712381</v>
      </c>
      <c r="I58" s="2"/>
      <c r="J58" s="2">
        <v>3980</v>
      </c>
      <c r="K58" s="2"/>
      <c r="L58" s="2">
        <v>2955</v>
      </c>
      <c r="M58" s="2">
        <v>16354</v>
      </c>
      <c r="N58" s="2">
        <v>1251</v>
      </c>
      <c r="O58" s="2"/>
      <c r="P58" s="2">
        <v>1006</v>
      </c>
      <c r="Q58" s="2">
        <f t="shared" si="1"/>
        <v>9581740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3644905</v>
      </c>
      <c r="E59" s="2"/>
      <c r="F59" s="2">
        <v>440933</v>
      </c>
      <c r="G59" s="2">
        <v>2627378</v>
      </c>
      <c r="H59" s="2">
        <v>1317335</v>
      </c>
      <c r="I59" s="2"/>
      <c r="J59" s="2">
        <v>3708</v>
      </c>
      <c r="K59" s="2"/>
      <c r="L59" s="2">
        <v>1919</v>
      </c>
      <c r="M59" s="2">
        <v>8599</v>
      </c>
      <c r="N59" s="2">
        <v>1065</v>
      </c>
      <c r="O59" s="2"/>
      <c r="P59" s="2">
        <v>1027</v>
      </c>
      <c r="Q59" s="2">
        <f t="shared" si="1"/>
        <v>8046869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3315333</v>
      </c>
      <c r="E60" s="2"/>
      <c r="F60" s="2">
        <v>579506</v>
      </c>
      <c r="G60" s="2">
        <v>2226389</v>
      </c>
      <c r="H60" s="2">
        <v>1860601</v>
      </c>
      <c r="I60" s="2"/>
      <c r="J60" s="2">
        <v>4328</v>
      </c>
      <c r="K60" s="2"/>
      <c r="L60" s="2">
        <v>2811</v>
      </c>
      <c r="M60" s="2">
        <v>210</v>
      </c>
      <c r="N60" s="2">
        <v>887</v>
      </c>
      <c r="O60" s="2"/>
      <c r="P60" s="2">
        <v>995</v>
      </c>
      <c r="Q60" s="2">
        <f t="shared" si="1"/>
        <v>7991060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3612356</v>
      </c>
      <c r="E61" s="2"/>
      <c r="F61" s="2">
        <v>493526</v>
      </c>
      <c r="G61" s="2">
        <v>2316152</v>
      </c>
      <c r="H61" s="2">
        <v>1966734</v>
      </c>
      <c r="I61" s="2"/>
      <c r="J61" s="2">
        <v>3583</v>
      </c>
      <c r="K61" s="2"/>
      <c r="L61" s="2">
        <v>2745</v>
      </c>
      <c r="M61" s="2">
        <v>1056</v>
      </c>
      <c r="N61" s="2">
        <v>695</v>
      </c>
      <c r="O61" s="2"/>
      <c r="P61" s="2">
        <v>1013</v>
      </c>
      <c r="Q61" s="2">
        <f t="shared" si="1"/>
        <v>8397860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3495672</v>
      </c>
      <c r="E62" s="2"/>
      <c r="F62" s="2">
        <v>572158</v>
      </c>
      <c r="G62" s="2">
        <v>1891864</v>
      </c>
      <c r="H62" s="2">
        <v>2102482</v>
      </c>
      <c r="I62" s="2"/>
      <c r="J62" s="2">
        <v>4566</v>
      </c>
      <c r="K62" s="2"/>
      <c r="L62" s="2">
        <v>1307</v>
      </c>
      <c r="M62" s="2">
        <v>-1748</v>
      </c>
      <c r="N62" s="2">
        <v>739</v>
      </c>
      <c r="O62" s="2"/>
      <c r="P62" s="2">
        <v>746</v>
      </c>
      <c r="Q62" s="2">
        <f t="shared" si="1"/>
        <v>8067786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2965539</v>
      </c>
      <c r="E63" s="2"/>
      <c r="F63" s="2">
        <v>557357</v>
      </c>
      <c r="G63" s="2">
        <v>1735149</v>
      </c>
      <c r="H63" s="2">
        <v>1891323</v>
      </c>
      <c r="I63" s="2"/>
      <c r="J63" s="2">
        <v>4261</v>
      </c>
      <c r="K63" s="2"/>
      <c r="L63" s="2">
        <v>3648</v>
      </c>
      <c r="M63" s="2">
        <v>-3843</v>
      </c>
      <c r="N63" s="2">
        <v>879</v>
      </c>
      <c r="O63" s="2"/>
      <c r="P63" s="2">
        <v>696</v>
      </c>
      <c r="Q63" s="2">
        <f t="shared" si="1"/>
        <v>7155009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3347456</v>
      </c>
      <c r="E64" s="2"/>
      <c r="F64" s="2">
        <v>523645</v>
      </c>
      <c r="G64" s="2">
        <v>1611418</v>
      </c>
      <c r="H64" s="2">
        <v>1917006</v>
      </c>
      <c r="I64" s="2"/>
      <c r="J64" s="2">
        <v>3346</v>
      </c>
      <c r="K64" s="2"/>
      <c r="L64" s="2">
        <v>4529</v>
      </c>
      <c r="M64" s="2">
        <v>3625</v>
      </c>
      <c r="N64" s="2">
        <v>1202</v>
      </c>
      <c r="O64" s="2"/>
      <c r="P64" s="2">
        <v>715</v>
      </c>
      <c r="Q64" s="2">
        <f t="shared" si="1"/>
        <v>7412942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3086516</v>
      </c>
      <c r="E65" s="2"/>
      <c r="F65" s="2">
        <v>613514</v>
      </c>
      <c r="G65" s="2">
        <v>1853853</v>
      </c>
      <c r="H65" s="2">
        <v>779151</v>
      </c>
      <c r="I65" s="2"/>
      <c r="J65" s="2">
        <v>1961</v>
      </c>
      <c r="K65" s="2"/>
      <c r="L65" s="2">
        <v>10933</v>
      </c>
      <c r="M65" s="2">
        <v>13828</v>
      </c>
      <c r="N65" s="2">
        <v>651</v>
      </c>
      <c r="O65" s="2"/>
      <c r="P65" s="2">
        <v>591</v>
      </c>
      <c r="Q65" s="2">
        <f t="shared" si="1"/>
        <v>6360998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3399185</v>
      </c>
      <c r="E66" s="2"/>
      <c r="F66" s="2">
        <v>621652</v>
      </c>
      <c r="G66" s="2">
        <v>2230608</v>
      </c>
      <c r="H66" s="2">
        <v>1498282</v>
      </c>
      <c r="I66" s="2"/>
      <c r="J66" s="2">
        <v>2234</v>
      </c>
      <c r="K66" s="2"/>
      <c r="L66" s="2">
        <v>2221</v>
      </c>
      <c r="M66" s="2">
        <v>18561</v>
      </c>
      <c r="N66" s="2">
        <v>2106</v>
      </c>
      <c r="O66" s="2"/>
      <c r="P66" s="2">
        <v>567</v>
      </c>
      <c r="Q66" s="2">
        <f t="shared" si="1"/>
        <v>7775416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3377033</v>
      </c>
      <c r="E67" s="2"/>
      <c r="F67" s="2">
        <v>705589</v>
      </c>
      <c r="G67" s="2">
        <v>3374176</v>
      </c>
      <c r="H67" s="2">
        <v>1837766</v>
      </c>
      <c r="I67" s="2"/>
      <c r="J67" s="2">
        <v>2167</v>
      </c>
      <c r="K67" s="2"/>
      <c r="L67" s="2">
        <v>20838</v>
      </c>
      <c r="M67" s="2">
        <v>25026</v>
      </c>
      <c r="N67" s="2">
        <v>2090</v>
      </c>
      <c r="O67" s="2"/>
      <c r="P67" s="2">
        <v>703</v>
      </c>
      <c r="Q67" s="2">
        <f t="shared" ref="Q67:Q130" si="3">SUM(D67:P67)</f>
        <v>9345388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3694753</v>
      </c>
      <c r="E68" s="2"/>
      <c r="F68" s="2">
        <v>682610</v>
      </c>
      <c r="G68" s="2">
        <v>3979692</v>
      </c>
      <c r="H68" s="2">
        <v>2357606</v>
      </c>
      <c r="I68" s="2"/>
      <c r="J68" s="2">
        <v>2291</v>
      </c>
      <c r="K68" s="2"/>
      <c r="L68" s="2">
        <v>7398</v>
      </c>
      <c r="M68" s="2">
        <v>34760</v>
      </c>
      <c r="N68" s="2">
        <v>1714</v>
      </c>
      <c r="O68" s="2"/>
      <c r="P68" s="2">
        <v>756</v>
      </c>
      <c r="Q68" s="2">
        <f t="shared" si="3"/>
        <v>10761580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3738093</v>
      </c>
      <c r="E69" s="2"/>
      <c r="F69" s="2">
        <v>627853</v>
      </c>
      <c r="G69" s="2">
        <v>4270221</v>
      </c>
      <c r="H69" s="2">
        <v>2848844</v>
      </c>
      <c r="I69" s="2"/>
      <c r="J69" s="2">
        <v>2281</v>
      </c>
      <c r="K69" s="2"/>
      <c r="L69" s="2">
        <v>5676</v>
      </c>
      <c r="M69" s="2">
        <v>32259</v>
      </c>
      <c r="N69" s="2">
        <v>2035</v>
      </c>
      <c r="O69" s="2"/>
      <c r="P69" s="2">
        <v>749</v>
      </c>
      <c r="Q69" s="2">
        <f t="shared" si="3"/>
        <v>11528011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3577809</v>
      </c>
      <c r="E70" s="2"/>
      <c r="F70" s="2">
        <v>458550</v>
      </c>
      <c r="G70" s="2">
        <v>3487854</v>
      </c>
      <c r="H70" s="2">
        <v>2361135</v>
      </c>
      <c r="I70" s="2"/>
      <c r="J70" s="2">
        <v>2194</v>
      </c>
      <c r="K70" s="2"/>
      <c r="L70" s="2">
        <v>3829</v>
      </c>
      <c r="M70" s="2">
        <v>20313</v>
      </c>
      <c r="N70" s="2">
        <v>815</v>
      </c>
      <c r="O70" s="2"/>
      <c r="P70" s="2">
        <v>676</v>
      </c>
      <c r="Q70" s="2">
        <f t="shared" si="3"/>
        <v>9913175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3238815</v>
      </c>
      <c r="E71" s="2"/>
      <c r="F71" s="2">
        <v>440841</v>
      </c>
      <c r="G71" s="2">
        <v>3715699</v>
      </c>
      <c r="H71" s="2">
        <v>1209288</v>
      </c>
      <c r="I71" s="2"/>
      <c r="J71" s="2">
        <v>2281</v>
      </c>
      <c r="K71" s="2"/>
      <c r="L71" s="2">
        <v>4699</v>
      </c>
      <c r="M71" s="2">
        <v>6600</v>
      </c>
      <c r="N71" s="2">
        <v>514</v>
      </c>
      <c r="O71" s="2"/>
      <c r="P71" s="2">
        <v>637</v>
      </c>
      <c r="Q71" s="2">
        <f t="shared" si="3"/>
        <v>8619374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3323320</v>
      </c>
      <c r="E72" s="2"/>
      <c r="F72" s="2">
        <v>500083</v>
      </c>
      <c r="G72" s="2">
        <v>2358867</v>
      </c>
      <c r="H72" s="2">
        <v>2299443</v>
      </c>
      <c r="I72" s="2"/>
      <c r="J72" s="2">
        <v>2332</v>
      </c>
      <c r="K72" s="2"/>
      <c r="L72" s="2">
        <v>3805</v>
      </c>
      <c r="M72" s="2">
        <v>1255</v>
      </c>
      <c r="N72" s="2">
        <v>288</v>
      </c>
      <c r="O72" s="2"/>
      <c r="P72" s="2">
        <v>701</v>
      </c>
      <c r="Q72" s="2">
        <f t="shared" si="3"/>
        <v>8490094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3198664</v>
      </c>
      <c r="E73" s="2"/>
      <c r="F73" s="2">
        <v>489052</v>
      </c>
      <c r="G73" s="2">
        <v>2359646</v>
      </c>
      <c r="H73" s="2">
        <v>2909905</v>
      </c>
      <c r="I73" s="2"/>
      <c r="J73" s="2">
        <v>2280</v>
      </c>
      <c r="K73" s="2"/>
      <c r="L73" s="2">
        <v>4487</v>
      </c>
      <c r="M73" s="2">
        <v>-2084</v>
      </c>
      <c r="N73" s="2">
        <v>99</v>
      </c>
      <c r="O73" s="2"/>
      <c r="P73" s="2">
        <v>702</v>
      </c>
      <c r="Q73" s="2">
        <f t="shared" si="3"/>
        <v>8962751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3402677</v>
      </c>
      <c r="E74" s="2"/>
      <c r="F74" s="2">
        <v>457745</v>
      </c>
      <c r="G74" s="2">
        <v>2502882</v>
      </c>
      <c r="H74" s="2">
        <v>2750069</v>
      </c>
      <c r="I74" s="2"/>
      <c r="J74" s="2">
        <v>2092</v>
      </c>
      <c r="K74" s="2"/>
      <c r="L74" s="2">
        <v>6447</v>
      </c>
      <c r="M74" s="2">
        <v>-1998</v>
      </c>
      <c r="N74" s="2">
        <v>111</v>
      </c>
      <c r="O74" s="2"/>
      <c r="P74" s="2"/>
      <c r="Q74" s="2">
        <f t="shared" si="3"/>
        <v>9120025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2967683</v>
      </c>
      <c r="E75" s="2"/>
      <c r="F75" s="2">
        <v>405263</v>
      </c>
      <c r="G75" s="2">
        <v>1877941</v>
      </c>
      <c r="H75" s="2">
        <v>2266482</v>
      </c>
      <c r="I75" s="2"/>
      <c r="J75" s="2">
        <v>2575</v>
      </c>
      <c r="K75" s="2"/>
      <c r="L75" s="2">
        <v>5939</v>
      </c>
      <c r="M75" s="2">
        <v>-4825</v>
      </c>
      <c r="N75" s="2">
        <v>497</v>
      </c>
      <c r="O75" s="2"/>
      <c r="P75" s="2"/>
      <c r="Q75" s="2">
        <f t="shared" si="3"/>
        <v>7521555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3586364</v>
      </c>
      <c r="E76" s="2"/>
      <c r="F76" s="2">
        <v>533579</v>
      </c>
      <c r="G76" s="2">
        <v>1005721</v>
      </c>
      <c r="H76" s="2">
        <v>2884634</v>
      </c>
      <c r="I76" s="2"/>
      <c r="J76" s="2">
        <v>2832</v>
      </c>
      <c r="K76" s="2"/>
      <c r="L76" s="2">
        <v>2131</v>
      </c>
      <c r="M76" s="2">
        <v>-2140</v>
      </c>
      <c r="N76" s="2">
        <v>750</v>
      </c>
      <c r="O76" s="2"/>
      <c r="P76" s="2"/>
      <c r="Q76" s="2">
        <f t="shared" si="3"/>
        <v>8013871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3246249</v>
      </c>
      <c r="E77" s="2"/>
      <c r="F77" s="2">
        <v>597736</v>
      </c>
      <c r="G77" s="2">
        <v>1855446</v>
      </c>
      <c r="H77" s="2">
        <v>2224318</v>
      </c>
      <c r="I77" s="2"/>
      <c r="J77" s="2">
        <v>2836</v>
      </c>
      <c r="K77" s="2"/>
      <c r="L77" s="2">
        <v>3967</v>
      </c>
      <c r="M77" s="2">
        <v>4418</v>
      </c>
      <c r="N77" s="2">
        <v>1181</v>
      </c>
      <c r="O77" s="2"/>
      <c r="P77" s="2"/>
      <c r="Q77" s="2">
        <f t="shared" si="3"/>
        <v>7936151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3517374</v>
      </c>
      <c r="E78" s="2"/>
      <c r="F78" s="2">
        <v>577210</v>
      </c>
      <c r="G78" s="2">
        <v>3171440</v>
      </c>
      <c r="H78" s="2">
        <v>2333073</v>
      </c>
      <c r="I78" s="2"/>
      <c r="J78" s="2">
        <v>2929</v>
      </c>
      <c r="K78" s="2"/>
      <c r="L78" s="2">
        <v>4084</v>
      </c>
      <c r="M78" s="2">
        <v>14148</v>
      </c>
      <c r="N78" s="2">
        <v>1350</v>
      </c>
      <c r="O78" s="2"/>
      <c r="P78" s="2"/>
      <c r="Q78" s="2">
        <f t="shared" si="3"/>
        <v>9621608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3634634</v>
      </c>
      <c r="E79" s="2"/>
      <c r="F79" s="2">
        <v>681376</v>
      </c>
      <c r="G79" s="2">
        <v>4184589</v>
      </c>
      <c r="H79" s="2">
        <v>1785424</v>
      </c>
      <c r="I79" s="2"/>
      <c r="J79" s="2">
        <v>2815</v>
      </c>
      <c r="K79" s="2"/>
      <c r="L79" s="2">
        <v>1562</v>
      </c>
      <c r="M79" s="2">
        <v>28387</v>
      </c>
      <c r="N79" s="2">
        <v>1372</v>
      </c>
      <c r="O79" s="2"/>
      <c r="P79" s="2"/>
      <c r="Q79" s="2">
        <f t="shared" si="3"/>
        <v>10320159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3533511</v>
      </c>
      <c r="E80" s="2"/>
      <c r="F80" s="2">
        <v>682753</v>
      </c>
      <c r="G80" s="2">
        <v>5340392</v>
      </c>
      <c r="H80" s="2">
        <v>2115062</v>
      </c>
      <c r="I80" s="2"/>
      <c r="J80" s="2">
        <v>2770</v>
      </c>
      <c r="K80" s="2"/>
      <c r="L80" s="2">
        <v>2624</v>
      </c>
      <c r="M80" s="2">
        <v>32687</v>
      </c>
      <c r="N80" s="2">
        <v>746</v>
      </c>
      <c r="O80" s="2"/>
      <c r="P80" s="2"/>
      <c r="Q80" s="2">
        <f t="shared" si="3"/>
        <v>11710545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3810887</v>
      </c>
      <c r="E81" s="2"/>
      <c r="F81" s="2">
        <v>622918</v>
      </c>
      <c r="G81" s="2">
        <v>4927807</v>
      </c>
      <c r="H81" s="2">
        <v>2842093</v>
      </c>
      <c r="I81" s="2"/>
      <c r="J81" s="2">
        <v>2563</v>
      </c>
      <c r="K81" s="2"/>
      <c r="L81" s="2">
        <v>4282</v>
      </c>
      <c r="M81" s="2">
        <v>34116</v>
      </c>
      <c r="N81" s="2">
        <v>790</v>
      </c>
      <c r="O81" s="2"/>
      <c r="P81" s="2"/>
      <c r="Q81" s="2">
        <f t="shared" si="3"/>
        <v>12245456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3292186</v>
      </c>
      <c r="E82" s="2"/>
      <c r="F82" s="2">
        <v>485779</v>
      </c>
      <c r="G82" s="2">
        <v>4080713</v>
      </c>
      <c r="H82" s="2">
        <v>2665811</v>
      </c>
      <c r="I82" s="2"/>
      <c r="J82" s="2">
        <v>2640</v>
      </c>
      <c r="K82" s="2"/>
      <c r="L82" s="2">
        <v>5063</v>
      </c>
      <c r="M82" s="2">
        <v>18345</v>
      </c>
      <c r="N82" s="2">
        <v>702</v>
      </c>
      <c r="O82" s="2"/>
      <c r="P82" s="2"/>
      <c r="Q82" s="2">
        <f t="shared" si="3"/>
        <v>10551239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3196818</v>
      </c>
      <c r="E83" s="2"/>
      <c r="F83" s="2">
        <v>468561</v>
      </c>
      <c r="G83" s="2">
        <v>3364620</v>
      </c>
      <c r="H83" s="2">
        <v>1390707</v>
      </c>
      <c r="I83" s="2"/>
      <c r="J83" s="2">
        <v>3066</v>
      </c>
      <c r="K83" s="2"/>
      <c r="L83" s="2">
        <v>4351</v>
      </c>
      <c r="M83" s="2">
        <v>2386</v>
      </c>
      <c r="N83" s="2">
        <v>533</v>
      </c>
      <c r="O83" s="2"/>
      <c r="P83" s="2"/>
      <c r="Q83" s="2">
        <f t="shared" si="3"/>
        <v>8431042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3446887</v>
      </c>
      <c r="E84" s="2"/>
      <c r="F84" s="2">
        <v>525292</v>
      </c>
      <c r="G84" s="2">
        <v>2978813</v>
      </c>
      <c r="H84" s="2">
        <v>1566483</v>
      </c>
      <c r="I84" s="2"/>
      <c r="J84" s="2">
        <v>2867</v>
      </c>
      <c r="K84" s="2"/>
      <c r="L84" s="2">
        <v>3238</v>
      </c>
      <c r="M84" s="2">
        <v>-61</v>
      </c>
      <c r="N84" s="2">
        <v>297</v>
      </c>
      <c r="O84" s="2"/>
      <c r="P84" s="2"/>
      <c r="Q84" s="2">
        <f t="shared" si="3"/>
        <v>8523816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3640092</v>
      </c>
      <c r="E85" s="2"/>
      <c r="F85" s="2">
        <v>559458</v>
      </c>
      <c r="G85" s="2">
        <v>3178856</v>
      </c>
      <c r="H85" s="2">
        <v>1958235</v>
      </c>
      <c r="I85" s="2"/>
      <c r="J85" s="2">
        <v>3003</v>
      </c>
      <c r="K85" s="2"/>
      <c r="L85" s="2">
        <v>5588</v>
      </c>
      <c r="M85" s="2">
        <v>-52</v>
      </c>
      <c r="N85" s="2">
        <v>320</v>
      </c>
      <c r="O85" s="2"/>
      <c r="P85" s="2"/>
      <c r="Q85" s="2">
        <f t="shared" si="3"/>
        <v>9345500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3775997</v>
      </c>
      <c r="E86" s="2"/>
      <c r="F86" s="2">
        <v>636802</v>
      </c>
      <c r="G86" s="2">
        <v>3342592</v>
      </c>
      <c r="H86" s="2">
        <v>2300564</v>
      </c>
      <c r="I86" s="2"/>
      <c r="J86" s="2">
        <v>1876</v>
      </c>
      <c r="K86" s="2"/>
      <c r="L86" s="2">
        <v>6670</v>
      </c>
      <c r="M86" s="2">
        <v>3742</v>
      </c>
      <c r="N86" s="2">
        <v>1137</v>
      </c>
      <c r="O86" s="2"/>
      <c r="P86" s="2"/>
      <c r="Q86" s="2">
        <f t="shared" si="3"/>
        <v>10069380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3081500</v>
      </c>
      <c r="E87" s="2"/>
      <c r="F87" s="2">
        <v>551390</v>
      </c>
      <c r="G87" s="2">
        <v>2602274</v>
      </c>
      <c r="H87" s="2">
        <v>2782885</v>
      </c>
      <c r="I87" s="2"/>
      <c r="J87" s="2">
        <v>1756</v>
      </c>
      <c r="K87" s="2"/>
      <c r="L87" s="2">
        <v>5341</v>
      </c>
      <c r="M87" s="2">
        <v>-4593</v>
      </c>
      <c r="N87" s="2">
        <v>1217</v>
      </c>
      <c r="O87" s="2"/>
      <c r="P87" s="2"/>
      <c r="Q87" s="2">
        <f t="shared" si="3"/>
        <v>9021770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3696050</v>
      </c>
      <c r="E88" s="2"/>
      <c r="F88" s="2">
        <v>688752</v>
      </c>
      <c r="G88" s="2">
        <v>1714371</v>
      </c>
      <c r="H88" s="2">
        <v>2871543</v>
      </c>
      <c r="I88" s="2"/>
      <c r="J88" s="2">
        <v>1927</v>
      </c>
      <c r="K88" s="2"/>
      <c r="L88" s="2">
        <v>2421</v>
      </c>
      <c r="M88" s="2">
        <v>-1945</v>
      </c>
      <c r="N88" s="2">
        <v>1674</v>
      </c>
      <c r="O88" s="2"/>
      <c r="P88" s="2">
        <v>0</v>
      </c>
      <c r="Q88" s="2">
        <f t="shared" si="3"/>
        <v>8974793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3462732</v>
      </c>
      <c r="E89" s="2"/>
      <c r="F89" s="2">
        <v>672039</v>
      </c>
      <c r="G89" s="2">
        <v>2910528</v>
      </c>
      <c r="H89" s="2">
        <v>1904539</v>
      </c>
      <c r="I89" s="2"/>
      <c r="J89" s="2">
        <v>1958</v>
      </c>
      <c r="K89" s="2"/>
      <c r="L89" s="2">
        <v>3248</v>
      </c>
      <c r="M89" s="2">
        <v>15536</v>
      </c>
      <c r="N89" s="2">
        <v>1632</v>
      </c>
      <c r="O89" s="2"/>
      <c r="P89" s="2">
        <v>157</v>
      </c>
      <c r="Q89" s="2">
        <f t="shared" si="3"/>
        <v>8972369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3532737</v>
      </c>
      <c r="E90" s="2"/>
      <c r="F90" s="2">
        <v>722187</v>
      </c>
      <c r="G90" s="2">
        <v>2614454</v>
      </c>
      <c r="H90" s="2">
        <v>1954901</v>
      </c>
      <c r="I90" s="2"/>
      <c r="J90" s="2">
        <v>1933</v>
      </c>
      <c r="K90" s="2"/>
      <c r="L90" s="2">
        <v>4938</v>
      </c>
      <c r="M90" s="2">
        <v>7544</v>
      </c>
      <c r="N90" s="2">
        <v>1508</v>
      </c>
      <c r="O90" s="2"/>
      <c r="P90" s="2">
        <v>3883</v>
      </c>
      <c r="Q90" s="2">
        <f t="shared" si="3"/>
        <v>8844085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3709494</v>
      </c>
      <c r="E91" s="2"/>
      <c r="F91" s="2">
        <v>645644</v>
      </c>
      <c r="G91" s="2">
        <v>3709479</v>
      </c>
      <c r="H91" s="2">
        <v>2518897</v>
      </c>
      <c r="I91" s="2"/>
      <c r="J91" s="2">
        <v>1947</v>
      </c>
      <c r="K91" s="2"/>
      <c r="L91" s="2">
        <v>6620</v>
      </c>
      <c r="M91" s="2">
        <v>7476</v>
      </c>
      <c r="N91" s="2">
        <v>272</v>
      </c>
      <c r="O91" s="2"/>
      <c r="P91" s="2">
        <v>6446</v>
      </c>
      <c r="Q91" s="2">
        <f t="shared" si="3"/>
        <v>10606275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3946304</v>
      </c>
      <c r="E92" s="2"/>
      <c r="F92" s="2">
        <v>682092</v>
      </c>
      <c r="G92" s="2">
        <v>4680555</v>
      </c>
      <c r="H92" s="2">
        <v>2927288</v>
      </c>
      <c r="I92" s="2"/>
      <c r="J92" s="2">
        <v>2025</v>
      </c>
      <c r="K92" s="2"/>
      <c r="L92" s="2">
        <v>4742</v>
      </c>
      <c r="M92" s="2">
        <v>21981</v>
      </c>
      <c r="N92" s="2">
        <v>1254</v>
      </c>
      <c r="O92" s="2"/>
      <c r="P92" s="2">
        <v>9697</v>
      </c>
      <c r="Q92" s="2">
        <f t="shared" si="3"/>
        <v>12275938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4040107</v>
      </c>
      <c r="E93" s="2"/>
      <c r="F93" s="2">
        <v>651253</v>
      </c>
      <c r="G93" s="2">
        <v>4824574</v>
      </c>
      <c r="H93" s="2">
        <v>2930748</v>
      </c>
      <c r="I93" s="2"/>
      <c r="J93" s="2">
        <v>1995</v>
      </c>
      <c r="K93" s="2"/>
      <c r="L93" s="2">
        <v>3010</v>
      </c>
      <c r="M93" s="2">
        <v>31986</v>
      </c>
      <c r="N93" s="2">
        <v>1351</v>
      </c>
      <c r="O93" s="2"/>
      <c r="P93" s="2">
        <v>11345</v>
      </c>
      <c r="Q93" s="2">
        <f t="shared" si="3"/>
        <v>12496369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3862993</v>
      </c>
      <c r="E94" s="2"/>
      <c r="F94" s="2">
        <v>515490</v>
      </c>
      <c r="G94" s="2">
        <v>4157886</v>
      </c>
      <c r="H94" s="2">
        <v>2576681</v>
      </c>
      <c r="I94" s="2"/>
      <c r="J94" s="2">
        <v>1835</v>
      </c>
      <c r="K94" s="2"/>
      <c r="L94" s="2">
        <v>1999</v>
      </c>
      <c r="M94" s="2">
        <v>20060</v>
      </c>
      <c r="N94" s="2">
        <v>1116</v>
      </c>
      <c r="O94" s="2"/>
      <c r="P94" s="2">
        <v>12044</v>
      </c>
      <c r="Q94" s="2">
        <f t="shared" si="3"/>
        <v>11150104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3788159</v>
      </c>
      <c r="E95" s="2"/>
      <c r="F95" s="2">
        <v>514586</v>
      </c>
      <c r="G95" s="2">
        <v>3394931</v>
      </c>
      <c r="H95" s="2">
        <v>2047219</v>
      </c>
      <c r="I95" s="2"/>
      <c r="J95" s="2">
        <v>1886</v>
      </c>
      <c r="K95" s="2"/>
      <c r="L95" s="2">
        <v>3188</v>
      </c>
      <c r="M95" s="2">
        <v>-1676</v>
      </c>
      <c r="N95" s="2">
        <v>1074</v>
      </c>
      <c r="O95" s="2"/>
      <c r="P95" s="2">
        <v>9882</v>
      </c>
      <c r="Q95" s="2">
        <f t="shared" si="3"/>
        <v>9759249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3474724</v>
      </c>
      <c r="E96" s="2"/>
      <c r="F96" s="2">
        <v>516065</v>
      </c>
      <c r="G96" s="2">
        <v>2298681</v>
      </c>
      <c r="H96" s="2">
        <v>1945240</v>
      </c>
      <c r="I96" s="2"/>
      <c r="J96" s="2">
        <v>1889</v>
      </c>
      <c r="K96" s="2"/>
      <c r="L96" s="2">
        <v>4343</v>
      </c>
      <c r="M96" s="2">
        <v>-1223</v>
      </c>
      <c r="N96" s="2">
        <v>1279</v>
      </c>
      <c r="O96" s="2"/>
      <c r="P96" s="2">
        <v>10800</v>
      </c>
      <c r="Q96" s="2">
        <f t="shared" si="3"/>
        <v>8251798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3469462</v>
      </c>
      <c r="E97" s="2"/>
      <c r="F97" s="2">
        <v>489603</v>
      </c>
      <c r="G97" s="2">
        <v>2572104</v>
      </c>
      <c r="H97" s="2">
        <v>2489991</v>
      </c>
      <c r="I97" s="2"/>
      <c r="J97" s="2">
        <v>1959</v>
      </c>
      <c r="K97" s="2"/>
      <c r="L97" s="2">
        <v>5376</v>
      </c>
      <c r="M97" s="2">
        <v>-4358</v>
      </c>
      <c r="N97" s="2">
        <v>1210</v>
      </c>
      <c r="O97" s="2"/>
      <c r="P97" s="2">
        <v>11694</v>
      </c>
      <c r="Q97" s="2">
        <f t="shared" si="3"/>
        <v>9037041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3573260</v>
      </c>
      <c r="E98" s="2"/>
      <c r="F98" s="2">
        <v>626086</v>
      </c>
      <c r="G98" s="2">
        <v>1792563</v>
      </c>
      <c r="H98" s="2">
        <v>2981356</v>
      </c>
      <c r="I98" s="2"/>
      <c r="J98" s="2">
        <v>1743</v>
      </c>
      <c r="K98" s="2"/>
      <c r="L98" s="2">
        <v>4378</v>
      </c>
      <c r="M98" s="2">
        <v>-2320</v>
      </c>
      <c r="N98" s="2">
        <v>1387</v>
      </c>
      <c r="O98" s="2"/>
      <c r="P98" s="2">
        <v>9108</v>
      </c>
      <c r="Q98" s="2">
        <f t="shared" si="3"/>
        <v>8987561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2971271</v>
      </c>
      <c r="E99" s="2"/>
      <c r="F99" s="2">
        <v>489800</v>
      </c>
      <c r="G99" s="2">
        <v>1915283</v>
      </c>
      <c r="H99" s="2">
        <v>2694725</v>
      </c>
      <c r="I99" s="2"/>
      <c r="J99" s="2">
        <v>1621</v>
      </c>
      <c r="K99" s="2"/>
      <c r="L99" s="2">
        <v>1057</v>
      </c>
      <c r="M99" s="2">
        <v>21668</v>
      </c>
      <c r="N99" s="2">
        <v>1227</v>
      </c>
      <c r="O99" s="2"/>
      <c r="P99" s="2">
        <v>9057</v>
      </c>
      <c r="Q99" s="2">
        <f t="shared" si="3"/>
        <v>8105709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2789500</v>
      </c>
      <c r="E100" s="2"/>
      <c r="F100" s="2">
        <v>657797</v>
      </c>
      <c r="G100" s="2">
        <v>1829753</v>
      </c>
      <c r="H100" s="2">
        <v>2889458</v>
      </c>
      <c r="I100" s="2"/>
      <c r="J100" s="2">
        <v>1873</v>
      </c>
      <c r="K100" s="2"/>
      <c r="L100" s="2">
        <v>5814</v>
      </c>
      <c r="M100" s="2">
        <v>15310</v>
      </c>
      <c r="N100" s="2">
        <v>1328</v>
      </c>
      <c r="O100" s="2"/>
      <c r="P100" s="2">
        <v>10290</v>
      </c>
      <c r="Q100" s="2">
        <f t="shared" si="3"/>
        <v>8201123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2570020</v>
      </c>
      <c r="E101" s="2"/>
      <c r="F101" s="2">
        <v>618471</v>
      </c>
      <c r="G101" s="2">
        <v>2047844</v>
      </c>
      <c r="H101" s="2">
        <v>2015965</v>
      </c>
      <c r="I101" s="2"/>
      <c r="J101" s="2">
        <v>1865</v>
      </c>
      <c r="K101" s="2"/>
      <c r="L101" s="2">
        <v>7082</v>
      </c>
      <c r="M101" s="2">
        <v>13306</v>
      </c>
      <c r="N101" s="2">
        <v>1477</v>
      </c>
      <c r="O101" s="2"/>
      <c r="P101" s="2">
        <v>7622</v>
      </c>
      <c r="Q101" s="2">
        <f t="shared" si="3"/>
        <v>7283652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3235493</v>
      </c>
      <c r="E102" s="2"/>
      <c r="F102" s="2">
        <v>548378</v>
      </c>
      <c r="G102" s="2">
        <v>3201792</v>
      </c>
      <c r="H102" s="2">
        <v>2037065</v>
      </c>
      <c r="I102" s="2"/>
      <c r="J102" s="2">
        <v>1800</v>
      </c>
      <c r="K102" s="2"/>
      <c r="L102" s="2">
        <v>4452</v>
      </c>
      <c r="M102" s="2">
        <v>1817</v>
      </c>
      <c r="N102" s="2">
        <v>1261</v>
      </c>
      <c r="O102" s="2"/>
      <c r="P102" s="2">
        <v>11947</v>
      </c>
      <c r="Q102" s="2">
        <f t="shared" si="3"/>
        <v>9044005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3298782</v>
      </c>
      <c r="E103" s="2"/>
      <c r="F103" s="2">
        <v>504885</v>
      </c>
      <c r="G103" s="2">
        <v>2756177</v>
      </c>
      <c r="H103" s="2">
        <v>2867482</v>
      </c>
      <c r="I103" s="2"/>
      <c r="J103" s="2">
        <v>1871</v>
      </c>
      <c r="K103" s="2"/>
      <c r="L103" s="2">
        <v>4586</v>
      </c>
      <c r="M103" s="2">
        <v>25617</v>
      </c>
      <c r="N103" s="2">
        <v>1216</v>
      </c>
      <c r="O103" s="2"/>
      <c r="P103" s="2">
        <v>11988</v>
      </c>
      <c r="Q103" s="2">
        <f t="shared" si="3"/>
        <v>9472604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3555201</v>
      </c>
      <c r="E104" s="2"/>
      <c r="F104" s="2">
        <v>606765</v>
      </c>
      <c r="G104" s="2">
        <v>5077577</v>
      </c>
      <c r="H104" s="2">
        <v>2938675</v>
      </c>
      <c r="I104" s="2"/>
      <c r="J104" s="2">
        <v>1948</v>
      </c>
      <c r="K104" s="2"/>
      <c r="L104" s="2">
        <v>4891</v>
      </c>
      <c r="M104" s="2">
        <v>38106</v>
      </c>
      <c r="N104" s="2">
        <v>954</v>
      </c>
      <c r="O104" s="2"/>
      <c r="P104" s="2">
        <v>13291</v>
      </c>
      <c r="Q104" s="2">
        <f t="shared" si="3"/>
        <v>12237408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3725685</v>
      </c>
      <c r="E105" s="2"/>
      <c r="F105" s="2">
        <v>569848</v>
      </c>
      <c r="G105" s="2">
        <v>4816863</v>
      </c>
      <c r="H105" s="2">
        <v>2946906</v>
      </c>
      <c r="I105" s="2"/>
      <c r="J105" s="2">
        <v>1926</v>
      </c>
      <c r="K105" s="2"/>
      <c r="L105" s="2">
        <v>3756</v>
      </c>
      <c r="M105" s="2">
        <v>35163</v>
      </c>
      <c r="N105" s="2">
        <v>1081</v>
      </c>
      <c r="O105" s="2"/>
      <c r="P105" s="2">
        <v>14391</v>
      </c>
      <c r="Q105" s="2">
        <f t="shared" si="3"/>
        <v>12115619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3406095</v>
      </c>
      <c r="E106" s="2"/>
      <c r="F106" s="2">
        <v>436979</v>
      </c>
      <c r="G106" s="2">
        <v>3990644</v>
      </c>
      <c r="H106" s="2">
        <v>2855935</v>
      </c>
      <c r="I106" s="2">
        <v>1034</v>
      </c>
      <c r="J106" s="2">
        <v>1804</v>
      </c>
      <c r="K106" s="2"/>
      <c r="L106" s="2">
        <v>5833</v>
      </c>
      <c r="M106" s="2">
        <v>16489</v>
      </c>
      <c r="N106" s="2">
        <v>998</v>
      </c>
      <c r="O106" s="2"/>
      <c r="P106" s="2">
        <v>11628</v>
      </c>
      <c r="Q106" s="2">
        <f t="shared" si="3"/>
        <v>10727439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3264951</v>
      </c>
      <c r="E107" s="2"/>
      <c r="F107" s="2">
        <v>394553</v>
      </c>
      <c r="G107" s="2">
        <v>3178845</v>
      </c>
      <c r="H107" s="2">
        <v>2035531</v>
      </c>
      <c r="I107" s="2">
        <v>370</v>
      </c>
      <c r="J107" s="2">
        <v>1821</v>
      </c>
      <c r="K107" s="2"/>
      <c r="L107" s="2">
        <v>8192</v>
      </c>
      <c r="M107" s="2">
        <v>2232</v>
      </c>
      <c r="N107" s="2">
        <v>1203</v>
      </c>
      <c r="O107" s="2">
        <v>12094</v>
      </c>
      <c r="P107" s="2">
        <v>13034</v>
      </c>
      <c r="Q107" s="2">
        <f t="shared" si="3"/>
        <v>8912826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3262348</v>
      </c>
      <c r="E108" s="2"/>
      <c r="F108" s="2">
        <v>431353</v>
      </c>
      <c r="G108" s="2">
        <v>2127911</v>
      </c>
      <c r="H108" s="2">
        <v>1908624</v>
      </c>
      <c r="I108" s="2">
        <v>164</v>
      </c>
      <c r="J108" s="2">
        <v>1814</v>
      </c>
      <c r="K108" s="2"/>
      <c r="L108" s="2">
        <v>7352</v>
      </c>
      <c r="M108" s="2">
        <v>1895</v>
      </c>
      <c r="N108" s="2">
        <v>1086</v>
      </c>
      <c r="O108" s="2">
        <v>7896</v>
      </c>
      <c r="P108" s="2">
        <v>9276</v>
      </c>
      <c r="Q108" s="2">
        <f t="shared" si="3"/>
        <v>7759719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4054212</v>
      </c>
      <c r="E109" s="2"/>
      <c r="F109" s="2">
        <v>542431</v>
      </c>
      <c r="G109" s="2">
        <v>2003917</v>
      </c>
      <c r="H109" s="2">
        <v>2490129</v>
      </c>
      <c r="I109" s="2">
        <v>239</v>
      </c>
      <c r="J109" s="2">
        <v>1903</v>
      </c>
      <c r="K109" s="2"/>
      <c r="L109" s="2">
        <v>5306</v>
      </c>
      <c r="M109" s="2">
        <v>197</v>
      </c>
      <c r="N109" s="2">
        <v>927</v>
      </c>
      <c r="O109" s="2">
        <v>9555</v>
      </c>
      <c r="P109" s="2">
        <v>15009</v>
      </c>
      <c r="Q109" s="2">
        <f t="shared" si="3"/>
        <v>9123825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3926517</v>
      </c>
      <c r="E110" s="2"/>
      <c r="F110" s="2">
        <v>553840</v>
      </c>
      <c r="G110" s="2">
        <v>1201305</v>
      </c>
      <c r="H110" s="2">
        <v>2934812</v>
      </c>
      <c r="I110" s="2">
        <v>635</v>
      </c>
      <c r="J110" s="2">
        <v>2274</v>
      </c>
      <c r="K110" s="2"/>
      <c r="L110" s="2">
        <v>5661</v>
      </c>
      <c r="M110" s="2">
        <v>-1515</v>
      </c>
      <c r="N110" s="2">
        <v>96</v>
      </c>
      <c r="O110" s="2">
        <v>5970</v>
      </c>
      <c r="P110" s="2">
        <v>13458</v>
      </c>
      <c r="Q110" s="2">
        <f t="shared" si="3"/>
        <v>8643053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3029342</v>
      </c>
      <c r="E111" s="2"/>
      <c r="F111" s="2">
        <v>382135</v>
      </c>
      <c r="G111" s="2">
        <v>1263691</v>
      </c>
      <c r="H111" s="2">
        <v>2688283</v>
      </c>
      <c r="I111" s="2">
        <v>2985</v>
      </c>
      <c r="J111" s="2">
        <v>2082</v>
      </c>
      <c r="K111" s="2"/>
      <c r="L111" s="2">
        <v>6240</v>
      </c>
      <c r="M111" s="2">
        <v>12422</v>
      </c>
      <c r="N111" s="2">
        <v>1419</v>
      </c>
      <c r="O111" s="2">
        <v>7204</v>
      </c>
      <c r="P111" s="2">
        <v>9387</v>
      </c>
      <c r="Q111" s="2">
        <f t="shared" si="3"/>
        <v>7405190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3219302</v>
      </c>
      <c r="E112" s="2"/>
      <c r="F112" s="2">
        <v>549954</v>
      </c>
      <c r="G112" s="2">
        <v>1810020</v>
      </c>
      <c r="H112" s="2">
        <v>2503706</v>
      </c>
      <c r="I112" s="2">
        <v>1154</v>
      </c>
      <c r="J112" s="2">
        <v>2367</v>
      </c>
      <c r="K112" s="2"/>
      <c r="L112" s="2">
        <v>5764</v>
      </c>
      <c r="M112" s="2">
        <v>66269</v>
      </c>
      <c r="N112" s="2">
        <v>1483</v>
      </c>
      <c r="O112" s="2">
        <v>14727</v>
      </c>
      <c r="P112" s="2">
        <v>11128</v>
      </c>
      <c r="Q112" s="2">
        <f t="shared" si="3"/>
        <v>8185874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3018275</v>
      </c>
      <c r="E113" s="2"/>
      <c r="F113" s="2">
        <v>556719</v>
      </c>
      <c r="G113" s="2">
        <v>2101893</v>
      </c>
      <c r="H113" s="2">
        <v>1972518</v>
      </c>
      <c r="I113" s="2">
        <v>813</v>
      </c>
      <c r="J113" s="2">
        <v>2350</v>
      </c>
      <c r="K113" s="2"/>
      <c r="L113" s="2">
        <v>14023</v>
      </c>
      <c r="M113" s="2">
        <v>39961</v>
      </c>
      <c r="N113" s="2">
        <v>2022</v>
      </c>
      <c r="O113" s="2">
        <v>14307</v>
      </c>
      <c r="P113" s="2">
        <v>8738</v>
      </c>
      <c r="Q113" s="2">
        <f t="shared" si="3"/>
        <v>7731619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3783045</v>
      </c>
      <c r="E114" s="2"/>
      <c r="F114" s="2">
        <v>590048</v>
      </c>
      <c r="G114" s="2">
        <v>1608105</v>
      </c>
      <c r="H114" s="2">
        <v>2155910</v>
      </c>
      <c r="I114" s="2">
        <v>1442</v>
      </c>
      <c r="J114" s="2">
        <v>2383</v>
      </c>
      <c r="K114" s="2"/>
      <c r="L114" s="2">
        <v>5782</v>
      </c>
      <c r="M114" s="2">
        <v>29572</v>
      </c>
      <c r="N114" s="2">
        <v>1272</v>
      </c>
      <c r="O114" s="2">
        <v>17725</v>
      </c>
      <c r="P114" s="2">
        <v>15299</v>
      </c>
      <c r="Q114" s="2">
        <f t="shared" si="3"/>
        <v>8210583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3771779</v>
      </c>
      <c r="E115" s="2"/>
      <c r="F115" s="2">
        <v>548274</v>
      </c>
      <c r="G115" s="2">
        <v>2757007</v>
      </c>
      <c r="H115" s="2">
        <v>2782251</v>
      </c>
      <c r="I115" s="2">
        <v>1402</v>
      </c>
      <c r="J115" s="2">
        <v>2424</v>
      </c>
      <c r="K115" s="2"/>
      <c r="L115" s="2">
        <v>3909</v>
      </c>
      <c r="M115" s="2">
        <v>12974</v>
      </c>
      <c r="N115" s="2">
        <v>1545</v>
      </c>
      <c r="O115" s="2">
        <v>11917</v>
      </c>
      <c r="P115" s="2">
        <v>13386</v>
      </c>
      <c r="Q115" s="2">
        <f t="shared" si="3"/>
        <v>9906868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3996891</v>
      </c>
      <c r="E116" s="2"/>
      <c r="F116" s="2">
        <v>654603</v>
      </c>
      <c r="G116" s="2">
        <v>4238766</v>
      </c>
      <c r="H116" s="2">
        <v>2931945</v>
      </c>
      <c r="I116" s="2">
        <v>636</v>
      </c>
      <c r="J116" s="2">
        <v>2467</v>
      </c>
      <c r="K116" s="2"/>
      <c r="L116" s="2">
        <v>3645</v>
      </c>
      <c r="M116" s="2">
        <v>26246</v>
      </c>
      <c r="N116" s="2">
        <v>1076</v>
      </c>
      <c r="O116" s="2">
        <v>7228</v>
      </c>
      <c r="P116" s="2">
        <v>13271</v>
      </c>
      <c r="Q116" s="2">
        <f t="shared" si="3"/>
        <v>11876774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3903441</v>
      </c>
      <c r="E117" s="2"/>
      <c r="F117" s="2">
        <v>619739</v>
      </c>
      <c r="G117" s="2">
        <v>4454633</v>
      </c>
      <c r="H117" s="2">
        <v>2924979</v>
      </c>
      <c r="I117" s="2">
        <v>1306</v>
      </c>
      <c r="J117" s="2">
        <v>2469</v>
      </c>
      <c r="K117" s="2"/>
      <c r="L117" s="2">
        <v>5289</v>
      </c>
      <c r="M117" s="2">
        <v>19626</v>
      </c>
      <c r="N117" s="2">
        <v>1177</v>
      </c>
      <c r="O117" s="2">
        <v>6201</v>
      </c>
      <c r="P117" s="2">
        <v>9469</v>
      </c>
      <c r="Q117" s="2">
        <f t="shared" si="3"/>
        <v>11948329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3807695</v>
      </c>
      <c r="E118" s="2"/>
      <c r="F118" s="2">
        <v>460642</v>
      </c>
      <c r="G118" s="2">
        <v>3708293</v>
      </c>
      <c r="H118" s="2">
        <v>2850591</v>
      </c>
      <c r="I118" s="2">
        <v>2187</v>
      </c>
      <c r="J118" s="2">
        <v>2338</v>
      </c>
      <c r="K118" s="2"/>
      <c r="L118" s="2">
        <v>2023</v>
      </c>
      <c r="M118" s="2">
        <v>14216</v>
      </c>
      <c r="N118" s="2">
        <v>1182</v>
      </c>
      <c r="O118" s="2">
        <v>5804</v>
      </c>
      <c r="P118" s="2">
        <v>11591</v>
      </c>
      <c r="Q118" s="2">
        <f t="shared" si="3"/>
        <v>10866562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3596239</v>
      </c>
      <c r="E119" s="2"/>
      <c r="F119" s="2">
        <v>495105</v>
      </c>
      <c r="G119" s="2">
        <v>2923171</v>
      </c>
      <c r="H119" s="2">
        <v>1994112</v>
      </c>
      <c r="I119" s="2">
        <v>698</v>
      </c>
      <c r="J119" s="2">
        <v>2356</v>
      </c>
      <c r="K119" s="2"/>
      <c r="L119" s="2">
        <v>4633</v>
      </c>
      <c r="M119" s="2">
        <v>6926</v>
      </c>
      <c r="N119" s="2">
        <v>1569</v>
      </c>
      <c r="O119" s="2">
        <v>8642</v>
      </c>
      <c r="P119" s="2">
        <v>14186</v>
      </c>
      <c r="Q119" s="2">
        <f t="shared" si="3"/>
        <v>9047637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3649679</v>
      </c>
      <c r="E120" s="2"/>
      <c r="F120" s="2">
        <v>625628</v>
      </c>
      <c r="G120" s="2">
        <v>1947077</v>
      </c>
      <c r="H120" s="2">
        <v>2483005</v>
      </c>
      <c r="I120" s="2">
        <v>1245</v>
      </c>
      <c r="J120" s="2">
        <v>2428</v>
      </c>
      <c r="K120" s="2"/>
      <c r="L120" s="2">
        <v>5691</v>
      </c>
      <c r="M120" s="2">
        <v>-7616</v>
      </c>
      <c r="N120" s="2">
        <v>1496</v>
      </c>
      <c r="O120" s="2">
        <v>12601</v>
      </c>
      <c r="P120" s="2">
        <v>6857</v>
      </c>
      <c r="Q120" s="2">
        <f t="shared" si="3"/>
        <v>8728091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3941602</v>
      </c>
      <c r="E121" s="2"/>
      <c r="F121" s="2">
        <v>585474</v>
      </c>
      <c r="G121" s="2">
        <v>1661980</v>
      </c>
      <c r="H121" s="2">
        <v>2977823</v>
      </c>
      <c r="I121" s="2">
        <v>307.95999999999998</v>
      </c>
      <c r="J121" s="2">
        <v>2475</v>
      </c>
      <c r="K121" s="2"/>
      <c r="L121" s="2">
        <v>3775</v>
      </c>
      <c r="M121" s="2">
        <v>-10051</v>
      </c>
      <c r="N121" s="2">
        <v>1416</v>
      </c>
      <c r="O121" s="2">
        <v>22590</v>
      </c>
      <c r="P121" s="2">
        <v>13056</v>
      </c>
      <c r="Q121" s="2">
        <f t="shared" si="3"/>
        <v>9200447.9600000009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3942864.07</v>
      </c>
      <c r="E122" s="2"/>
      <c r="F122" s="2">
        <v>589465.17000000004</v>
      </c>
      <c r="G122" s="2">
        <v>1540840.12</v>
      </c>
      <c r="H122" s="2">
        <v>2846407</v>
      </c>
      <c r="I122" s="2">
        <v>666.79</v>
      </c>
      <c r="J122" s="2">
        <v>3699.77</v>
      </c>
      <c r="K122" s="2"/>
      <c r="L122" s="2">
        <v>5638.28</v>
      </c>
      <c r="M122" s="2">
        <v>-2732</v>
      </c>
      <c r="N122" s="2">
        <v>1900.55</v>
      </c>
      <c r="O122" s="2">
        <v>8680</v>
      </c>
      <c r="P122" s="2">
        <v>9650.85</v>
      </c>
      <c r="Q122" s="2">
        <f t="shared" si="3"/>
        <v>8947080.5999999978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3171587.71</v>
      </c>
      <c r="E123" s="2"/>
      <c r="F123" s="2">
        <v>597586.65</v>
      </c>
      <c r="G123" s="2">
        <v>1171392.58</v>
      </c>
      <c r="H123" s="2">
        <v>2688308</v>
      </c>
      <c r="I123" s="2">
        <v>533.37</v>
      </c>
      <c r="J123" s="2">
        <v>3473.59</v>
      </c>
      <c r="K123" s="2"/>
      <c r="L123" s="2">
        <v>3223.98</v>
      </c>
      <c r="M123" s="2">
        <v>-3672</v>
      </c>
      <c r="N123" s="2">
        <v>2027.3</v>
      </c>
      <c r="O123" s="2">
        <v>27390</v>
      </c>
      <c r="P123" s="2">
        <v>11980.8</v>
      </c>
      <c r="Q123" s="2">
        <f t="shared" si="3"/>
        <v>7673831.9799999995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3229957.09</v>
      </c>
      <c r="E124" s="2"/>
      <c r="F124" s="2">
        <v>763503.84</v>
      </c>
      <c r="G124" s="2">
        <v>668684.30000000005</v>
      </c>
      <c r="H124" s="2">
        <v>2879107</v>
      </c>
      <c r="I124" s="2">
        <v>516.30999999999995</v>
      </c>
      <c r="J124" s="2">
        <v>3836.25</v>
      </c>
      <c r="K124" s="2"/>
      <c r="L124" s="2">
        <v>5181.6400000000003</v>
      </c>
      <c r="M124" s="2">
        <v>-6291</v>
      </c>
      <c r="N124" s="2">
        <v>2745.25</v>
      </c>
      <c r="O124" s="2">
        <v>31170</v>
      </c>
      <c r="P124" s="2">
        <v>11763.74</v>
      </c>
      <c r="Q124" s="2">
        <f t="shared" si="3"/>
        <v>7590174.419999999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3125641.78</v>
      </c>
      <c r="E125" s="2"/>
      <c r="F125" s="2">
        <v>792804.09</v>
      </c>
      <c r="G125" s="2">
        <v>1411315.77</v>
      </c>
      <c r="H125" s="2">
        <v>1929763</v>
      </c>
      <c r="I125" s="2">
        <v>1171.52</v>
      </c>
      <c r="J125" s="2">
        <v>3708.71</v>
      </c>
      <c r="K125" s="2"/>
      <c r="L125" s="2">
        <v>5116.1499999999996</v>
      </c>
      <c r="M125" s="2">
        <v>-9479</v>
      </c>
      <c r="N125" s="2">
        <v>3487.71</v>
      </c>
      <c r="O125" s="2">
        <v>37649</v>
      </c>
      <c r="P125" s="2">
        <v>10035.56</v>
      </c>
      <c r="Q125" s="2">
        <f t="shared" si="3"/>
        <v>7311214.2899999991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3323037.71</v>
      </c>
      <c r="E126" s="2"/>
      <c r="F126" s="2">
        <v>822492.35</v>
      </c>
      <c r="G126" s="2">
        <v>1056394.05</v>
      </c>
      <c r="H126" s="2">
        <v>2696520</v>
      </c>
      <c r="I126" s="2">
        <v>3016.9</v>
      </c>
      <c r="J126" s="2">
        <v>3831.39</v>
      </c>
      <c r="K126" s="2"/>
      <c r="L126" s="2">
        <v>6024.14</v>
      </c>
      <c r="M126" s="2">
        <v>19648</v>
      </c>
      <c r="N126" s="2">
        <v>3336.26</v>
      </c>
      <c r="O126" s="2">
        <v>33983</v>
      </c>
      <c r="P126" s="2">
        <v>8120.07</v>
      </c>
      <c r="Q126" s="2">
        <f t="shared" si="3"/>
        <v>7976403.8700000001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3602535.92</v>
      </c>
      <c r="E127" s="2"/>
      <c r="F127" s="2">
        <v>933303.7</v>
      </c>
      <c r="G127" s="2">
        <v>2141300.19</v>
      </c>
      <c r="H127" s="2">
        <v>2857179</v>
      </c>
      <c r="I127" s="2">
        <v>2360.19</v>
      </c>
      <c r="J127" s="2">
        <v>3963.2</v>
      </c>
      <c r="K127" s="2"/>
      <c r="L127" s="2">
        <v>4940.55</v>
      </c>
      <c r="M127" s="2">
        <v>24385</v>
      </c>
      <c r="N127" s="2">
        <v>3199.34</v>
      </c>
      <c r="O127" s="2">
        <v>33183</v>
      </c>
      <c r="P127" s="2">
        <v>13367.06</v>
      </c>
      <c r="Q127" s="2">
        <f t="shared" si="3"/>
        <v>9619717.1500000004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3934055.04</v>
      </c>
      <c r="E128" s="2"/>
      <c r="F128" s="2">
        <v>1027849.57</v>
      </c>
      <c r="G128" s="2">
        <v>3309797.77</v>
      </c>
      <c r="H128" s="2">
        <v>2934406</v>
      </c>
      <c r="I128" s="2">
        <v>2103.8200000000002</v>
      </c>
      <c r="J128" s="2">
        <v>4130.5</v>
      </c>
      <c r="K128" s="2"/>
      <c r="L128" s="2">
        <v>3329.32</v>
      </c>
      <c r="M128" s="2">
        <v>35063</v>
      </c>
      <c r="N128" s="2">
        <v>2503.7399999999998</v>
      </c>
      <c r="O128" s="2">
        <v>13469</v>
      </c>
      <c r="P128" s="2">
        <v>14872.09</v>
      </c>
      <c r="Q128" s="2">
        <f t="shared" si="3"/>
        <v>11281579.850000001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4148106.92</v>
      </c>
      <c r="E129" s="2"/>
      <c r="F129" s="2">
        <v>986065.86</v>
      </c>
      <c r="G129" s="2">
        <v>4121248.98</v>
      </c>
      <c r="H129" s="2">
        <v>2625511</v>
      </c>
      <c r="I129" s="2">
        <v>1708.04</v>
      </c>
      <c r="J129" s="2">
        <v>4099.57</v>
      </c>
      <c r="K129" s="2"/>
      <c r="L129" s="2">
        <v>3504</v>
      </c>
      <c r="M129" s="2">
        <v>37065</v>
      </c>
      <c r="N129" s="2">
        <v>2902.21</v>
      </c>
      <c r="O129" s="2">
        <v>11304</v>
      </c>
      <c r="P129" s="2">
        <v>14858.74</v>
      </c>
      <c r="Q129" s="2">
        <f t="shared" si="3"/>
        <v>11956374.32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3899818.69</v>
      </c>
      <c r="E130" s="2"/>
      <c r="F130" s="2">
        <v>670339.12</v>
      </c>
      <c r="G130" s="2">
        <v>2889617.24</v>
      </c>
      <c r="H130" s="2">
        <v>2807736</v>
      </c>
      <c r="I130" s="2">
        <v>1626.04</v>
      </c>
      <c r="J130" s="2">
        <v>3863.57</v>
      </c>
      <c r="K130" s="2"/>
      <c r="L130" s="2">
        <v>5412.56</v>
      </c>
      <c r="M130" s="2">
        <v>21214</v>
      </c>
      <c r="N130" s="2">
        <v>6260.7</v>
      </c>
      <c r="O130" s="2">
        <v>8805.35</v>
      </c>
      <c r="P130" s="2">
        <v>13405.66</v>
      </c>
      <c r="Q130" s="2">
        <f t="shared" si="3"/>
        <v>10328098.93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3772366.42</v>
      </c>
      <c r="E131" s="2"/>
      <c r="F131" s="2">
        <v>621759.88</v>
      </c>
      <c r="G131" s="2">
        <v>2222600.23</v>
      </c>
      <c r="H131" s="2">
        <v>2123695</v>
      </c>
      <c r="I131" s="2">
        <v>665.22</v>
      </c>
      <c r="J131" s="2">
        <v>4014.99</v>
      </c>
      <c r="K131" s="2"/>
      <c r="L131" s="2">
        <v>3220.97</v>
      </c>
      <c r="M131" s="2">
        <v>13279</v>
      </c>
      <c r="N131" s="2">
        <v>6775.89</v>
      </c>
      <c r="O131" s="2">
        <v>14263.56</v>
      </c>
      <c r="P131" s="2">
        <v>12514.98</v>
      </c>
      <c r="Q131" s="2">
        <f t="shared" ref="Q131:Q194" si="5">SUM(D131:P131)</f>
        <v>8795156.1400000025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3729295.52</v>
      </c>
      <c r="E132" s="2"/>
      <c r="F132" s="2">
        <v>680401.6</v>
      </c>
      <c r="G132" s="2">
        <v>1502312.95</v>
      </c>
      <c r="H132" s="2">
        <v>1927608</v>
      </c>
      <c r="I132" s="2">
        <v>78.36</v>
      </c>
      <c r="J132" s="2">
        <v>4028.41</v>
      </c>
      <c r="K132" s="2"/>
      <c r="L132" s="2">
        <v>3639.12</v>
      </c>
      <c r="M132" s="2">
        <v>3253</v>
      </c>
      <c r="N132" s="2">
        <v>17000.95</v>
      </c>
      <c r="O132" s="2">
        <v>25732.36</v>
      </c>
      <c r="P132" s="2">
        <v>12850.07</v>
      </c>
      <c r="Q132" s="2">
        <f t="shared" si="5"/>
        <v>7906200.3400000017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3823029.82</v>
      </c>
      <c r="E133" s="2"/>
      <c r="F133" s="2">
        <v>688520.18</v>
      </c>
      <c r="G133" s="2">
        <v>1217195.42</v>
      </c>
      <c r="H133" s="2">
        <v>2961623</v>
      </c>
      <c r="I133" s="2">
        <v>1299.71</v>
      </c>
      <c r="J133" s="2">
        <v>4183.63</v>
      </c>
      <c r="K133" s="2"/>
      <c r="L133" s="2">
        <v>4014.56</v>
      </c>
      <c r="M133" s="2">
        <v>-10714</v>
      </c>
      <c r="N133" s="2">
        <v>31208.89</v>
      </c>
      <c r="O133" s="2">
        <v>9949.74</v>
      </c>
      <c r="P133" s="2">
        <v>10205.879999999999</v>
      </c>
      <c r="Q133" s="2">
        <f t="shared" si="5"/>
        <v>8740516.8300000038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3745580.33</v>
      </c>
      <c r="E134" s="2"/>
      <c r="F134" s="2">
        <v>639783.85</v>
      </c>
      <c r="G134" s="2">
        <v>1704024.63</v>
      </c>
      <c r="H134" s="2">
        <v>2958862</v>
      </c>
      <c r="I134" s="2">
        <v>2388.81</v>
      </c>
      <c r="J134" s="2">
        <v>3724.1</v>
      </c>
      <c r="K134" s="2"/>
      <c r="L134" s="2">
        <v>2199.56</v>
      </c>
      <c r="M134" s="2">
        <v>-4074</v>
      </c>
      <c r="N134" s="2">
        <v>11471</v>
      </c>
      <c r="O134" s="2">
        <v>46581.41</v>
      </c>
      <c r="P134" s="2">
        <v>15363.84</v>
      </c>
      <c r="Q134" s="2">
        <f t="shared" si="5"/>
        <v>9125905.5299999993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3056276.7</v>
      </c>
      <c r="E135" s="2"/>
      <c r="F135" s="2">
        <v>577516.12</v>
      </c>
      <c r="G135" s="2">
        <v>2028215.07</v>
      </c>
      <c r="H135" s="2">
        <v>2697058</v>
      </c>
      <c r="I135" s="2">
        <v>2373.7600000000002</v>
      </c>
      <c r="J135" s="2">
        <v>3562.85</v>
      </c>
      <c r="K135" s="2"/>
      <c r="L135" s="2">
        <v>2876.14</v>
      </c>
      <c r="M135" s="2">
        <v>-2338</v>
      </c>
      <c r="N135" s="2">
        <v>13692.72</v>
      </c>
      <c r="O135" s="2">
        <v>46571.1</v>
      </c>
      <c r="P135" s="2">
        <v>12974.52</v>
      </c>
      <c r="Q135" s="2">
        <f t="shared" si="5"/>
        <v>8438778.9799999986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2839224.85</v>
      </c>
      <c r="E136" s="2"/>
      <c r="F136" s="2">
        <v>651460.04</v>
      </c>
      <c r="G136" s="2">
        <v>2159242.1</v>
      </c>
      <c r="H136" s="2">
        <v>2453084</v>
      </c>
      <c r="I136" s="2">
        <v>2467.35</v>
      </c>
      <c r="J136" s="2">
        <v>3787.72</v>
      </c>
      <c r="K136" s="2"/>
      <c r="L136" s="2">
        <v>6421.9</v>
      </c>
      <c r="M136" s="2">
        <v>5381</v>
      </c>
      <c r="N136" s="2">
        <v>17866.189999999999</v>
      </c>
      <c r="O136" s="2">
        <v>61022.68</v>
      </c>
      <c r="P136" s="2">
        <v>14839.63</v>
      </c>
      <c r="Q136" s="2">
        <f t="shared" si="5"/>
        <v>8214797.46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2722686.78</v>
      </c>
      <c r="E137" s="2"/>
      <c r="F137" s="2">
        <v>647875.32999999996</v>
      </c>
      <c r="G137" s="2">
        <v>2285458.4</v>
      </c>
      <c r="H137" s="2">
        <v>2240082</v>
      </c>
      <c r="I137" s="2">
        <v>3694.29</v>
      </c>
      <c r="J137" s="2">
        <v>3721.19</v>
      </c>
      <c r="K137" s="2"/>
      <c r="L137" s="2">
        <v>4259.43</v>
      </c>
      <c r="M137" s="2">
        <v>6346</v>
      </c>
      <c r="N137" s="2">
        <v>27881.439999999999</v>
      </c>
      <c r="O137" s="2">
        <v>51197.86</v>
      </c>
      <c r="P137" s="2">
        <v>11614.29</v>
      </c>
      <c r="Q137" s="2">
        <f t="shared" si="5"/>
        <v>8004817.0100000007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3167073.5</v>
      </c>
      <c r="E138" s="2"/>
      <c r="F138" s="2">
        <v>629418.39</v>
      </c>
      <c r="G138" s="2">
        <v>2136248.39</v>
      </c>
      <c r="H138" s="2">
        <v>2952974</v>
      </c>
      <c r="I138" s="2">
        <v>2498.86</v>
      </c>
      <c r="J138" s="2">
        <v>3859.18</v>
      </c>
      <c r="K138" s="2"/>
      <c r="L138" s="2">
        <v>4814.3100000000004</v>
      </c>
      <c r="M138" s="2">
        <v>10669</v>
      </c>
      <c r="N138" s="2">
        <v>94423.37</v>
      </c>
      <c r="O138" s="2">
        <v>59455.54</v>
      </c>
      <c r="P138" s="2">
        <v>13552.21</v>
      </c>
      <c r="Q138" s="2">
        <f t="shared" si="5"/>
        <v>9074986.75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3390784.41</v>
      </c>
      <c r="E139" s="2"/>
      <c r="F139" s="2">
        <v>618972.39</v>
      </c>
      <c r="G139" s="2">
        <v>3267375.05</v>
      </c>
      <c r="H139" s="2">
        <v>2834687</v>
      </c>
      <c r="I139" s="2">
        <v>2565.16</v>
      </c>
      <c r="J139" s="2">
        <v>3747.02</v>
      </c>
      <c r="K139" s="2"/>
      <c r="L139" s="2">
        <v>2586.3000000000002</v>
      </c>
      <c r="M139" s="2">
        <v>15923</v>
      </c>
      <c r="N139" s="2">
        <v>106515.64</v>
      </c>
      <c r="O139" s="2">
        <v>51618.44</v>
      </c>
      <c r="P139" s="2">
        <v>12359.9</v>
      </c>
      <c r="Q139" s="2">
        <f t="shared" si="5"/>
        <v>10307134.310000001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3484844.35</v>
      </c>
      <c r="E140" s="2"/>
      <c r="F140" s="2">
        <v>638214.61</v>
      </c>
      <c r="G140" s="2">
        <v>3979830.94</v>
      </c>
      <c r="H140" s="2">
        <v>2830932</v>
      </c>
      <c r="I140" s="2">
        <v>2754.06</v>
      </c>
      <c r="J140" s="2">
        <v>3922.42</v>
      </c>
      <c r="K140" s="2"/>
      <c r="L140" s="2">
        <v>2715.82</v>
      </c>
      <c r="M140" s="2">
        <v>20671</v>
      </c>
      <c r="N140" s="2">
        <v>110311.64</v>
      </c>
      <c r="O140" s="2">
        <v>34122.639999999999</v>
      </c>
      <c r="P140" s="2">
        <v>14361.81</v>
      </c>
      <c r="Q140" s="2">
        <f t="shared" si="5"/>
        <v>11122681.290000003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3645507.55</v>
      </c>
      <c r="E141" s="2"/>
      <c r="F141" s="2">
        <v>590501.28</v>
      </c>
      <c r="G141" s="2">
        <v>4673477.63</v>
      </c>
      <c r="H141" s="2">
        <v>2898669</v>
      </c>
      <c r="I141" s="2">
        <v>2296.21</v>
      </c>
      <c r="J141" s="2">
        <v>5543.09</v>
      </c>
      <c r="K141" s="2"/>
      <c r="L141" s="2">
        <v>1284.19</v>
      </c>
      <c r="M141" s="2">
        <v>12837</v>
      </c>
      <c r="N141" s="2">
        <v>118547.23</v>
      </c>
      <c r="O141" s="2">
        <v>30354.19</v>
      </c>
      <c r="P141" s="2">
        <v>13623.26</v>
      </c>
      <c r="Q141" s="2">
        <f t="shared" si="5"/>
        <v>11992640.630000001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3382860.3</v>
      </c>
      <c r="E142" s="2"/>
      <c r="F142" s="2">
        <v>416054.8</v>
      </c>
      <c r="G142" s="2">
        <v>3415362.73</v>
      </c>
      <c r="H142" s="2">
        <v>2799232</v>
      </c>
      <c r="I142" s="2">
        <v>850.34</v>
      </c>
      <c r="J142" s="2">
        <v>5287.84</v>
      </c>
      <c r="K142" s="2"/>
      <c r="L142" s="2">
        <v>2511.42</v>
      </c>
      <c r="M142" s="2">
        <v>3078</v>
      </c>
      <c r="N142" s="2">
        <v>119320.25</v>
      </c>
      <c r="O142" s="2">
        <v>30202.84</v>
      </c>
      <c r="P142" s="2">
        <v>12961.97</v>
      </c>
      <c r="Q142" s="2">
        <f t="shared" si="5"/>
        <v>10187722.49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3595344.11</v>
      </c>
      <c r="E143" s="2"/>
      <c r="F143" s="2">
        <v>352025.37</v>
      </c>
      <c r="G143" s="2">
        <v>2599745.33</v>
      </c>
      <c r="H143" s="2">
        <v>1860622</v>
      </c>
      <c r="I143" s="2">
        <v>932.38</v>
      </c>
      <c r="J143" s="2">
        <v>5496.26</v>
      </c>
      <c r="K143" s="2"/>
      <c r="L143" s="2">
        <v>5385</v>
      </c>
      <c r="M143" s="2">
        <v>11565</v>
      </c>
      <c r="N143" s="2">
        <v>125321.61</v>
      </c>
      <c r="O143" s="2">
        <v>40564.6</v>
      </c>
      <c r="P143" s="2">
        <v>10628.68</v>
      </c>
      <c r="Q143" s="2">
        <f t="shared" si="5"/>
        <v>8607630.3399999999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3357787.17</v>
      </c>
      <c r="E144" s="2"/>
      <c r="F144" s="2">
        <v>477615.45</v>
      </c>
      <c r="G144" s="2">
        <v>1136491.69</v>
      </c>
      <c r="H144" s="2">
        <v>2437417</v>
      </c>
      <c r="I144" s="2">
        <v>338.06</v>
      </c>
      <c r="J144" s="2">
        <v>5514.84</v>
      </c>
      <c r="K144" s="2"/>
      <c r="L144" s="2">
        <v>4744.97</v>
      </c>
      <c r="M144" s="2">
        <v>354</v>
      </c>
      <c r="N144" s="2">
        <v>104007.26</v>
      </c>
      <c r="O144" s="2">
        <v>31920.03</v>
      </c>
      <c r="P144" s="2">
        <v>11327.8</v>
      </c>
      <c r="Q144" s="2">
        <f t="shared" si="5"/>
        <v>7567518.2699999996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3727694.66</v>
      </c>
      <c r="E145" s="2"/>
      <c r="F145" s="2">
        <v>477496.39</v>
      </c>
      <c r="G145" s="2">
        <v>909538.54</v>
      </c>
      <c r="H145" s="2">
        <v>2970297</v>
      </c>
      <c r="I145" s="2">
        <v>178.81</v>
      </c>
      <c r="J145" s="2">
        <v>5705.48</v>
      </c>
      <c r="K145" s="2"/>
      <c r="L145" s="2">
        <v>2112.88</v>
      </c>
      <c r="M145" s="2">
        <v>-967</v>
      </c>
      <c r="N145" s="2">
        <v>106084.97</v>
      </c>
      <c r="O145" s="2">
        <v>48028.57</v>
      </c>
      <c r="P145" s="2">
        <v>13089.39</v>
      </c>
      <c r="Q145" s="2">
        <f t="shared" si="5"/>
        <v>8259259.6899999995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3755047.12</v>
      </c>
      <c r="E146" s="2"/>
      <c r="F146" s="2">
        <v>554552.65</v>
      </c>
      <c r="G146" s="2">
        <v>1497395.24</v>
      </c>
      <c r="H146" s="2">
        <v>2859327</v>
      </c>
      <c r="I146" s="2">
        <v>1276.67</v>
      </c>
      <c r="J146" s="2">
        <v>5637.59</v>
      </c>
      <c r="K146" s="2"/>
      <c r="L146" s="2">
        <v>3545.98</v>
      </c>
      <c r="M146" s="2">
        <v>1416</v>
      </c>
      <c r="N146" s="2">
        <v>91628.49</v>
      </c>
      <c r="O146" s="2">
        <v>31272.720000000001</v>
      </c>
      <c r="P146" s="2">
        <v>9566.18</v>
      </c>
      <c r="Q146" s="2">
        <f t="shared" si="5"/>
        <v>8810665.6400000025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2798268.09</v>
      </c>
      <c r="E147" s="2"/>
      <c r="F147" s="2">
        <v>475100.92</v>
      </c>
      <c r="G147" s="2">
        <v>1166900.28</v>
      </c>
      <c r="H147" s="2">
        <v>2684221</v>
      </c>
      <c r="I147" s="2">
        <v>1351.16</v>
      </c>
      <c r="J147" s="2">
        <v>5002.71</v>
      </c>
      <c r="K147" s="2"/>
      <c r="L147" s="2">
        <v>3637.23</v>
      </c>
      <c r="M147" s="2">
        <v>-957</v>
      </c>
      <c r="N147" s="2">
        <v>114721.46</v>
      </c>
      <c r="O147" s="2">
        <v>35015.61</v>
      </c>
      <c r="P147" s="2">
        <v>11866.11</v>
      </c>
      <c r="Q147" s="2">
        <f t="shared" si="5"/>
        <v>7295127.5700000012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3245835.59</v>
      </c>
      <c r="E148" s="2"/>
      <c r="F148" s="2">
        <v>517650.37</v>
      </c>
      <c r="G148" s="2">
        <v>1230893.29</v>
      </c>
      <c r="H148" s="2">
        <v>2897191</v>
      </c>
      <c r="I148" s="2">
        <v>554.83000000000004</v>
      </c>
      <c r="J148" s="2">
        <v>5800.86</v>
      </c>
      <c r="K148" s="2"/>
      <c r="L148" s="2">
        <v>5764.76</v>
      </c>
      <c r="M148" s="2">
        <v>-1065</v>
      </c>
      <c r="N148" s="2">
        <v>139816.69</v>
      </c>
      <c r="O148" s="2">
        <v>44783.48</v>
      </c>
      <c r="P148" s="2">
        <v>13897.09</v>
      </c>
      <c r="Q148" s="2">
        <f t="shared" si="5"/>
        <v>8101122.9600000009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3554075.08</v>
      </c>
      <c r="E149" s="2"/>
      <c r="F149" s="2">
        <v>517042.18</v>
      </c>
      <c r="G149" s="2">
        <v>1664948.8</v>
      </c>
      <c r="H149" s="2">
        <v>1924725</v>
      </c>
      <c r="I149" s="2">
        <v>0</v>
      </c>
      <c r="J149" s="2">
        <v>5562.3</v>
      </c>
      <c r="K149" s="2"/>
      <c r="L149" s="2">
        <v>3745.79</v>
      </c>
      <c r="M149" s="2">
        <v>3090</v>
      </c>
      <c r="N149" s="2">
        <v>159315.12</v>
      </c>
      <c r="O149" s="2">
        <v>54532.44</v>
      </c>
      <c r="P149" s="2">
        <v>3865.42</v>
      </c>
      <c r="Q149" s="2">
        <f t="shared" si="5"/>
        <v>7890902.1300000008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3862648.65</v>
      </c>
      <c r="E150" s="2"/>
      <c r="F150" s="2">
        <v>518588.58</v>
      </c>
      <c r="G150" s="2">
        <v>1500212.93</v>
      </c>
      <c r="H150" s="2">
        <v>2945412</v>
      </c>
      <c r="I150" s="2">
        <v>0</v>
      </c>
      <c r="J150" s="2">
        <v>5802.55</v>
      </c>
      <c r="K150" s="2"/>
      <c r="L150" s="2">
        <v>2490.15</v>
      </c>
      <c r="M150" s="2">
        <v>1901</v>
      </c>
      <c r="N150" s="2">
        <v>180304.39</v>
      </c>
      <c r="O150" s="2">
        <v>59579.68</v>
      </c>
      <c r="P150" s="2">
        <v>0</v>
      </c>
      <c r="Q150" s="2">
        <f t="shared" si="5"/>
        <v>9076939.9300000016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3799207.92</v>
      </c>
      <c r="E151" s="2"/>
      <c r="F151" s="2">
        <v>607558.86</v>
      </c>
      <c r="G151" s="2">
        <v>3412295.7</v>
      </c>
      <c r="H151" s="2">
        <v>2846469</v>
      </c>
      <c r="I151" s="2">
        <v>0</v>
      </c>
      <c r="J151" s="2">
        <v>5680.07</v>
      </c>
      <c r="K151" s="2"/>
      <c r="L151" s="2">
        <v>2547.33</v>
      </c>
      <c r="M151" s="2">
        <v>12657</v>
      </c>
      <c r="N151" s="2">
        <v>199431.47</v>
      </c>
      <c r="O151" s="2">
        <v>49286.720000000001</v>
      </c>
      <c r="P151" s="2">
        <v>0</v>
      </c>
      <c r="Q151" s="2">
        <f t="shared" si="5"/>
        <v>10935134.070000002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3918461.84</v>
      </c>
      <c r="E152" s="2"/>
      <c r="F152" s="2">
        <v>597981.78</v>
      </c>
      <c r="G152" s="2">
        <v>4701074.8600000003</v>
      </c>
      <c r="H152" s="2">
        <v>2892416</v>
      </c>
      <c r="I152" s="2">
        <v>0</v>
      </c>
      <c r="J152" s="2">
        <v>5942.64</v>
      </c>
      <c r="K152" s="2"/>
      <c r="L152" s="2">
        <v>3074.18</v>
      </c>
      <c r="M152" s="2">
        <v>13391</v>
      </c>
      <c r="N152" s="2">
        <v>193730.76</v>
      </c>
      <c r="O152" s="2">
        <v>24196.5</v>
      </c>
      <c r="P152" s="2">
        <v>0</v>
      </c>
      <c r="Q152" s="2">
        <f t="shared" si="5"/>
        <v>12350269.560000001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3917215.8</v>
      </c>
      <c r="E153" s="2"/>
      <c r="F153" s="2">
        <v>543986.64</v>
      </c>
      <c r="G153" s="2">
        <v>4728582.43</v>
      </c>
      <c r="H153" s="2">
        <v>2930489</v>
      </c>
      <c r="I153" s="2">
        <v>0</v>
      </c>
      <c r="J153" s="2">
        <v>5954.81</v>
      </c>
      <c r="K153" s="2"/>
      <c r="L153" s="2">
        <v>2452.4499999999998</v>
      </c>
      <c r="M153" s="2">
        <v>15665</v>
      </c>
      <c r="N153" s="2">
        <v>189527.49</v>
      </c>
      <c r="O153" s="2">
        <v>18295.45</v>
      </c>
      <c r="P153" s="2">
        <v>9808.14</v>
      </c>
      <c r="Q153" s="2">
        <f t="shared" si="5"/>
        <v>12361977.209999999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3744770.98</v>
      </c>
      <c r="E154" s="2"/>
      <c r="F154" s="2">
        <v>414148.04</v>
      </c>
      <c r="G154" s="2">
        <v>3661953.89</v>
      </c>
      <c r="H154" s="2">
        <v>2842526</v>
      </c>
      <c r="I154" s="2">
        <v>0</v>
      </c>
      <c r="J154" s="2">
        <v>5613.66</v>
      </c>
      <c r="K154" s="2"/>
      <c r="L154" s="2">
        <v>4017.52</v>
      </c>
      <c r="M154" s="2">
        <v>2381</v>
      </c>
      <c r="N154" s="2">
        <v>201620.36</v>
      </c>
      <c r="O154" s="2">
        <v>29607.11</v>
      </c>
      <c r="P154" s="2">
        <v>11784.04</v>
      </c>
      <c r="Q154" s="2">
        <f t="shared" si="5"/>
        <v>10918422.599999998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3694155.63</v>
      </c>
      <c r="E155" s="2"/>
      <c r="F155" s="2">
        <v>403488.64</v>
      </c>
      <c r="G155" s="2">
        <v>2033368.92</v>
      </c>
      <c r="H155" s="2">
        <v>2094710</v>
      </c>
      <c r="I155" s="2">
        <v>0</v>
      </c>
      <c r="J155" s="2">
        <v>5910.63</v>
      </c>
      <c r="K155" s="2"/>
      <c r="L155" s="2">
        <v>2286.58</v>
      </c>
      <c r="M155" s="2">
        <v>-5931</v>
      </c>
      <c r="N155" s="2">
        <v>274208.21000000002</v>
      </c>
      <c r="O155" s="2">
        <v>41417.599999999999</v>
      </c>
      <c r="P155" s="2">
        <v>15591.78</v>
      </c>
      <c r="Q155" s="2">
        <f t="shared" si="5"/>
        <v>8559206.9899999984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3392433.93</v>
      </c>
      <c r="E156" s="2"/>
      <c r="F156" s="2">
        <v>370963.15</v>
      </c>
      <c r="G156" s="2">
        <v>1584246.9</v>
      </c>
      <c r="H156" s="2">
        <v>1976796</v>
      </c>
      <c r="I156" s="2">
        <v>0</v>
      </c>
      <c r="J156" s="2">
        <v>5989.71</v>
      </c>
      <c r="K156" s="2"/>
      <c r="L156" s="2">
        <v>6992.32</v>
      </c>
      <c r="M156" s="2">
        <v>-7728</v>
      </c>
      <c r="N156" s="2">
        <v>184792.01</v>
      </c>
      <c r="O156" s="2">
        <v>26575.19</v>
      </c>
      <c r="P156" s="2">
        <v>11125.82</v>
      </c>
      <c r="Q156" s="2">
        <f t="shared" si="5"/>
        <v>7552187.0300000012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3810255.2</v>
      </c>
      <c r="E157" s="2"/>
      <c r="F157" s="2">
        <v>393596.19</v>
      </c>
      <c r="G157" s="2">
        <v>2502758.0499999998</v>
      </c>
      <c r="H157" s="2">
        <v>2536798</v>
      </c>
      <c r="I157" s="2">
        <v>0</v>
      </c>
      <c r="J157" s="2">
        <v>6236.02</v>
      </c>
      <c r="K157" s="2"/>
      <c r="L157" s="2">
        <v>2410.4899999999998</v>
      </c>
      <c r="M157" s="2">
        <v>-10549</v>
      </c>
      <c r="N157" s="2">
        <v>182342.21</v>
      </c>
      <c r="O157" s="2">
        <v>35201.5</v>
      </c>
      <c r="P157" s="2">
        <v>14803</v>
      </c>
      <c r="Q157" s="2">
        <f t="shared" si="5"/>
        <v>9473851.660000002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3916030.12</v>
      </c>
      <c r="E158" s="2"/>
      <c r="F158" s="2">
        <v>498839.08</v>
      </c>
      <c r="G158" s="2">
        <v>1410173.34</v>
      </c>
      <c r="H158" s="2">
        <v>2976752</v>
      </c>
      <c r="I158" s="2">
        <v>0</v>
      </c>
      <c r="J158" s="2">
        <v>5532.11</v>
      </c>
      <c r="K158" s="2"/>
      <c r="L158" s="2">
        <v>3553.4</v>
      </c>
      <c r="M158" s="2">
        <v>6330</v>
      </c>
      <c r="N158" s="2">
        <v>185578.77</v>
      </c>
      <c r="O158" s="2">
        <v>29081.61</v>
      </c>
      <c r="P158" s="2">
        <v>14920.86</v>
      </c>
      <c r="Q158" s="2">
        <f t="shared" si="5"/>
        <v>9046791.2899999972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2959417.65</v>
      </c>
      <c r="E159" s="2"/>
      <c r="F159" s="2">
        <v>441630.26</v>
      </c>
      <c r="G159" s="2">
        <v>1365466.72</v>
      </c>
      <c r="H159" s="2">
        <v>2685783</v>
      </c>
      <c r="I159" s="2">
        <v>0</v>
      </c>
      <c r="J159" s="2">
        <v>4759.6400000000003</v>
      </c>
      <c r="K159" s="2"/>
      <c r="L159" s="2">
        <v>4164.43</v>
      </c>
      <c r="M159" s="2">
        <v>-8738</v>
      </c>
      <c r="N159" s="2">
        <v>188991.18</v>
      </c>
      <c r="O159" s="2">
        <v>36222.769999999997</v>
      </c>
      <c r="P159" s="2">
        <v>13466.75</v>
      </c>
      <c r="Q159" s="2">
        <f t="shared" si="5"/>
        <v>7691164.3999999985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3315936.92</v>
      </c>
      <c r="E160" s="2"/>
      <c r="F160" s="2">
        <v>527120.23</v>
      </c>
      <c r="G160" s="2">
        <v>735968.41</v>
      </c>
      <c r="H160" s="2">
        <v>2967442</v>
      </c>
      <c r="I160" s="2">
        <v>0</v>
      </c>
      <c r="J160" s="2">
        <v>5939.35</v>
      </c>
      <c r="K160" s="2"/>
      <c r="L160" s="2">
        <v>16492.82</v>
      </c>
      <c r="M160" s="2">
        <v>-5643</v>
      </c>
      <c r="N160" s="2">
        <v>269443.17</v>
      </c>
      <c r="O160" s="2">
        <v>43704.09</v>
      </c>
      <c r="P160" s="2">
        <v>12528.11</v>
      </c>
      <c r="Q160" s="2">
        <f t="shared" si="5"/>
        <v>7888932.0999999996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3043532.76</v>
      </c>
      <c r="E161" s="2"/>
      <c r="F161" s="2">
        <v>533582.24</v>
      </c>
      <c r="G161" s="2">
        <v>1247682.26</v>
      </c>
      <c r="H161" s="2">
        <v>2027646</v>
      </c>
      <c r="I161" s="2"/>
      <c r="J161" s="2">
        <v>5802.62</v>
      </c>
      <c r="K161" s="2"/>
      <c r="L161" s="2">
        <v>4195.37</v>
      </c>
      <c r="M161" s="2">
        <v>-3249</v>
      </c>
      <c r="N161" s="2">
        <v>288518.96999999997</v>
      </c>
      <c r="O161" s="2">
        <v>57782.13</v>
      </c>
      <c r="P161" s="2">
        <v>9377.52</v>
      </c>
      <c r="Q161" s="2">
        <f t="shared" si="5"/>
        <v>7214870.8699999992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3414494.32</v>
      </c>
      <c r="E162" s="2"/>
      <c r="F162" s="2">
        <v>494264.85</v>
      </c>
      <c r="G162" s="2">
        <v>1875185.28</v>
      </c>
      <c r="H162" s="2">
        <v>2675472</v>
      </c>
      <c r="I162" s="2"/>
      <c r="J162" s="2">
        <v>5829.74</v>
      </c>
      <c r="K162" s="2"/>
      <c r="L162" s="2">
        <v>4687.3500000000004</v>
      </c>
      <c r="M162" s="2">
        <v>4547</v>
      </c>
      <c r="N162" s="2">
        <v>333585.71999999997</v>
      </c>
      <c r="O162" s="2">
        <v>62377.18</v>
      </c>
      <c r="P162" s="2">
        <v>15315.21</v>
      </c>
      <c r="Q162" s="2">
        <f t="shared" si="5"/>
        <v>8885758.6500000004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3671658.97</v>
      </c>
      <c r="E163" s="2"/>
      <c r="F163" s="2">
        <v>543967.14</v>
      </c>
      <c r="G163" s="2">
        <v>2993479.37</v>
      </c>
      <c r="H163" s="2">
        <v>2847603</v>
      </c>
      <c r="I163" s="2"/>
      <c r="J163" s="2">
        <v>5798.81</v>
      </c>
      <c r="K163" s="2"/>
      <c r="L163" s="2">
        <v>5136.0200000000004</v>
      </c>
      <c r="M163" s="2">
        <v>18265</v>
      </c>
      <c r="N163" s="2">
        <v>337895.63</v>
      </c>
      <c r="O163" s="2">
        <v>61807.199999999997</v>
      </c>
      <c r="P163" s="2">
        <v>14750.8</v>
      </c>
      <c r="Q163" s="2">
        <f t="shared" si="5"/>
        <v>10500361.940000001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4072665.83</v>
      </c>
      <c r="E164" s="2"/>
      <c r="F164" s="2">
        <v>648484.56000000006</v>
      </c>
      <c r="G164" s="2">
        <v>4271231.57</v>
      </c>
      <c r="H164" s="2">
        <v>2926652</v>
      </c>
      <c r="I164" s="2"/>
      <c r="J164" s="2">
        <v>6117.67</v>
      </c>
      <c r="K164" s="2"/>
      <c r="L164" s="2">
        <v>3283.32</v>
      </c>
      <c r="M164" s="2">
        <v>16823</v>
      </c>
      <c r="N164" s="2">
        <v>310769.87</v>
      </c>
      <c r="O164" s="2">
        <v>26777.88</v>
      </c>
      <c r="P164" s="2">
        <v>15273.49</v>
      </c>
      <c r="Q164" s="2">
        <f t="shared" si="5"/>
        <v>12298079.190000001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4074093.09</v>
      </c>
      <c r="E165" s="2"/>
      <c r="F165" s="2">
        <v>573241.74</v>
      </c>
      <c r="G165" s="2">
        <v>4027647.12</v>
      </c>
      <c r="H165" s="2">
        <v>2910288</v>
      </c>
      <c r="I165" s="2"/>
      <c r="J165" s="2">
        <v>6132.64</v>
      </c>
      <c r="K165" s="2"/>
      <c r="L165" s="2">
        <v>1734.14</v>
      </c>
      <c r="M165" s="2">
        <v>10859</v>
      </c>
      <c r="N165" s="2">
        <v>290980.45</v>
      </c>
      <c r="O165" s="2">
        <v>26002.14</v>
      </c>
      <c r="P165" s="2">
        <v>14824.47</v>
      </c>
      <c r="Q165" s="2">
        <f t="shared" si="5"/>
        <v>11935802.790000001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3899136.43</v>
      </c>
      <c r="E166" s="2"/>
      <c r="F166" s="2">
        <v>468374.12</v>
      </c>
      <c r="G166" s="2">
        <v>3631121.24</v>
      </c>
      <c r="H166" s="2">
        <v>2831567</v>
      </c>
      <c r="I166" s="2"/>
      <c r="J166" s="2">
        <v>5765.45</v>
      </c>
      <c r="K166" s="2"/>
      <c r="L166" s="2">
        <v>2224.29</v>
      </c>
      <c r="M166" s="2">
        <v>-4589</v>
      </c>
      <c r="N166" s="2">
        <v>287424.34999999998</v>
      </c>
      <c r="O166" s="2">
        <v>24008.32</v>
      </c>
      <c r="P166" s="2">
        <v>15890.15</v>
      </c>
      <c r="Q166" s="2">
        <f t="shared" si="5"/>
        <v>11160922.349999998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3622431.24</v>
      </c>
      <c r="E167" s="2"/>
      <c r="F167" s="2">
        <v>430990.59</v>
      </c>
      <c r="G167" s="2">
        <v>2657043.6800000002</v>
      </c>
      <c r="H167" s="2">
        <v>2280182</v>
      </c>
      <c r="I167" s="2"/>
      <c r="J167" s="2">
        <v>5817.58</v>
      </c>
      <c r="K167" s="2"/>
      <c r="L167" s="2">
        <v>2107.66</v>
      </c>
      <c r="M167" s="2">
        <v>-6836</v>
      </c>
      <c r="N167" s="2">
        <v>263549.43</v>
      </c>
      <c r="O167" s="2">
        <v>21623.75</v>
      </c>
      <c r="P167" s="2">
        <v>11721.93</v>
      </c>
      <c r="Q167" s="2">
        <f t="shared" si="5"/>
        <v>9288631.8599999994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3196004.19</v>
      </c>
      <c r="E168" s="2"/>
      <c r="F168" s="2">
        <v>487075.15</v>
      </c>
      <c r="G168" s="2">
        <v>1900454.89</v>
      </c>
      <c r="H168" s="2">
        <v>2218273</v>
      </c>
      <c r="I168" s="2"/>
      <c r="J168" s="2">
        <v>5836.11</v>
      </c>
      <c r="K168" s="2"/>
      <c r="L168" s="2">
        <v>4979.45</v>
      </c>
      <c r="M168" s="2">
        <v>-7111</v>
      </c>
      <c r="N168" s="2">
        <v>201240.08</v>
      </c>
      <c r="O168" s="2">
        <v>53377.61</v>
      </c>
      <c r="P168" s="2">
        <v>14681.94</v>
      </c>
      <c r="Q168" s="2">
        <f t="shared" si="5"/>
        <v>8074811.4200000009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3479750.86</v>
      </c>
      <c r="E169" s="2"/>
      <c r="F169" s="2">
        <v>515285.08</v>
      </c>
      <c r="G169" s="2">
        <v>1231313.9199999999</v>
      </c>
      <c r="H169" s="2">
        <v>2973257</v>
      </c>
      <c r="I169" s="2"/>
      <c r="J169" s="2">
        <v>5712.68</v>
      </c>
      <c r="K169" s="2"/>
      <c r="L169" s="2">
        <v>4503.3900000000003</v>
      </c>
      <c r="M169" s="2">
        <v>-6766</v>
      </c>
      <c r="N169" s="2">
        <v>143447.76999999999</v>
      </c>
      <c r="O169" s="2">
        <v>29705.53</v>
      </c>
      <c r="P169" s="2">
        <v>16939</v>
      </c>
      <c r="Q169" s="2">
        <f t="shared" si="5"/>
        <v>8393149.2299999986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3203003</v>
      </c>
      <c r="E170" s="2"/>
      <c r="F170" s="2">
        <v>534985</v>
      </c>
      <c r="G170" s="2">
        <v>1507623</v>
      </c>
      <c r="H170" s="2">
        <v>2973590</v>
      </c>
      <c r="I170" s="2"/>
      <c r="J170" s="2">
        <v>4564</v>
      </c>
      <c r="K170" s="2"/>
      <c r="L170" s="2">
        <v>6002</v>
      </c>
      <c r="M170" s="2">
        <v>-3320</v>
      </c>
      <c r="N170" s="2">
        <v>152850</v>
      </c>
      <c r="O170" s="2">
        <v>15993</v>
      </c>
      <c r="P170" s="2">
        <v>15116</v>
      </c>
      <c r="Q170" s="2">
        <f t="shared" si="5"/>
        <v>8410406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2218520</v>
      </c>
      <c r="E171" s="2"/>
      <c r="F171" s="2">
        <v>382707</v>
      </c>
      <c r="G171" s="2">
        <v>1144230</v>
      </c>
      <c r="H171" s="2">
        <v>2682794</v>
      </c>
      <c r="I171" s="2"/>
      <c r="J171" s="2">
        <v>3961</v>
      </c>
      <c r="K171" s="2"/>
      <c r="L171" s="2">
        <v>5089</v>
      </c>
      <c r="M171" s="2">
        <v>-5765</v>
      </c>
      <c r="N171" s="2">
        <v>213116</v>
      </c>
      <c r="O171" s="2">
        <v>34778</v>
      </c>
      <c r="P171" s="2">
        <v>13531</v>
      </c>
      <c r="Q171" s="2">
        <f t="shared" si="5"/>
        <v>6692961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2803622</v>
      </c>
      <c r="E172" s="2"/>
      <c r="F172" s="2">
        <v>604554</v>
      </c>
      <c r="G172" s="2">
        <v>1216897</v>
      </c>
      <c r="H172" s="2">
        <v>2967724</v>
      </c>
      <c r="I172" s="2"/>
      <c r="J172" s="2">
        <v>4379</v>
      </c>
      <c r="K172" s="2"/>
      <c r="L172" s="2">
        <v>3170</v>
      </c>
      <c r="M172" s="2">
        <v>-2277</v>
      </c>
      <c r="N172" s="2">
        <v>287200</v>
      </c>
      <c r="O172" s="2">
        <v>31219</v>
      </c>
      <c r="P172" s="2">
        <v>16046</v>
      </c>
      <c r="Q172" s="2">
        <f t="shared" si="5"/>
        <v>7932534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2512465</v>
      </c>
      <c r="E173" s="2"/>
      <c r="F173" s="2">
        <v>567945</v>
      </c>
      <c r="G173" s="2">
        <v>1787274</v>
      </c>
      <c r="H173" s="2">
        <v>2006657</v>
      </c>
      <c r="I173" s="2"/>
      <c r="J173" s="2">
        <v>4365</v>
      </c>
      <c r="K173" s="2"/>
      <c r="L173" s="2">
        <v>5926</v>
      </c>
      <c r="M173" s="2">
        <v>483</v>
      </c>
      <c r="N173" s="2">
        <v>350940</v>
      </c>
      <c r="O173" s="2">
        <v>53186</v>
      </c>
      <c r="P173" s="2">
        <v>9838</v>
      </c>
      <c r="Q173" s="2">
        <f t="shared" si="5"/>
        <v>7299079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3202725</v>
      </c>
      <c r="E174" s="2"/>
      <c r="F174" s="2">
        <v>564134</v>
      </c>
      <c r="G174" s="2">
        <v>1775112</v>
      </c>
      <c r="H174" s="2">
        <v>2764144</v>
      </c>
      <c r="I174" s="2"/>
      <c r="J174" s="2">
        <v>4506</v>
      </c>
      <c r="K174" s="2"/>
      <c r="L174" s="2">
        <v>3678</v>
      </c>
      <c r="M174" s="2">
        <v>6775</v>
      </c>
      <c r="N174" s="2">
        <v>361792</v>
      </c>
      <c r="O174" s="2">
        <v>44474</v>
      </c>
      <c r="P174" s="2">
        <v>14001</v>
      </c>
      <c r="Q174" s="2">
        <f t="shared" si="5"/>
        <v>8741341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3327170</v>
      </c>
      <c r="E175" s="2"/>
      <c r="F175" s="2">
        <v>602901</v>
      </c>
      <c r="G175" s="2">
        <v>4131117</v>
      </c>
      <c r="H175" s="2">
        <v>2849011</v>
      </c>
      <c r="I175" s="2"/>
      <c r="J175" s="2">
        <v>4512</v>
      </c>
      <c r="K175" s="2"/>
      <c r="L175" s="2">
        <v>4254</v>
      </c>
      <c r="M175" s="2">
        <v>20930</v>
      </c>
      <c r="N175" s="2">
        <v>359569</v>
      </c>
      <c r="O175" s="2">
        <v>34242</v>
      </c>
      <c r="P175" s="2">
        <v>15595</v>
      </c>
      <c r="Q175" s="2">
        <f t="shared" si="5"/>
        <v>11349301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3739512</v>
      </c>
      <c r="E176" s="2"/>
      <c r="F176" s="2">
        <v>712136</v>
      </c>
      <c r="G176" s="2">
        <v>4638441</v>
      </c>
      <c r="H176" s="2">
        <v>2944546</v>
      </c>
      <c r="I176" s="2"/>
      <c r="J176" s="2">
        <v>4995</v>
      </c>
      <c r="K176" s="2"/>
      <c r="L176" s="2">
        <v>856</v>
      </c>
      <c r="M176" s="2">
        <v>25211</v>
      </c>
      <c r="N176" s="2">
        <v>344952</v>
      </c>
      <c r="O176" s="2">
        <v>32019</v>
      </c>
      <c r="P176" s="2">
        <v>16362</v>
      </c>
      <c r="Q176" s="2">
        <f t="shared" si="5"/>
        <v>12459030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3481951</v>
      </c>
      <c r="E177" s="2"/>
      <c r="F177" s="2">
        <v>616722</v>
      </c>
      <c r="G177" s="2">
        <v>5175943</v>
      </c>
      <c r="H177" s="2">
        <v>2928742</v>
      </c>
      <c r="I177" s="2"/>
      <c r="J177" s="2">
        <v>3779</v>
      </c>
      <c r="K177" s="2"/>
      <c r="L177" s="2">
        <v>3011</v>
      </c>
      <c r="M177" s="2">
        <v>23466</v>
      </c>
      <c r="N177" s="2">
        <v>369551</v>
      </c>
      <c r="O177" s="2">
        <v>29377</v>
      </c>
      <c r="P177" s="2">
        <v>15740</v>
      </c>
      <c r="Q177" s="2">
        <f t="shared" si="5"/>
        <v>12648282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3271675</v>
      </c>
      <c r="E178" s="2"/>
      <c r="F178" s="2">
        <v>558395</v>
      </c>
      <c r="G178" s="2">
        <v>4221042</v>
      </c>
      <c r="H178" s="2">
        <v>2840235</v>
      </c>
      <c r="I178" s="2"/>
      <c r="J178" s="2">
        <v>3496</v>
      </c>
      <c r="K178" s="2"/>
      <c r="L178" s="2">
        <v>5896</v>
      </c>
      <c r="M178" s="2">
        <v>6422</v>
      </c>
      <c r="N178" s="2">
        <v>299610</v>
      </c>
      <c r="O178" s="2">
        <v>31007</v>
      </c>
      <c r="P178" s="2">
        <v>15062</v>
      </c>
      <c r="Q178" s="2">
        <f t="shared" si="5"/>
        <v>11252840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3133140</v>
      </c>
      <c r="E179" s="2"/>
      <c r="F179" s="2">
        <v>439866</v>
      </c>
      <c r="G179" s="2">
        <v>3358659</v>
      </c>
      <c r="H179" s="2">
        <v>2244863</v>
      </c>
      <c r="I179" s="2"/>
      <c r="J179" s="2">
        <v>3630</v>
      </c>
      <c r="K179" s="2"/>
      <c r="L179" s="2">
        <v>3232</v>
      </c>
      <c r="M179" s="2">
        <v>5343</v>
      </c>
      <c r="N179" s="2">
        <v>266814</v>
      </c>
      <c r="O179" s="2">
        <v>34894</v>
      </c>
      <c r="P179" s="2">
        <v>13232</v>
      </c>
      <c r="Q179" s="2">
        <f t="shared" si="5"/>
        <v>9503673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2521600</v>
      </c>
      <c r="E180" s="2"/>
      <c r="F180" s="2">
        <v>419329</v>
      </c>
      <c r="G180" s="2">
        <v>2355352</v>
      </c>
      <c r="H180" s="2">
        <v>2337318</v>
      </c>
      <c r="I180" s="2"/>
      <c r="J180" s="2">
        <v>3656</v>
      </c>
      <c r="K180" s="2"/>
      <c r="L180" s="2">
        <v>3688</v>
      </c>
      <c r="M180" s="2">
        <v>-2269</v>
      </c>
      <c r="N180" s="2">
        <v>246125</v>
      </c>
      <c r="O180" s="2">
        <v>55788</v>
      </c>
      <c r="P180" s="2">
        <v>16362</v>
      </c>
      <c r="Q180" s="2">
        <f t="shared" si="5"/>
        <v>7956949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2751786</v>
      </c>
      <c r="E181" s="2"/>
      <c r="F181" s="2">
        <v>532047</v>
      </c>
      <c r="G181" s="2">
        <v>2345413</v>
      </c>
      <c r="H181" s="2">
        <v>2985971</v>
      </c>
      <c r="I181" s="2"/>
      <c r="J181" s="2">
        <v>3801</v>
      </c>
      <c r="K181" s="2"/>
      <c r="L181" s="2">
        <v>3316</v>
      </c>
      <c r="M181" s="2">
        <v>-1929</v>
      </c>
      <c r="N181" s="2">
        <v>204088</v>
      </c>
      <c r="O181" s="2">
        <v>55060</v>
      </c>
      <c r="P181" s="2">
        <v>16100</v>
      </c>
      <c r="Q181" s="2">
        <f t="shared" si="5"/>
        <v>8895653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2664710</v>
      </c>
      <c r="E182" s="2"/>
      <c r="F182" s="2">
        <v>617293</v>
      </c>
      <c r="G182" s="2">
        <v>2037208</v>
      </c>
      <c r="H182" s="2">
        <v>3002325</v>
      </c>
      <c r="I182" s="2"/>
      <c r="J182" s="2">
        <v>3720</v>
      </c>
      <c r="K182" s="2"/>
      <c r="L182" s="2">
        <v>2536</v>
      </c>
      <c r="M182" s="2">
        <v>-688</v>
      </c>
      <c r="N182" s="2">
        <v>206059</v>
      </c>
      <c r="O182" s="2">
        <v>42394</v>
      </c>
      <c r="P182" s="2">
        <v>17123</v>
      </c>
      <c r="Q182" s="2">
        <f t="shared" si="5"/>
        <v>8592680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1907565</v>
      </c>
      <c r="E183" s="2"/>
      <c r="F183" s="2">
        <v>588163</v>
      </c>
      <c r="G183" s="2">
        <v>1709515</v>
      </c>
      <c r="H183" s="2">
        <v>2793423</v>
      </c>
      <c r="I183" s="2"/>
      <c r="J183" s="2">
        <v>3248</v>
      </c>
      <c r="K183" s="2"/>
      <c r="L183" s="2">
        <v>1985</v>
      </c>
      <c r="M183" s="2">
        <v>-1529</v>
      </c>
      <c r="N183" s="2">
        <v>267217</v>
      </c>
      <c r="O183" s="2">
        <v>37996</v>
      </c>
      <c r="P183" s="2">
        <v>12723</v>
      </c>
      <c r="Q183" s="2">
        <f t="shared" si="5"/>
        <v>7320306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1614045</v>
      </c>
      <c r="E184" s="2"/>
      <c r="F184" s="2">
        <v>664374</v>
      </c>
      <c r="G184" s="2">
        <v>1855590</v>
      </c>
      <c r="H184" s="2">
        <v>3007729</v>
      </c>
      <c r="I184" s="2"/>
      <c r="J184" s="2">
        <v>3402</v>
      </c>
      <c r="K184" s="2"/>
      <c r="L184" s="2">
        <v>8516</v>
      </c>
      <c r="M184" s="2">
        <v>-2251</v>
      </c>
      <c r="N184" s="2">
        <v>310124</v>
      </c>
      <c r="O184" s="2">
        <v>55888</v>
      </c>
      <c r="P184" s="2">
        <v>6040</v>
      </c>
      <c r="Q184" s="2">
        <f t="shared" si="5"/>
        <v>7523457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1676080</v>
      </c>
      <c r="E185" s="2"/>
      <c r="F185" s="2">
        <v>626987</v>
      </c>
      <c r="G185" s="2">
        <v>2483846</v>
      </c>
      <c r="H185" s="2">
        <v>2159340</v>
      </c>
      <c r="I185" s="2"/>
      <c r="J185" s="2">
        <v>3509</v>
      </c>
      <c r="K185" s="2"/>
      <c r="L185" s="2">
        <v>10046</v>
      </c>
      <c r="M185" s="2">
        <v>3613</v>
      </c>
      <c r="N185" s="2">
        <v>334205</v>
      </c>
      <c r="O185" s="2">
        <v>49669</v>
      </c>
      <c r="P185" s="2">
        <v>15899</v>
      </c>
      <c r="Q185" s="2">
        <f t="shared" si="5"/>
        <v>7363194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2202268</v>
      </c>
      <c r="E186" s="2"/>
      <c r="F186" s="2">
        <v>593774</v>
      </c>
      <c r="G186" s="2">
        <v>2725002</v>
      </c>
      <c r="H186" s="2">
        <v>2393507</v>
      </c>
      <c r="I186" s="2"/>
      <c r="J186" s="2">
        <v>3755</v>
      </c>
      <c r="K186" s="2"/>
      <c r="L186" s="2">
        <v>3963</v>
      </c>
      <c r="M186" s="2">
        <v>6555</v>
      </c>
      <c r="N186" s="2">
        <v>405711</v>
      </c>
      <c r="O186" s="2">
        <v>55038</v>
      </c>
      <c r="P186" s="2">
        <v>16350</v>
      </c>
      <c r="Q186" s="2">
        <f t="shared" si="5"/>
        <v>8405923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2716916</v>
      </c>
      <c r="E187" s="2"/>
      <c r="F187" s="2">
        <v>640259</v>
      </c>
      <c r="G187" s="2">
        <v>4155356</v>
      </c>
      <c r="H187" s="2">
        <v>2839398</v>
      </c>
      <c r="I187" s="2"/>
      <c r="J187" s="2">
        <v>3676</v>
      </c>
      <c r="K187" s="2"/>
      <c r="L187" s="2">
        <v>3062</v>
      </c>
      <c r="M187" s="2">
        <v>26464</v>
      </c>
      <c r="N187" s="2">
        <v>392869</v>
      </c>
      <c r="O187" s="2">
        <v>45925</v>
      </c>
      <c r="P187" s="2">
        <v>14140</v>
      </c>
      <c r="Q187" s="2">
        <f t="shared" si="5"/>
        <v>10838065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3169307</v>
      </c>
      <c r="E188" s="2"/>
      <c r="F188" s="2">
        <v>710926</v>
      </c>
      <c r="G188" s="2">
        <v>4892257</v>
      </c>
      <c r="H188" s="2">
        <v>2896109</v>
      </c>
      <c r="I188" s="2"/>
      <c r="J188" s="2">
        <v>3805</v>
      </c>
      <c r="K188" s="2"/>
      <c r="L188" s="2">
        <v>3857</v>
      </c>
      <c r="M188" s="2">
        <v>24021</v>
      </c>
      <c r="N188" s="2">
        <v>412466</v>
      </c>
      <c r="O188" s="2">
        <v>46485</v>
      </c>
      <c r="P188" s="2">
        <v>17028</v>
      </c>
      <c r="Q188" s="2">
        <f t="shared" si="5"/>
        <v>12176261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3277893</v>
      </c>
      <c r="E189" s="2"/>
      <c r="F189" s="2">
        <v>648840</v>
      </c>
      <c r="G189" s="2">
        <v>4850611</v>
      </c>
      <c r="H189" s="2">
        <v>2938674</v>
      </c>
      <c r="I189" s="2"/>
      <c r="J189" s="2">
        <v>3735</v>
      </c>
      <c r="K189" s="2"/>
      <c r="L189" s="2">
        <v>1893</v>
      </c>
      <c r="M189" s="2">
        <v>16140</v>
      </c>
      <c r="N189" s="2">
        <v>341478</v>
      </c>
      <c r="O189" s="2">
        <v>21451</v>
      </c>
      <c r="P189" s="2">
        <v>15798</v>
      </c>
      <c r="Q189" s="2">
        <f t="shared" si="5"/>
        <v>12116513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2992128</v>
      </c>
      <c r="E190" s="2"/>
      <c r="F190" s="2">
        <v>562561</v>
      </c>
      <c r="G190" s="2">
        <v>3928054</v>
      </c>
      <c r="H190" s="2">
        <v>2507329</v>
      </c>
      <c r="I190" s="2"/>
      <c r="J190" s="2">
        <v>3516</v>
      </c>
      <c r="K190" s="2"/>
      <c r="L190" s="2">
        <v>3761</v>
      </c>
      <c r="M190" s="2">
        <v>5834</v>
      </c>
      <c r="N190" s="2">
        <v>314117</v>
      </c>
      <c r="O190" s="2">
        <v>43834</v>
      </c>
      <c r="P190" s="2">
        <v>15601</v>
      </c>
      <c r="Q190" s="2">
        <f t="shared" si="5"/>
        <v>10376735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2946639</v>
      </c>
      <c r="E191" s="2"/>
      <c r="F191" s="2">
        <v>444010</v>
      </c>
      <c r="G191" s="2">
        <v>2749642</v>
      </c>
      <c r="H191" s="2">
        <v>2196021</v>
      </c>
      <c r="I191" s="2"/>
      <c r="J191" s="2">
        <v>3506</v>
      </c>
      <c r="K191" s="2"/>
      <c r="L191" s="2">
        <v>3879</v>
      </c>
      <c r="M191" s="2">
        <v>-2234</v>
      </c>
      <c r="N191" s="2">
        <v>301149</v>
      </c>
      <c r="O191" s="2">
        <v>51299</v>
      </c>
      <c r="P191" s="2">
        <v>13639</v>
      </c>
      <c r="Q191" s="2">
        <f t="shared" si="5"/>
        <v>8707550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2179898</v>
      </c>
      <c r="E192" s="2"/>
      <c r="F192" s="2">
        <v>467449</v>
      </c>
      <c r="G192" s="2">
        <v>1583051</v>
      </c>
      <c r="H192" s="2">
        <v>2660578</v>
      </c>
      <c r="I192" s="2"/>
      <c r="J192" s="2">
        <v>3455</v>
      </c>
      <c r="K192" s="2"/>
      <c r="L192" s="2">
        <v>5133</v>
      </c>
      <c r="M192" s="2">
        <v>-7708</v>
      </c>
      <c r="N192" s="2">
        <v>243036</v>
      </c>
      <c r="O192" s="2">
        <v>44214</v>
      </c>
      <c r="P192" s="2">
        <v>15716</v>
      </c>
      <c r="Q192" s="2">
        <f t="shared" si="5"/>
        <v>7194822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3055944</v>
      </c>
      <c r="E193" s="2"/>
      <c r="F193" s="2">
        <v>592975</v>
      </c>
      <c r="G193" s="2">
        <v>1234998</v>
      </c>
      <c r="H193" s="2">
        <v>2983044</v>
      </c>
      <c r="I193" s="2"/>
      <c r="J193" s="2">
        <v>3886</v>
      </c>
      <c r="K193" s="2"/>
      <c r="L193" s="2">
        <v>3305</v>
      </c>
      <c r="M193" s="2">
        <v>-9587</v>
      </c>
      <c r="N193" s="2">
        <v>224496</v>
      </c>
      <c r="O193" s="2">
        <v>48907</v>
      </c>
      <c r="P193" s="2">
        <v>16078</v>
      </c>
      <c r="Q193" s="2">
        <f t="shared" si="5"/>
        <v>8154046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2878713</v>
      </c>
      <c r="E194" s="2"/>
      <c r="F194" s="2">
        <v>622478</v>
      </c>
      <c r="G194" s="2">
        <v>1222888</v>
      </c>
      <c r="H194" s="2">
        <v>2980017</v>
      </c>
      <c r="I194" s="2">
        <v>-42</v>
      </c>
      <c r="J194" s="2">
        <v>3372</v>
      </c>
      <c r="K194" s="2"/>
      <c r="L194" s="2">
        <v>6848</v>
      </c>
      <c r="M194" s="2">
        <v>-18915</v>
      </c>
      <c r="N194" s="2">
        <v>210462</v>
      </c>
      <c r="O194" s="2">
        <v>57154</v>
      </c>
      <c r="P194" s="2">
        <v>15454</v>
      </c>
      <c r="Q194" s="2">
        <f t="shared" si="5"/>
        <v>7978429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2445650</v>
      </c>
      <c r="E195" s="2"/>
      <c r="F195" s="2">
        <v>550726</v>
      </c>
      <c r="G195" s="2">
        <v>670303</v>
      </c>
      <c r="H195" s="2">
        <v>2683743</v>
      </c>
      <c r="I195" s="2">
        <v>-40</v>
      </c>
      <c r="J195" s="2">
        <v>2933</v>
      </c>
      <c r="K195" s="2"/>
      <c r="L195" s="2">
        <v>6066</v>
      </c>
      <c r="M195" s="2">
        <v>-7461</v>
      </c>
      <c r="N195" s="2">
        <v>250024</v>
      </c>
      <c r="O195" s="2">
        <v>50860</v>
      </c>
      <c r="P195" s="2">
        <v>16165</v>
      </c>
      <c r="Q195" s="2">
        <f t="shared" ref="Q195:Q229" si="7">SUM(D195:P195)</f>
        <v>6668969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2111563</v>
      </c>
      <c r="E196" s="2"/>
      <c r="F196" s="2">
        <v>669495</v>
      </c>
      <c r="G196" s="2">
        <v>887243</v>
      </c>
      <c r="H196" s="2">
        <v>2969041</v>
      </c>
      <c r="I196" s="2">
        <v>-47</v>
      </c>
      <c r="J196" s="2">
        <v>3107</v>
      </c>
      <c r="K196" s="2"/>
      <c r="L196" s="2">
        <v>2371</v>
      </c>
      <c r="M196" s="2">
        <v>-7033</v>
      </c>
      <c r="N196" s="2">
        <v>436848</v>
      </c>
      <c r="O196" s="2">
        <v>61655</v>
      </c>
      <c r="P196" s="2">
        <v>17054</v>
      </c>
      <c r="Q196" s="2">
        <f t="shared" si="7"/>
        <v>7151297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1828397</v>
      </c>
      <c r="E197" s="2"/>
      <c r="F197" s="2">
        <v>621078</v>
      </c>
      <c r="G197" s="2">
        <v>1887966</v>
      </c>
      <c r="H197" s="2">
        <v>2122133</v>
      </c>
      <c r="I197" s="2">
        <v>-42</v>
      </c>
      <c r="J197" s="2">
        <v>2988</v>
      </c>
      <c r="K197" s="2"/>
      <c r="L197" s="2">
        <v>4338</v>
      </c>
      <c r="M197" s="2">
        <v>-7705</v>
      </c>
      <c r="N197" s="2">
        <v>472478</v>
      </c>
      <c r="O197" s="2">
        <v>62740</v>
      </c>
      <c r="P197" s="2">
        <v>12818</v>
      </c>
      <c r="Q197" s="2">
        <f t="shared" si="7"/>
        <v>7007189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2249523</v>
      </c>
      <c r="E198" s="2"/>
      <c r="F198" s="2">
        <v>634692</v>
      </c>
      <c r="G198" s="2">
        <v>2539499</v>
      </c>
      <c r="H198" s="2">
        <v>2350826</v>
      </c>
      <c r="I198" s="2">
        <v>-46</v>
      </c>
      <c r="J198" s="2">
        <v>3129</v>
      </c>
      <c r="K198" s="2"/>
      <c r="L198" s="2">
        <v>3723</v>
      </c>
      <c r="M198" s="2">
        <v>-4513</v>
      </c>
      <c r="N198" s="2">
        <v>522100</v>
      </c>
      <c r="O198" s="2">
        <v>61338</v>
      </c>
      <c r="P198" s="2">
        <v>15474</v>
      </c>
      <c r="Q198" s="2">
        <f t="shared" si="7"/>
        <v>8375745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2606982</v>
      </c>
      <c r="E199" s="2"/>
      <c r="F199" s="2">
        <v>640276</v>
      </c>
      <c r="G199" s="2">
        <v>3657115</v>
      </c>
      <c r="H199" s="2">
        <v>2813333</v>
      </c>
      <c r="I199" s="2">
        <v>-47</v>
      </c>
      <c r="J199" s="2">
        <v>3046</v>
      </c>
      <c r="K199" s="2"/>
      <c r="L199" s="2">
        <v>6177</v>
      </c>
      <c r="M199" s="2">
        <v>3634</v>
      </c>
      <c r="N199" s="2">
        <v>579061</v>
      </c>
      <c r="O199" s="2">
        <v>45072</v>
      </c>
      <c r="P199" s="2">
        <v>19133</v>
      </c>
      <c r="Q199" s="2">
        <f t="shared" si="7"/>
        <v>10373782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3320571</v>
      </c>
      <c r="E200" s="2"/>
      <c r="F200" s="2">
        <v>667809</v>
      </c>
      <c r="G200" s="2">
        <v>4522973</v>
      </c>
      <c r="H200" s="2">
        <v>2853442</v>
      </c>
      <c r="I200" s="2">
        <v>-48</v>
      </c>
      <c r="J200" s="2">
        <v>3194</v>
      </c>
      <c r="K200" s="2"/>
      <c r="L200" s="2">
        <v>5762</v>
      </c>
      <c r="M200" s="2">
        <v>17200</v>
      </c>
      <c r="N200" s="2">
        <v>419197</v>
      </c>
      <c r="O200" s="2">
        <v>41541</v>
      </c>
      <c r="P200" s="2">
        <v>21276</v>
      </c>
      <c r="Q200" s="2">
        <f t="shared" si="7"/>
        <v>11872917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3156266</v>
      </c>
      <c r="E201" s="2"/>
      <c r="F201" s="2">
        <v>621985</v>
      </c>
      <c r="G201" s="2">
        <v>4170964</v>
      </c>
      <c r="H201" s="2">
        <v>2934537</v>
      </c>
      <c r="I201" s="2">
        <v>-44</v>
      </c>
      <c r="J201" s="2">
        <v>3221</v>
      </c>
      <c r="K201" s="2"/>
      <c r="L201" s="2">
        <v>2618</v>
      </c>
      <c r="M201" s="2">
        <v>15577</v>
      </c>
      <c r="N201" s="2">
        <v>460653</v>
      </c>
      <c r="O201" s="2">
        <v>43045</v>
      </c>
      <c r="P201" s="2">
        <v>20376</v>
      </c>
      <c r="Q201" s="2">
        <f t="shared" si="7"/>
        <v>11429198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2896565</v>
      </c>
      <c r="E202" s="2"/>
      <c r="F202" s="2">
        <v>511539</v>
      </c>
      <c r="G202" s="2">
        <v>3352394</v>
      </c>
      <c r="H202" s="2">
        <v>2852833</v>
      </c>
      <c r="I202" s="2">
        <v>-45</v>
      </c>
      <c r="J202" s="2">
        <v>2967</v>
      </c>
      <c r="K202" s="2"/>
      <c r="L202" s="2">
        <v>2771</v>
      </c>
      <c r="M202" s="2">
        <v>5086</v>
      </c>
      <c r="N202" s="2">
        <v>458741</v>
      </c>
      <c r="O202" s="2">
        <v>39130</v>
      </c>
      <c r="P202" s="2">
        <v>15545</v>
      </c>
      <c r="Q202" s="2">
        <f t="shared" si="7"/>
        <v>10137526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2683510</v>
      </c>
      <c r="E203" s="2"/>
      <c r="F203" s="2">
        <v>455947</v>
      </c>
      <c r="G203" s="2">
        <v>2880420</v>
      </c>
      <c r="H203" s="2">
        <v>2162542</v>
      </c>
      <c r="I203" s="2">
        <v>-45</v>
      </c>
      <c r="J203" s="2">
        <v>3033</v>
      </c>
      <c r="K203" s="2"/>
      <c r="L203" s="2">
        <v>4983</v>
      </c>
      <c r="M203" s="2">
        <v>-8595</v>
      </c>
      <c r="N203" s="2">
        <v>425851</v>
      </c>
      <c r="O203" s="2">
        <v>47140</v>
      </c>
      <c r="P203" s="2">
        <v>15966</v>
      </c>
      <c r="Q203" s="2">
        <f t="shared" si="7"/>
        <v>8670752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2750834</v>
      </c>
      <c r="E204" s="2"/>
      <c r="F204" s="2">
        <v>487131</v>
      </c>
      <c r="G204" s="2">
        <v>1678588</v>
      </c>
      <c r="H204" s="2">
        <v>2633429</v>
      </c>
      <c r="I204" s="2">
        <v>-1</v>
      </c>
      <c r="J204" s="2">
        <v>3083</v>
      </c>
      <c r="K204" s="2"/>
      <c r="L204" s="2">
        <v>4984</v>
      </c>
      <c r="M204" s="2">
        <v>-16147</v>
      </c>
      <c r="N204" s="2">
        <v>258568</v>
      </c>
      <c r="O204" s="2">
        <v>43343</v>
      </c>
      <c r="P204" s="2">
        <v>15611</v>
      </c>
      <c r="Q204" s="2">
        <f t="shared" si="7"/>
        <v>7859423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2467565</v>
      </c>
      <c r="E205" s="2"/>
      <c r="F205" s="2">
        <v>488900</v>
      </c>
      <c r="G205" s="2">
        <v>2080074</v>
      </c>
      <c r="H205" s="2">
        <v>2984262</v>
      </c>
      <c r="I205" s="2">
        <v>-42</v>
      </c>
      <c r="J205" s="2">
        <v>3123</v>
      </c>
      <c r="K205" s="2"/>
      <c r="L205" s="2">
        <v>5911</v>
      </c>
      <c r="M205" s="2">
        <v>-16958</v>
      </c>
      <c r="N205" s="2">
        <v>243117</v>
      </c>
      <c r="O205" s="2">
        <v>35453</v>
      </c>
      <c r="P205" s="2">
        <v>15961</v>
      </c>
      <c r="Q205" s="2">
        <f t="shared" si="7"/>
        <v>8307366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2770023</v>
      </c>
      <c r="E206" s="2"/>
      <c r="F206" s="2">
        <v>563183</v>
      </c>
      <c r="G206" s="2">
        <v>1554782</v>
      </c>
      <c r="H206" s="2">
        <v>2984031</v>
      </c>
      <c r="I206" s="2">
        <v>-41</v>
      </c>
      <c r="J206" s="2">
        <v>3228</v>
      </c>
      <c r="K206" s="2"/>
      <c r="L206" s="2">
        <v>5320</v>
      </c>
      <c r="M206" s="2">
        <v>-17017</v>
      </c>
      <c r="N206" s="2">
        <v>282164</v>
      </c>
      <c r="O206" s="2">
        <v>48668</v>
      </c>
      <c r="P206" s="2">
        <v>13962</v>
      </c>
      <c r="Q206" s="2">
        <f t="shared" si="7"/>
        <v>8208303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2368005</v>
      </c>
      <c r="E207" s="2"/>
      <c r="F207" s="2">
        <v>582963</v>
      </c>
      <c r="G207" s="2">
        <v>1429764</v>
      </c>
      <c r="H207" s="2">
        <v>2556051</v>
      </c>
      <c r="I207" s="2">
        <v>-36</v>
      </c>
      <c r="J207" s="2">
        <v>3071</v>
      </c>
      <c r="K207" s="2"/>
      <c r="L207" s="2">
        <v>5435</v>
      </c>
      <c r="M207" s="2">
        <v>-14068</v>
      </c>
      <c r="N207" s="2">
        <v>321681</v>
      </c>
      <c r="O207" s="2">
        <v>46847</v>
      </c>
      <c r="P207" s="2">
        <v>12428</v>
      </c>
      <c r="Q207" s="2">
        <f t="shared" si="7"/>
        <v>7312141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2327436</v>
      </c>
      <c r="E208" s="2"/>
      <c r="F208" s="2">
        <v>677122</v>
      </c>
      <c r="G208" s="2">
        <v>1500225</v>
      </c>
      <c r="H208" s="2">
        <v>2977426</v>
      </c>
      <c r="I208" s="2">
        <v>-40</v>
      </c>
      <c r="J208" s="2">
        <v>3262</v>
      </c>
      <c r="K208" s="2"/>
      <c r="L208" s="2">
        <v>3835</v>
      </c>
      <c r="M208" s="2">
        <v>-11263</v>
      </c>
      <c r="N208" s="2">
        <v>405186</v>
      </c>
      <c r="O208" s="2">
        <v>60301</v>
      </c>
      <c r="P208" s="2">
        <v>12716</v>
      </c>
      <c r="Q208" s="2">
        <f t="shared" si="7"/>
        <v>7956206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1873388</v>
      </c>
      <c r="E209" s="2"/>
      <c r="F209" s="2">
        <v>628274</v>
      </c>
      <c r="G209" s="2">
        <v>2243788</v>
      </c>
      <c r="H209" s="2">
        <v>1962606</v>
      </c>
      <c r="I209" s="2">
        <v>-44</v>
      </c>
      <c r="J209" s="2">
        <v>3094</v>
      </c>
      <c r="K209" s="2"/>
      <c r="L209" s="2">
        <v>5319</v>
      </c>
      <c r="M209" s="2">
        <v>1314</v>
      </c>
      <c r="N209" s="2">
        <v>484141</v>
      </c>
      <c r="O209" s="2">
        <v>63518</v>
      </c>
      <c r="P209" s="2">
        <v>9668</v>
      </c>
      <c r="Q209" s="2">
        <f t="shared" si="7"/>
        <v>7275066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2141497</v>
      </c>
      <c r="E210" s="2"/>
      <c r="F210" s="2">
        <v>636330</v>
      </c>
      <c r="G210" s="2">
        <v>2655696</v>
      </c>
      <c r="H210" s="2">
        <v>2630253</v>
      </c>
      <c r="I210" s="2">
        <v>-224</v>
      </c>
      <c r="J210" s="2">
        <v>3107</v>
      </c>
      <c r="K210" s="2"/>
      <c r="L210" s="2">
        <v>4365</v>
      </c>
      <c r="M210" s="2">
        <v>10076</v>
      </c>
      <c r="N210" s="2">
        <v>582323</v>
      </c>
      <c r="O210" s="2">
        <v>63703</v>
      </c>
      <c r="P210" s="2">
        <v>11984</v>
      </c>
      <c r="Q210" s="2">
        <f t="shared" si="7"/>
        <v>8739110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2528748</v>
      </c>
      <c r="E211" s="2"/>
      <c r="F211" s="2">
        <v>648568</v>
      </c>
      <c r="G211" s="2">
        <v>3588128</v>
      </c>
      <c r="H211" s="2">
        <v>2750299</v>
      </c>
      <c r="I211" s="2">
        <v>-224</v>
      </c>
      <c r="J211" s="2">
        <v>3200</v>
      </c>
      <c r="K211" s="2"/>
      <c r="L211" s="2">
        <v>3857</v>
      </c>
      <c r="M211" s="2">
        <v>26013</v>
      </c>
      <c r="N211" s="2">
        <v>592349</v>
      </c>
      <c r="O211" s="2">
        <v>57974</v>
      </c>
      <c r="P211" s="2">
        <v>12751</v>
      </c>
      <c r="Q211" s="2">
        <f t="shared" si="7"/>
        <v>10211663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3284344</v>
      </c>
      <c r="E212" s="2"/>
      <c r="F212" s="2">
        <v>639400</v>
      </c>
      <c r="G212" s="2">
        <v>4868778</v>
      </c>
      <c r="H212" s="2">
        <v>2730309</v>
      </c>
      <c r="I212" s="2">
        <v>-242</v>
      </c>
      <c r="J212" s="2">
        <v>3279</v>
      </c>
      <c r="K212" s="2"/>
      <c r="L212" s="2">
        <v>3122</v>
      </c>
      <c r="M212" s="2">
        <v>24935</v>
      </c>
      <c r="N212" s="2">
        <v>532569</v>
      </c>
      <c r="O212" s="2">
        <v>39082</v>
      </c>
      <c r="P212" s="2">
        <v>12599</v>
      </c>
      <c r="Q212" s="2">
        <f t="shared" si="7"/>
        <v>12138175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3092453</v>
      </c>
      <c r="E213" s="2"/>
      <c r="F213" s="2">
        <v>621297</v>
      </c>
      <c r="G213" s="2">
        <v>5077577</v>
      </c>
      <c r="H213" s="2">
        <v>2923384</v>
      </c>
      <c r="I213" s="2">
        <v>-240</v>
      </c>
      <c r="J213" s="2">
        <v>3274</v>
      </c>
      <c r="K213" s="2"/>
      <c r="L213" s="2">
        <v>4650</v>
      </c>
      <c r="M213" s="2">
        <v>16348</v>
      </c>
      <c r="N213" s="2">
        <v>534722</v>
      </c>
      <c r="O213" s="2">
        <v>48261</v>
      </c>
      <c r="P213" s="2">
        <v>12209</v>
      </c>
      <c r="Q213" s="2">
        <f t="shared" si="7"/>
        <v>12333935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2733694</v>
      </c>
      <c r="E214" s="2"/>
      <c r="F214" s="2">
        <v>485943</v>
      </c>
      <c r="G214" s="2">
        <v>4802097</v>
      </c>
      <c r="H214" s="2">
        <v>2807555</v>
      </c>
      <c r="I214" s="2">
        <v>-288</v>
      </c>
      <c r="J214" s="2">
        <v>3048</v>
      </c>
      <c r="K214" s="2"/>
      <c r="L214" s="2">
        <v>1958</v>
      </c>
      <c r="M214" s="2">
        <v>2840</v>
      </c>
      <c r="N214" s="2">
        <v>506141</v>
      </c>
      <c r="O214" s="2">
        <v>28960</v>
      </c>
      <c r="P214" s="2">
        <v>12029</v>
      </c>
      <c r="Q214" s="2">
        <f t="shared" si="7"/>
        <v>11383977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2336308</v>
      </c>
      <c r="E215" s="2"/>
      <c r="F215" s="2">
        <v>473560</v>
      </c>
      <c r="G215" s="2">
        <v>3942606</v>
      </c>
      <c r="H215" s="2">
        <v>2101637</v>
      </c>
      <c r="I215" s="2">
        <v>-393</v>
      </c>
      <c r="J215" s="2">
        <v>3153</v>
      </c>
      <c r="K215" s="2"/>
      <c r="L215" s="2">
        <v>6124</v>
      </c>
      <c r="M215" s="2">
        <v>-13282</v>
      </c>
      <c r="N215" s="2">
        <v>385955</v>
      </c>
      <c r="O215" s="2">
        <v>43213</v>
      </c>
      <c r="P215" s="2">
        <v>11766</v>
      </c>
      <c r="Q215" s="2">
        <f t="shared" si="7"/>
        <v>9290647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2482956</v>
      </c>
      <c r="E216" s="2"/>
      <c r="F216" s="2">
        <v>486815</v>
      </c>
      <c r="G216" s="2">
        <v>2816591</v>
      </c>
      <c r="H216" s="2">
        <v>1904189</v>
      </c>
      <c r="I216" s="2">
        <v>-196</v>
      </c>
      <c r="J216" s="2">
        <v>3203</v>
      </c>
      <c r="K216" s="2"/>
      <c r="L216" s="2">
        <v>4187</v>
      </c>
      <c r="M216" s="2">
        <v>-14921</v>
      </c>
      <c r="N216" s="2">
        <v>314855</v>
      </c>
      <c r="O216" s="2">
        <v>43378</v>
      </c>
      <c r="P216" s="2">
        <v>11026</v>
      </c>
      <c r="Q216" s="2">
        <f t="shared" si="7"/>
        <v>8052083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2805771</v>
      </c>
      <c r="E217" s="2"/>
      <c r="F217" s="2">
        <v>506601</v>
      </c>
      <c r="G217" s="2">
        <v>3047810</v>
      </c>
      <c r="H217" s="2">
        <v>2769519</v>
      </c>
      <c r="I217" s="2">
        <v>-199</v>
      </c>
      <c r="J217" s="2">
        <v>3298</v>
      </c>
      <c r="K217" s="2"/>
      <c r="L217" s="2">
        <v>1912</v>
      </c>
      <c r="M217" s="2">
        <v>-15501</v>
      </c>
      <c r="N217" s="2">
        <v>228551</v>
      </c>
      <c r="O217" s="2">
        <v>42269</v>
      </c>
      <c r="P217" s="2">
        <v>11533</v>
      </c>
      <c r="Q217" s="2">
        <f t="shared" si="7"/>
        <v>9401564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2337909</v>
      </c>
      <c r="E218" s="2"/>
      <c r="F218" s="2">
        <v>463865</v>
      </c>
      <c r="G218" s="2">
        <v>2920184</v>
      </c>
      <c r="H218" s="2">
        <v>2978263</v>
      </c>
      <c r="I218" s="2">
        <v>-250</v>
      </c>
      <c r="J218" s="2">
        <v>2916</v>
      </c>
      <c r="K218" s="2"/>
      <c r="L218" s="2">
        <v>5028</v>
      </c>
      <c r="M218" s="2">
        <v>-15965</v>
      </c>
      <c r="N218" s="2">
        <v>268370</v>
      </c>
      <c r="O218" s="2">
        <v>38452</v>
      </c>
      <c r="P218" s="2">
        <v>19722</v>
      </c>
      <c r="Q218" s="2">
        <f t="shared" si="7"/>
        <v>9018494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2421169</v>
      </c>
      <c r="E219" s="2"/>
      <c r="F219" s="2">
        <v>449342</v>
      </c>
      <c r="G219" s="2">
        <v>2540942</v>
      </c>
      <c r="H219" s="2">
        <v>2686344</v>
      </c>
      <c r="I219" s="2">
        <v>-401</v>
      </c>
      <c r="J219" s="2">
        <v>2615</v>
      </c>
      <c r="K219" s="2"/>
      <c r="L219" s="2">
        <v>6602</v>
      </c>
      <c r="M219" s="2">
        <v>-26470</v>
      </c>
      <c r="N219" s="2">
        <v>273493</v>
      </c>
      <c r="O219" s="2">
        <v>48080</v>
      </c>
      <c r="P219" s="2">
        <v>17619</v>
      </c>
      <c r="Q219" s="2">
        <f t="shared" si="7"/>
        <v>8419335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1827253</v>
      </c>
      <c r="E220" s="2"/>
      <c r="F220" s="2">
        <v>485909</v>
      </c>
      <c r="G220" s="2">
        <v>2915431</v>
      </c>
      <c r="H220" s="2">
        <v>2966738</v>
      </c>
      <c r="I220" s="2">
        <v>-410</v>
      </c>
      <c r="J220" s="2">
        <v>2800</v>
      </c>
      <c r="K220" s="2"/>
      <c r="L220" s="2">
        <v>3301</v>
      </c>
      <c r="M220" s="2">
        <v>-893</v>
      </c>
      <c r="N220" s="2">
        <v>425377</v>
      </c>
      <c r="O220" s="2">
        <v>51330</v>
      </c>
      <c r="P220" s="2">
        <v>15066</v>
      </c>
      <c r="Q220" s="2">
        <f t="shared" si="7"/>
        <v>8691902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1276347</v>
      </c>
      <c r="E221" s="2"/>
      <c r="F221" s="2">
        <v>465409</v>
      </c>
      <c r="G221" s="2">
        <v>3278154</v>
      </c>
      <c r="H221" s="2">
        <v>2063363</v>
      </c>
      <c r="I221" s="2">
        <v>-385</v>
      </c>
      <c r="J221" s="2">
        <v>2645</v>
      </c>
      <c r="K221" s="2"/>
      <c r="L221" s="2">
        <v>7849</v>
      </c>
      <c r="M221" s="2">
        <v>-2456</v>
      </c>
      <c r="N221" s="2">
        <v>502300</v>
      </c>
      <c r="O221" s="2">
        <v>54982</v>
      </c>
      <c r="P221" s="2">
        <v>13350</v>
      </c>
      <c r="Q221" s="2">
        <f t="shared" si="7"/>
        <v>7661558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1599427</v>
      </c>
      <c r="E222" s="2"/>
      <c r="F222" s="2">
        <v>550562</v>
      </c>
      <c r="G222" s="2">
        <v>3013241</v>
      </c>
      <c r="H222" s="2">
        <v>2643579</v>
      </c>
      <c r="I222" s="2">
        <v>-391</v>
      </c>
      <c r="J222" s="2">
        <v>2903</v>
      </c>
      <c r="K222" s="2"/>
      <c r="L222" s="2">
        <v>6393</v>
      </c>
      <c r="M222" s="2">
        <v>3618</v>
      </c>
      <c r="N222" s="2">
        <v>525315</v>
      </c>
      <c r="O222" s="2">
        <v>62066</v>
      </c>
      <c r="P222" s="2">
        <v>18643</v>
      </c>
      <c r="Q222" s="2">
        <f t="shared" si="7"/>
        <v>8425356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1903832</v>
      </c>
      <c r="E223" s="2"/>
      <c r="F223" s="2">
        <v>603160</v>
      </c>
      <c r="G223" s="2">
        <v>4144843</v>
      </c>
      <c r="H223" s="2">
        <v>2853989</v>
      </c>
      <c r="I223" s="2">
        <v>-252</v>
      </c>
      <c r="J223" s="2">
        <v>2905</v>
      </c>
      <c r="K223" s="2"/>
      <c r="L223" s="2">
        <v>5866</v>
      </c>
      <c r="M223" s="2">
        <v>8389</v>
      </c>
      <c r="N223" s="2">
        <v>592795</v>
      </c>
      <c r="O223" s="2">
        <v>42903</v>
      </c>
      <c r="P223" s="2">
        <v>17494</v>
      </c>
      <c r="Q223" s="2">
        <f t="shared" si="7"/>
        <v>10175924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2654742</v>
      </c>
      <c r="E224" s="2"/>
      <c r="F224" s="2">
        <v>632006</v>
      </c>
      <c r="G224" s="2">
        <v>5258588</v>
      </c>
      <c r="H224" s="2">
        <v>2936057</v>
      </c>
      <c r="I224" s="2">
        <v>-278</v>
      </c>
      <c r="J224" s="2">
        <v>2983</v>
      </c>
      <c r="K224" s="2"/>
      <c r="L224" s="2">
        <v>3774</v>
      </c>
      <c r="M224" s="2">
        <v>28845</v>
      </c>
      <c r="N224" s="2">
        <v>554869</v>
      </c>
      <c r="O224" s="2">
        <v>46297</v>
      </c>
      <c r="P224" s="2">
        <v>17982</v>
      </c>
      <c r="Q224" s="2">
        <f t="shared" si="7"/>
        <v>12135865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2827366</v>
      </c>
      <c r="E225" s="2"/>
      <c r="F225" s="2">
        <v>635264</v>
      </c>
      <c r="G225" s="2">
        <v>5412814</v>
      </c>
      <c r="H225" s="2">
        <v>2781532</v>
      </c>
      <c r="I225" s="2">
        <v>-273</v>
      </c>
      <c r="J225" s="2">
        <v>2988</v>
      </c>
      <c r="K225" s="2"/>
      <c r="L225" s="2">
        <v>4083</v>
      </c>
      <c r="M225" s="2">
        <v>31729</v>
      </c>
      <c r="N225" s="2">
        <v>563791</v>
      </c>
      <c r="O225" s="2">
        <v>43049</v>
      </c>
      <c r="P225" s="2">
        <v>17039</v>
      </c>
      <c r="Q225" s="2">
        <f t="shared" si="7"/>
        <v>12319382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2188124</v>
      </c>
      <c r="E226" s="2"/>
      <c r="F226" s="2">
        <v>471214</v>
      </c>
      <c r="G226" s="2">
        <v>4781146</v>
      </c>
      <c r="H226" s="2">
        <v>2838796</v>
      </c>
      <c r="I226" s="2">
        <v>-388</v>
      </c>
      <c r="J226" s="2">
        <v>2845</v>
      </c>
      <c r="K226" s="2"/>
      <c r="L226" s="2">
        <v>4403</v>
      </c>
      <c r="M226" s="2">
        <v>7493</v>
      </c>
      <c r="N226" s="2">
        <v>461043</v>
      </c>
      <c r="O226" s="2">
        <v>42838</v>
      </c>
      <c r="P226" s="2">
        <v>16888</v>
      </c>
      <c r="Q226" s="2">
        <f t="shared" si="7"/>
        <v>10814402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1700887</v>
      </c>
      <c r="E227" s="2"/>
      <c r="F227" s="2">
        <v>456870</v>
      </c>
      <c r="G227" s="2">
        <v>4395483</v>
      </c>
      <c r="H227" s="2">
        <v>2027695</v>
      </c>
      <c r="I227" s="2">
        <v>-375</v>
      </c>
      <c r="J227" s="2">
        <v>2864</v>
      </c>
      <c r="K227" s="2"/>
      <c r="L227" s="2">
        <v>2540</v>
      </c>
      <c r="M227" s="2">
        <v>-6099</v>
      </c>
      <c r="N227" s="2">
        <v>450156</v>
      </c>
      <c r="O227" s="2">
        <v>44161</v>
      </c>
      <c r="P227" s="2">
        <v>16149</v>
      </c>
      <c r="Q227" s="2">
        <f t="shared" si="7"/>
        <v>9090331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1334660</v>
      </c>
      <c r="E228" s="2"/>
      <c r="F228" s="2">
        <v>435330</v>
      </c>
      <c r="G228" s="2">
        <v>3287850</v>
      </c>
      <c r="H228" s="2">
        <v>2173732</v>
      </c>
      <c r="I228" s="2">
        <v>-381</v>
      </c>
      <c r="J228" s="2">
        <v>2743</v>
      </c>
      <c r="K228" s="2"/>
      <c r="L228" s="2">
        <v>3368</v>
      </c>
      <c r="M228" s="2">
        <v>-20435</v>
      </c>
      <c r="N228" s="2">
        <v>279879</v>
      </c>
      <c r="O228" s="2">
        <v>42013</v>
      </c>
      <c r="P228" s="2">
        <v>13895</v>
      </c>
      <c r="Q228" s="2">
        <f t="shared" si="7"/>
        <v>7552654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1146257</v>
      </c>
      <c r="E229" s="2"/>
      <c r="F229" s="2">
        <v>446586</v>
      </c>
      <c r="G229" s="2">
        <v>4145946</v>
      </c>
      <c r="H229" s="2">
        <v>2970280</v>
      </c>
      <c r="I229" s="2">
        <v>-358</v>
      </c>
      <c r="J229" s="2">
        <v>2918</v>
      </c>
      <c r="K229" s="2"/>
      <c r="L229" s="2">
        <v>10673</v>
      </c>
      <c r="M229" s="2">
        <v>-5283</v>
      </c>
      <c r="N229" s="2">
        <v>211036</v>
      </c>
      <c r="O229" s="2">
        <v>40859</v>
      </c>
      <c r="P229" s="2">
        <v>13807</v>
      </c>
      <c r="Q229" s="2">
        <f t="shared" si="7"/>
        <v>8982721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</row>
    <row r="239" spans="1:17" x14ac:dyDescent="0.2">
      <c r="A239" s="5">
        <f t="shared" si="6"/>
        <v>44105</v>
      </c>
      <c r="B239">
        <v>2020</v>
      </c>
      <c r="C239">
        <v>10</v>
      </c>
    </row>
    <row r="240" spans="1:17" x14ac:dyDescent="0.2">
      <c r="A240" s="5">
        <f t="shared" si="6"/>
        <v>44136</v>
      </c>
      <c r="B240">
        <v>2020</v>
      </c>
      <c r="C240">
        <v>11</v>
      </c>
    </row>
    <row r="241" spans="1:17" x14ac:dyDescent="0.2">
      <c r="A241" s="5">
        <f t="shared" si="6"/>
        <v>44166</v>
      </c>
      <c r="B241">
        <v>2020</v>
      </c>
      <c r="C241">
        <v>12</v>
      </c>
    </row>
    <row r="243" spans="1:17" x14ac:dyDescent="0.2">
      <c r="C243" s="6"/>
      <c r="D243" s="6"/>
      <c r="G243" s="6"/>
      <c r="L243" s="6"/>
    </row>
    <row r="244" spans="1:17" x14ac:dyDescent="0.2">
      <c r="C244" s="6"/>
      <c r="D244" s="6"/>
      <c r="G244" s="6"/>
      <c r="L244" s="6"/>
    </row>
    <row r="247" spans="1:17" x14ac:dyDescent="0.2">
      <c r="B247">
        <v>2001</v>
      </c>
      <c r="C247">
        <v>8760</v>
      </c>
      <c r="D247" s="2">
        <f>SUMIF($B$2:$B$241,$B247,D$2:D$241)/$C247</f>
        <v>4573.2299086757994</v>
      </c>
      <c r="E247" s="2">
        <f t="shared" ref="E247:Q262" si="8">SUMIF($B$2:$B$241,$B247,E$2:E$241)/$C247</f>
        <v>0</v>
      </c>
      <c r="F247" s="2">
        <f t="shared" si="8"/>
        <v>870.26997716894982</v>
      </c>
      <c r="G247" s="2">
        <f t="shared" si="8"/>
        <v>1469.4292237442921</v>
      </c>
      <c r="H247" s="2">
        <f t="shared" si="8"/>
        <v>3279.004109589041</v>
      </c>
      <c r="I247" s="2">
        <f t="shared" si="8"/>
        <v>0</v>
      </c>
      <c r="J247" s="2">
        <f t="shared" si="8"/>
        <v>4.446118721461187</v>
      </c>
      <c r="K247" s="2">
        <f t="shared" si="8"/>
        <v>0</v>
      </c>
      <c r="L247" s="2">
        <f t="shared" si="8"/>
        <v>35.868264840182647</v>
      </c>
      <c r="M247" s="2">
        <f t="shared" si="8"/>
        <v>31.540410958904111</v>
      </c>
      <c r="N247" s="2">
        <f t="shared" si="8"/>
        <v>5.5821917808219178E-2</v>
      </c>
      <c r="O247" s="2">
        <f t="shared" si="8"/>
        <v>0</v>
      </c>
      <c r="P247" s="2">
        <f t="shared" si="8"/>
        <v>0</v>
      </c>
      <c r="Q247" s="2">
        <f>SUMIF($B$2:$B$241,$B247,Q$2:Q$241)/$C247</f>
        <v>10263.843835616439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4363.7705479452052</v>
      </c>
      <c r="E248" s="2">
        <f t="shared" si="8"/>
        <v>0</v>
      </c>
      <c r="F248" s="2">
        <f t="shared" si="8"/>
        <v>847.85148401826484</v>
      </c>
      <c r="G248" s="2">
        <f t="shared" si="8"/>
        <v>1974.0885844748859</v>
      </c>
      <c r="H248" s="2">
        <f t="shared" si="8"/>
        <v>3523.0492009132422</v>
      </c>
      <c r="I248" s="2">
        <f t="shared" si="8"/>
        <v>10.013127853881279</v>
      </c>
      <c r="J248" s="2">
        <f t="shared" si="8"/>
        <v>6.0894977168949769</v>
      </c>
      <c r="K248" s="2">
        <f t="shared" si="8"/>
        <v>0</v>
      </c>
      <c r="L248" s="2">
        <f t="shared" si="8"/>
        <v>6.5576484018264845</v>
      </c>
      <c r="M248" s="2">
        <f t="shared" si="8"/>
        <v>14.151141552511415</v>
      </c>
      <c r="N248" s="2">
        <f t="shared" si="8"/>
        <v>5.2397260273972603E-2</v>
      </c>
      <c r="O248" s="2">
        <f t="shared" si="8"/>
        <v>0</v>
      </c>
      <c r="P248" s="2">
        <f t="shared" si="8"/>
        <v>0</v>
      </c>
      <c r="Q248" s="2">
        <f t="shared" si="8"/>
        <v>10745.623630136986</v>
      </c>
    </row>
    <row r="249" spans="1:17" x14ac:dyDescent="0.2">
      <c r="B249">
        <v>2003</v>
      </c>
      <c r="C249">
        <v>8760</v>
      </c>
      <c r="D249" s="2">
        <f t="shared" si="9"/>
        <v>4348.3344748858444</v>
      </c>
      <c r="E249" s="2">
        <f t="shared" si="8"/>
        <v>0</v>
      </c>
      <c r="F249" s="2">
        <f t="shared" si="8"/>
        <v>807.64657534246578</v>
      </c>
      <c r="G249" s="2">
        <f t="shared" si="8"/>
        <v>2161.2603881278537</v>
      </c>
      <c r="H249" s="2">
        <f t="shared" si="8"/>
        <v>3262.677283105023</v>
      </c>
      <c r="I249" s="2">
        <f t="shared" si="8"/>
        <v>231.86038812785389</v>
      </c>
      <c r="J249" s="2">
        <f t="shared" si="8"/>
        <v>5.1226027397260276</v>
      </c>
      <c r="K249" s="2">
        <f t="shared" si="8"/>
        <v>0</v>
      </c>
      <c r="L249" s="2">
        <f t="shared" si="8"/>
        <v>5.5568493150684928</v>
      </c>
      <c r="M249" s="2">
        <f t="shared" si="8"/>
        <v>32.373287671232873</v>
      </c>
      <c r="N249" s="2">
        <f t="shared" si="8"/>
        <v>4.509132420091324E-2</v>
      </c>
      <c r="O249" s="2">
        <f t="shared" si="8"/>
        <v>0</v>
      </c>
      <c r="P249" s="2">
        <f t="shared" si="8"/>
        <v>0</v>
      </c>
      <c r="Q249" s="2">
        <f t="shared" si="8"/>
        <v>10854.876940639269</v>
      </c>
    </row>
    <row r="250" spans="1:17" x14ac:dyDescent="0.2">
      <c r="B250">
        <v>2004</v>
      </c>
      <c r="C250">
        <v>8784</v>
      </c>
      <c r="D250" s="2">
        <f t="shared" si="9"/>
        <v>4532.1671220400731</v>
      </c>
      <c r="E250" s="2">
        <f t="shared" si="8"/>
        <v>0</v>
      </c>
      <c r="F250" s="2">
        <f t="shared" si="8"/>
        <v>793.84653916211289</v>
      </c>
      <c r="G250" s="2">
        <f t="shared" si="8"/>
        <v>3217.7758424408016</v>
      </c>
      <c r="H250" s="2">
        <f t="shared" si="8"/>
        <v>3200.4336293260471</v>
      </c>
      <c r="I250" s="2">
        <f t="shared" si="8"/>
        <v>76.849385245901644</v>
      </c>
      <c r="J250" s="2">
        <f t="shared" si="8"/>
        <v>5.0084244080145721</v>
      </c>
      <c r="K250" s="2">
        <f t="shared" si="8"/>
        <v>0</v>
      </c>
      <c r="L250" s="2">
        <f t="shared" si="8"/>
        <v>4.6127049180327866</v>
      </c>
      <c r="M250" s="2">
        <f t="shared" si="8"/>
        <v>-6.0837887067395267</v>
      </c>
      <c r="N250" s="2">
        <f t="shared" si="8"/>
        <v>0.48576958105646628</v>
      </c>
      <c r="O250" s="2">
        <f t="shared" si="8"/>
        <v>0</v>
      </c>
      <c r="P250" s="2">
        <f t="shared" si="8"/>
        <v>0</v>
      </c>
      <c r="Q250" s="2">
        <f t="shared" si="8"/>
        <v>11825.0956284153</v>
      </c>
    </row>
    <row r="251" spans="1:17" x14ac:dyDescent="0.2">
      <c r="B251">
        <v>2005</v>
      </c>
      <c r="C251">
        <v>8760</v>
      </c>
      <c r="D251" s="2">
        <f t="shared" si="9"/>
        <v>4582.5950913242013</v>
      </c>
      <c r="E251" s="2">
        <f t="shared" si="8"/>
        <v>0</v>
      </c>
      <c r="F251" s="2">
        <f t="shared" si="8"/>
        <v>731.74257990867579</v>
      </c>
      <c r="G251" s="2">
        <f t="shared" si="8"/>
        <v>3298.2892694063926</v>
      </c>
      <c r="H251" s="2">
        <f t="shared" si="8"/>
        <v>2946.0554794520549</v>
      </c>
      <c r="I251" s="2">
        <f t="shared" si="8"/>
        <v>0</v>
      </c>
      <c r="J251" s="2">
        <f t="shared" si="8"/>
        <v>5.519748858447489</v>
      </c>
      <c r="K251" s="2">
        <f t="shared" si="8"/>
        <v>0</v>
      </c>
      <c r="L251" s="2">
        <f t="shared" si="8"/>
        <v>4.9357305936073059</v>
      </c>
      <c r="M251" s="2">
        <f t="shared" si="8"/>
        <v>12.256392694063926</v>
      </c>
      <c r="N251" s="2">
        <f t="shared" si="8"/>
        <v>1.5502283105022832</v>
      </c>
      <c r="O251" s="2">
        <f t="shared" si="8"/>
        <v>0</v>
      </c>
      <c r="P251" s="2">
        <f t="shared" si="8"/>
        <v>1.3765981735159818</v>
      </c>
      <c r="Q251" s="2">
        <f t="shared" si="8"/>
        <v>11584.321118721462</v>
      </c>
    </row>
    <row r="252" spans="1:17" x14ac:dyDescent="0.2">
      <c r="B252">
        <v>2006</v>
      </c>
      <c r="C252">
        <v>8760</v>
      </c>
      <c r="D252" s="2">
        <f t="shared" si="9"/>
        <v>4616.7642694063925</v>
      </c>
      <c r="E252" s="2">
        <f t="shared" si="8"/>
        <v>0</v>
      </c>
      <c r="F252" s="2">
        <f t="shared" si="8"/>
        <v>775.44566210045662</v>
      </c>
      <c r="G252" s="2">
        <f t="shared" si="8"/>
        <v>3752.1743150684933</v>
      </c>
      <c r="H252" s="2">
        <f t="shared" si="8"/>
        <v>2741.1222602739726</v>
      </c>
      <c r="I252" s="2">
        <f t="shared" si="8"/>
        <v>0</v>
      </c>
      <c r="J252" s="2">
        <f t="shared" si="8"/>
        <v>3.6751141552511415</v>
      </c>
      <c r="K252" s="2">
        <f t="shared" si="8"/>
        <v>0</v>
      </c>
      <c r="L252" s="2">
        <f t="shared" si="8"/>
        <v>8.3755707762557083</v>
      </c>
      <c r="M252" s="2">
        <f t="shared" si="8"/>
        <v>16.957990867579909</v>
      </c>
      <c r="N252" s="2">
        <f t="shared" si="8"/>
        <v>1.4990867579908675</v>
      </c>
      <c r="O252" s="2">
        <f t="shared" si="8"/>
        <v>0</v>
      </c>
      <c r="P252" s="2">
        <f t="shared" si="8"/>
        <v>0.9405251141552512</v>
      </c>
      <c r="Q252" s="2">
        <f t="shared" si="8"/>
        <v>11916.954794520549</v>
      </c>
    </row>
    <row r="253" spans="1:17" x14ac:dyDescent="0.2">
      <c r="B253">
        <v>2007</v>
      </c>
      <c r="C253">
        <v>8760</v>
      </c>
      <c r="D253" s="2">
        <f t="shared" si="9"/>
        <v>4711.7993150684933</v>
      </c>
      <c r="E253" s="2">
        <f t="shared" si="8"/>
        <v>0</v>
      </c>
      <c r="F253" s="2">
        <f t="shared" si="8"/>
        <v>753.15867579908672</v>
      </c>
      <c r="G253" s="2">
        <f t="shared" si="8"/>
        <v>4391.4634703196343</v>
      </c>
      <c r="H253" s="2">
        <f t="shared" si="8"/>
        <v>3057.3505707762556</v>
      </c>
      <c r="I253" s="2">
        <f t="shared" si="8"/>
        <v>0</v>
      </c>
      <c r="J253" s="2">
        <f t="shared" si="8"/>
        <v>3.7657534246575342</v>
      </c>
      <c r="K253" s="2">
        <f t="shared" si="8"/>
        <v>0</v>
      </c>
      <c r="L253" s="2">
        <f t="shared" si="8"/>
        <v>5.6251141552511417</v>
      </c>
      <c r="M253" s="2">
        <f t="shared" si="8"/>
        <v>14.316324200913241</v>
      </c>
      <c r="N253" s="2">
        <f t="shared" si="8"/>
        <v>0.98732876712328765</v>
      </c>
      <c r="O253" s="2">
        <f t="shared" si="8"/>
        <v>0</v>
      </c>
      <c r="P253" s="2">
        <f t="shared" si="8"/>
        <v>0</v>
      </c>
      <c r="Q253" s="2">
        <f t="shared" si="8"/>
        <v>12938.466552511416</v>
      </c>
    </row>
    <row r="254" spans="1:17" x14ac:dyDescent="0.2">
      <c r="B254">
        <v>2008</v>
      </c>
      <c r="C254">
        <v>8784</v>
      </c>
      <c r="D254" s="2">
        <f t="shared" si="9"/>
        <v>4990.9220173041895</v>
      </c>
      <c r="E254" s="2">
        <f t="shared" si="8"/>
        <v>0</v>
      </c>
      <c r="F254" s="2">
        <f t="shared" si="8"/>
        <v>829.45161657559197</v>
      </c>
      <c r="G254" s="2">
        <f t="shared" si="8"/>
        <v>4419.6754326047358</v>
      </c>
      <c r="H254" s="2">
        <f t="shared" si="8"/>
        <v>3329.9744990892532</v>
      </c>
      <c r="I254" s="2">
        <f t="shared" si="8"/>
        <v>0</v>
      </c>
      <c r="J254" s="2">
        <f t="shared" si="8"/>
        <v>2.6168032786885247</v>
      </c>
      <c r="K254" s="2">
        <f t="shared" si="8"/>
        <v>0</v>
      </c>
      <c r="L254" s="2">
        <f t="shared" si="8"/>
        <v>5.908014571948998</v>
      </c>
      <c r="M254" s="2">
        <f t="shared" si="8"/>
        <v>10.761612021857923</v>
      </c>
      <c r="N254" s="2">
        <f t="shared" si="8"/>
        <v>1.6762295081967213</v>
      </c>
      <c r="O254" s="2">
        <f t="shared" si="8"/>
        <v>0</v>
      </c>
      <c r="P254" s="2">
        <f t="shared" si="8"/>
        <v>8.6461748633879782</v>
      </c>
      <c r="Q254" s="2">
        <f t="shared" si="8"/>
        <v>13599.63239981785</v>
      </c>
    </row>
    <row r="255" spans="1:17" x14ac:dyDescent="0.2">
      <c r="B255">
        <v>2009</v>
      </c>
      <c r="C255">
        <v>8760</v>
      </c>
      <c r="D255" s="2">
        <f t="shared" si="9"/>
        <v>4532.7417808219179</v>
      </c>
      <c r="E255" s="2">
        <f t="shared" si="8"/>
        <v>0</v>
      </c>
      <c r="F255" s="2">
        <f t="shared" si="8"/>
        <v>733.71529680365302</v>
      </c>
      <c r="G255" s="2">
        <f t="shared" si="8"/>
        <v>3965.6585616438356</v>
      </c>
      <c r="H255" s="2">
        <f t="shared" si="8"/>
        <v>3500.2113013698631</v>
      </c>
      <c r="I255" s="2">
        <f t="shared" si="8"/>
        <v>0.20627853881278538</v>
      </c>
      <c r="J255" s="2">
        <f t="shared" si="8"/>
        <v>2.5101598173515982</v>
      </c>
      <c r="K255" s="2">
        <f t="shared" si="8"/>
        <v>0</v>
      </c>
      <c r="L255" s="2">
        <f t="shared" si="8"/>
        <v>7.1574200913242008</v>
      </c>
      <c r="M255" s="2">
        <f t="shared" si="8"/>
        <v>19.347031963470318</v>
      </c>
      <c r="N255" s="2">
        <f t="shared" si="8"/>
        <v>1.6147260273972603</v>
      </c>
      <c r="O255" s="2">
        <f t="shared" si="8"/>
        <v>3.3727168949771689</v>
      </c>
      <c r="P255" s="2">
        <f t="shared" si="8"/>
        <v>15.598287671232876</v>
      </c>
      <c r="Q255" s="2">
        <f t="shared" si="8"/>
        <v>12782.133561643835</v>
      </c>
    </row>
    <row r="256" spans="1:17" x14ac:dyDescent="0.2">
      <c r="B256">
        <v>2010</v>
      </c>
      <c r="C256">
        <v>8760</v>
      </c>
      <c r="D256" s="2">
        <f t="shared" si="9"/>
        <v>4982.1697488584477</v>
      </c>
      <c r="E256" s="2">
        <f t="shared" si="8"/>
        <v>0</v>
      </c>
      <c r="F256" s="2">
        <f t="shared" si="8"/>
        <v>755.9544520547945</v>
      </c>
      <c r="G256" s="2">
        <f t="shared" si="8"/>
        <v>3387.6644977168949</v>
      </c>
      <c r="H256" s="2">
        <f t="shared" si="8"/>
        <v>3561.636415525114</v>
      </c>
      <c r="I256" s="2">
        <f t="shared" si="8"/>
        <v>1.6907488584474886</v>
      </c>
      <c r="J256" s="2">
        <f t="shared" si="8"/>
        <v>3.2434931506849316</v>
      </c>
      <c r="K256" s="2">
        <f t="shared" si="8"/>
        <v>0</v>
      </c>
      <c r="L256" s="2">
        <f t="shared" si="8"/>
        <v>7.5839041095890414</v>
      </c>
      <c r="M256" s="2">
        <f t="shared" si="8"/>
        <v>23.861872146118721</v>
      </c>
      <c r="N256" s="2">
        <f t="shared" si="8"/>
        <v>1.7982876712328768</v>
      </c>
      <c r="O256" s="2">
        <f t="shared" si="8"/>
        <v>15.401369863013699</v>
      </c>
      <c r="P256" s="2">
        <f t="shared" si="8"/>
        <v>15.961872146118722</v>
      </c>
      <c r="Q256" s="2">
        <f t="shared" si="8"/>
        <v>12756.966662100458</v>
      </c>
    </row>
    <row r="257" spans="2:33" x14ac:dyDescent="0.2">
      <c r="B257">
        <v>2011</v>
      </c>
      <c r="C257">
        <v>8760</v>
      </c>
      <c r="D257" s="2">
        <f t="shared" si="9"/>
        <v>4988.8466541095895</v>
      </c>
      <c r="E257" s="2">
        <f t="shared" si="8"/>
        <v>0</v>
      </c>
      <c r="F257" s="2">
        <f t="shared" si="8"/>
        <v>1047.2707773972602</v>
      </c>
      <c r="G257" s="2">
        <f t="shared" si="8"/>
        <v>2654.4177625570778</v>
      </c>
      <c r="H257" s="2">
        <f t="shared" si="8"/>
        <v>3570.532305936073</v>
      </c>
      <c r="I257" s="2">
        <f t="shared" si="8"/>
        <v>1.797519406392694</v>
      </c>
      <c r="J257" s="2">
        <f t="shared" si="8"/>
        <v>5.3462990867579903</v>
      </c>
      <c r="K257" s="2">
        <f t="shared" si="8"/>
        <v>0</v>
      </c>
      <c r="L257" s="2">
        <f t="shared" si="8"/>
        <v>6.0782271689497724</v>
      </c>
      <c r="M257" s="2">
        <f t="shared" si="8"/>
        <v>13.814954337899543</v>
      </c>
      <c r="N257" s="2">
        <f t="shared" si="8"/>
        <v>9.5147020547945207</v>
      </c>
      <c r="O257" s="2">
        <f t="shared" si="8"/>
        <v>29.17568607305936</v>
      </c>
      <c r="P257" s="2">
        <f t="shared" si="8"/>
        <v>16.395605022831049</v>
      </c>
      <c r="Q257" s="2">
        <f t="shared" si="8"/>
        <v>12343.190493150685</v>
      </c>
    </row>
    <row r="258" spans="2:33" x14ac:dyDescent="0.2">
      <c r="B258">
        <v>2012</v>
      </c>
      <c r="C258">
        <v>8784</v>
      </c>
      <c r="D258" s="2">
        <f t="shared" si="9"/>
        <v>4566.901720173043</v>
      </c>
      <c r="E258" s="2">
        <f t="shared" si="8"/>
        <v>0</v>
      </c>
      <c r="F258" s="2">
        <f t="shared" si="8"/>
        <v>764.67828096539165</v>
      </c>
      <c r="G258" s="2">
        <f t="shared" si="8"/>
        <v>3448.8855305100187</v>
      </c>
      <c r="H258" s="2">
        <f t="shared" si="8"/>
        <v>3635.4640255009108</v>
      </c>
      <c r="I258" s="2">
        <f t="shared" si="8"/>
        <v>2.6568863843351553</v>
      </c>
      <c r="J258" s="2">
        <f t="shared" si="8"/>
        <v>6.1329678961748639</v>
      </c>
      <c r="K258" s="2">
        <f t="shared" si="8"/>
        <v>0</v>
      </c>
      <c r="L258" s="2">
        <f t="shared" si="8"/>
        <v>4.7713934426229505</v>
      </c>
      <c r="M258" s="2">
        <f t="shared" si="8"/>
        <v>9.0442850637522767</v>
      </c>
      <c r="N258" s="2">
        <f t="shared" si="8"/>
        <v>108.77086976320582</v>
      </c>
      <c r="O258" s="2">
        <f t="shared" si="8"/>
        <v>60.523668032786873</v>
      </c>
      <c r="P258" s="2">
        <f t="shared" si="8"/>
        <v>17.838945810564663</v>
      </c>
      <c r="Q258" s="2">
        <f t="shared" si="8"/>
        <v>12625.668573542804</v>
      </c>
    </row>
    <row r="259" spans="2:33" x14ac:dyDescent="0.2">
      <c r="B259">
        <v>2013</v>
      </c>
      <c r="C259">
        <v>8760</v>
      </c>
      <c r="D259" s="2">
        <f t="shared" si="9"/>
        <v>4964.8830856164386</v>
      </c>
      <c r="E259" s="2">
        <f t="shared" si="8"/>
        <v>0</v>
      </c>
      <c r="F259" s="2">
        <f t="shared" si="8"/>
        <v>675.18926940639267</v>
      </c>
      <c r="G259" s="2">
        <f t="shared" si="8"/>
        <v>3388.6565399543383</v>
      </c>
      <c r="H259" s="2">
        <f t="shared" si="8"/>
        <v>3588.0228310502284</v>
      </c>
      <c r="I259" s="2">
        <f t="shared" si="8"/>
        <v>0.36331735159817352</v>
      </c>
      <c r="J259" s="2">
        <f t="shared" si="8"/>
        <v>7.8919577625570776</v>
      </c>
      <c r="K259" s="2">
        <f t="shared" si="8"/>
        <v>0</v>
      </c>
      <c r="L259" s="2">
        <f t="shared" si="8"/>
        <v>4.9046552511415529</v>
      </c>
      <c r="M259" s="2">
        <f t="shared" si="8"/>
        <v>2.770662100456621</v>
      </c>
      <c r="N259" s="2">
        <f t="shared" si="8"/>
        <v>241.03181050228312</v>
      </c>
      <c r="O259" s="2">
        <f t="shared" si="8"/>
        <v>51.342922374429222</v>
      </c>
      <c r="P259" s="2">
        <f t="shared" si="8"/>
        <v>11.678947488584477</v>
      </c>
      <c r="Q259" s="2">
        <f t="shared" si="8"/>
        <v>12936.735998858447</v>
      </c>
    </row>
    <row r="260" spans="2:33" x14ac:dyDescent="0.2">
      <c r="B260">
        <v>2014</v>
      </c>
      <c r="C260">
        <v>8760</v>
      </c>
      <c r="D260" s="2">
        <f t="shared" si="9"/>
        <v>4870.4511849315068</v>
      </c>
      <c r="E260" s="2">
        <f t="shared" si="8"/>
        <v>0</v>
      </c>
      <c r="F260" s="2">
        <f t="shared" si="8"/>
        <v>703.52226484018274</v>
      </c>
      <c r="G260" s="2">
        <f t="shared" si="8"/>
        <v>3121.7771461187222</v>
      </c>
      <c r="H260" s="2">
        <f t="shared" si="8"/>
        <v>3689.6023972602738</v>
      </c>
      <c r="I260" s="2">
        <f t="shared" si="8"/>
        <v>0</v>
      </c>
      <c r="J260" s="2">
        <f t="shared" si="8"/>
        <v>7.8817808219178076</v>
      </c>
      <c r="K260" s="2">
        <f t="shared" si="8"/>
        <v>0</v>
      </c>
      <c r="L260" s="2">
        <f t="shared" si="8"/>
        <v>6.5138858447488586</v>
      </c>
      <c r="M260" s="2">
        <f t="shared" si="8"/>
        <v>1.5858447488584475</v>
      </c>
      <c r="N260" s="2">
        <f t="shared" si="8"/>
        <v>354.04399429223753</v>
      </c>
      <c r="O260" s="2">
        <f t="shared" si="8"/>
        <v>53.93495547945205</v>
      </c>
      <c r="P260" s="2">
        <f t="shared" si="8"/>
        <v>19.37103082191781</v>
      </c>
      <c r="Q260" s="2">
        <f t="shared" si="8"/>
        <v>12828.684485159818</v>
      </c>
    </row>
    <row r="261" spans="2:33" x14ac:dyDescent="0.2">
      <c r="B261">
        <v>2015</v>
      </c>
      <c r="C261">
        <v>8760</v>
      </c>
      <c r="D261" s="2">
        <f t="shared" si="9"/>
        <v>4128.6722602739728</v>
      </c>
      <c r="E261" s="2">
        <f t="shared" si="8"/>
        <v>0</v>
      </c>
      <c r="F261" s="2">
        <f t="shared" si="8"/>
        <v>746.08687214611871</v>
      </c>
      <c r="G261" s="2">
        <f t="shared" si="8"/>
        <v>3842.1350456621003</v>
      </c>
      <c r="H261" s="2">
        <f t="shared" si="8"/>
        <v>3712.9674657534247</v>
      </c>
      <c r="I261" s="2">
        <f t="shared" si="8"/>
        <v>0</v>
      </c>
      <c r="J261" s="2">
        <f t="shared" si="8"/>
        <v>5.6671232876712327</v>
      </c>
      <c r="K261" s="2">
        <f t="shared" si="8"/>
        <v>0</v>
      </c>
      <c r="L261" s="2">
        <f t="shared" si="8"/>
        <v>5.4929223744292237</v>
      </c>
      <c r="M261" s="2">
        <f t="shared" si="8"/>
        <v>8.3413242009132418</v>
      </c>
      <c r="N261" s="2">
        <f t="shared" si="8"/>
        <v>394.5898401826484</v>
      </c>
      <c r="O261" s="2">
        <f t="shared" si="8"/>
        <v>51.602397260273975</v>
      </c>
      <c r="P261" s="2">
        <f t="shared" si="8"/>
        <v>20.203767123287673</v>
      </c>
      <c r="Q261" s="2">
        <f t="shared" si="8"/>
        <v>12915.75901826484</v>
      </c>
    </row>
    <row r="262" spans="2:33" x14ac:dyDescent="0.2">
      <c r="B262">
        <v>2016</v>
      </c>
      <c r="C262">
        <v>8784</v>
      </c>
      <c r="D262" s="2">
        <f t="shared" si="9"/>
        <v>3461.2241575591984</v>
      </c>
      <c r="E262" s="2">
        <f t="shared" si="8"/>
        <v>0</v>
      </c>
      <c r="F262" s="2">
        <f t="shared" si="8"/>
        <v>814.84642531876136</v>
      </c>
      <c r="G262" s="2">
        <f t="shared" si="8"/>
        <v>3894.0266393442621</v>
      </c>
      <c r="H262" s="2">
        <f t="shared" si="8"/>
        <v>3685.9604963570127</v>
      </c>
      <c r="I262" s="2">
        <f t="shared" si="8"/>
        <v>0</v>
      </c>
      <c r="J262" s="2">
        <f t="shared" si="8"/>
        <v>4.9195127504553735</v>
      </c>
      <c r="K262" s="2">
        <f t="shared" si="8"/>
        <v>0</v>
      </c>
      <c r="L262" s="2">
        <f t="shared" si="8"/>
        <v>5.9125683060109289</v>
      </c>
      <c r="M262" s="2">
        <f t="shared" si="8"/>
        <v>6.6746357012750455</v>
      </c>
      <c r="N262" s="2">
        <f t="shared" si="8"/>
        <v>427.24578779599273</v>
      </c>
      <c r="O262" s="2">
        <f t="shared" si="8"/>
        <v>61.828324225865209</v>
      </c>
      <c r="P262" s="2">
        <f t="shared" si="8"/>
        <v>20.051798724954462</v>
      </c>
      <c r="Q262" s="2">
        <f t="shared" si="8"/>
        <v>12382.690346083789</v>
      </c>
    </row>
    <row r="263" spans="2:33" x14ac:dyDescent="0.2">
      <c r="B263">
        <v>2017</v>
      </c>
      <c r="C263">
        <v>8760</v>
      </c>
      <c r="D263" s="2">
        <f t="shared" si="9"/>
        <v>3584.0341324200913</v>
      </c>
      <c r="E263" s="2">
        <f t="shared" si="9"/>
        <v>0</v>
      </c>
      <c r="F263" s="2">
        <f t="shared" si="9"/>
        <v>795.89680365296806</v>
      </c>
      <c r="G263" s="2">
        <f t="shared" si="9"/>
        <v>3373.3364155251143</v>
      </c>
      <c r="H263" s="2">
        <f t="shared" si="9"/>
        <v>3691.7965753424655</v>
      </c>
      <c r="I263" s="2">
        <f t="shared" si="9"/>
        <v>-5.5821917808219178E-2</v>
      </c>
      <c r="J263" s="2">
        <f t="shared" si="9"/>
        <v>4.2461187214611869</v>
      </c>
      <c r="K263" s="2">
        <f t="shared" si="9"/>
        <v>0</v>
      </c>
      <c r="L263" s="2">
        <f t="shared" si="9"/>
        <v>6.4557077625570773</v>
      </c>
      <c r="M263" s="2">
        <f t="shared" si="9"/>
        <v>-5.2317351598173518</v>
      </c>
      <c r="N263" s="2">
        <f t="shared" si="9"/>
        <v>540.76484018264841</v>
      </c>
      <c r="O263" s="2">
        <f t="shared" si="9"/>
        <v>67.177054794520544</v>
      </c>
      <c r="P263" s="2">
        <f t="shared" si="9"/>
        <v>22.926141552511414</v>
      </c>
      <c r="Q263" s="2">
        <f t="shared" si="9"/>
        <v>12081.346232876713</v>
      </c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3509.6601598173515</v>
      </c>
      <c r="E264" s="2">
        <f t="shared" si="10"/>
        <v>0</v>
      </c>
      <c r="F264" s="2">
        <f t="shared" si="10"/>
        <v>793.38538812785384</v>
      </c>
      <c r="G264" s="2">
        <f t="shared" si="10"/>
        <v>4284.0002283105023</v>
      </c>
      <c r="H264" s="2">
        <f t="shared" si="10"/>
        <v>3549.915410958904</v>
      </c>
      <c r="I264" s="2">
        <f t="shared" si="10"/>
        <v>-0.24737442922374428</v>
      </c>
      <c r="J264" s="2">
        <f t="shared" si="10"/>
        <v>4.3626712328767123</v>
      </c>
      <c r="K264" s="2">
        <f t="shared" si="10"/>
        <v>0</v>
      </c>
      <c r="L264" s="2">
        <f t="shared" si="10"/>
        <v>5.7173515981735159</v>
      </c>
      <c r="M264" s="2">
        <f t="shared" si="10"/>
        <v>-0.51666666666666672</v>
      </c>
      <c r="N264" s="2">
        <f t="shared" si="10"/>
        <v>590.25536529680369</v>
      </c>
      <c r="O264" s="2">
        <f t="shared" si="10"/>
        <v>66.914840182648405</v>
      </c>
      <c r="P264" s="2">
        <f t="shared" si="10"/>
        <v>16.514954337899542</v>
      </c>
      <c r="Q264" s="2">
        <f t="shared" si="10"/>
        <v>12819.962328767124</v>
      </c>
    </row>
    <row r="265" spans="2:33" x14ac:dyDescent="0.2">
      <c r="B265">
        <v>2019</v>
      </c>
      <c r="C265">
        <v>8760</v>
      </c>
      <c r="D265" s="2">
        <f t="shared" si="10"/>
        <v>2650.4535388127856</v>
      </c>
      <c r="E265" s="2">
        <f t="shared" si="10"/>
        <v>0</v>
      </c>
      <c r="F265" s="2">
        <f t="shared" si="10"/>
        <v>695.83527397260275</v>
      </c>
      <c r="G265" s="2">
        <f t="shared" si="10"/>
        <v>5261.9431506849314</v>
      </c>
      <c r="H265" s="2">
        <f t="shared" si="10"/>
        <v>3643.8776255707762</v>
      </c>
      <c r="I265" s="2">
        <f t="shared" si="10"/>
        <v>-0.47283105022831051</v>
      </c>
      <c r="J265" s="2">
        <f t="shared" si="10"/>
        <v>3.8955479452054793</v>
      </c>
      <c r="K265" s="2">
        <f t="shared" si="10"/>
        <v>0</v>
      </c>
      <c r="L265" s="2">
        <f t="shared" si="10"/>
        <v>7.2922374429223744</v>
      </c>
      <c r="M265" s="2">
        <f t="shared" si="10"/>
        <v>0.28230593607305937</v>
      </c>
      <c r="N265" s="2">
        <f t="shared" si="10"/>
        <v>583.15342465753429</v>
      </c>
      <c r="O265" s="2">
        <f t="shared" si="10"/>
        <v>63.587899543378995</v>
      </c>
      <c r="P265" s="2">
        <f t="shared" si="10"/>
        <v>22.56324200913242</v>
      </c>
      <c r="Q265" s="2">
        <f t="shared" si="10"/>
        <v>12932.411415525114</v>
      </c>
    </row>
    <row r="266" spans="2:33" s="11" customFormat="1" x14ac:dyDescent="0.2">
      <c r="B266" s="11">
        <v>2020</v>
      </c>
      <c r="C266" s="11">
        <v>8784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T266" s="12" t="s">
        <v>46</v>
      </c>
      <c r="U266" s="12" t="s">
        <v>47</v>
      </c>
      <c r="V266" s="12" t="s">
        <v>48</v>
      </c>
      <c r="W266" s="12" t="s">
        <v>49</v>
      </c>
      <c r="X266" s="12" t="s">
        <v>50</v>
      </c>
      <c r="Y266" s="12" t="s">
        <v>51</v>
      </c>
      <c r="Z266" s="12" t="s">
        <v>52</v>
      </c>
      <c r="AA266" s="12" t="s">
        <v>53</v>
      </c>
      <c r="AB266" s="12" t="s">
        <v>54</v>
      </c>
      <c r="AC266" s="12" t="s">
        <v>55</v>
      </c>
      <c r="AD266" s="12" t="s">
        <v>56</v>
      </c>
      <c r="AE266" s="12" t="s">
        <v>57</v>
      </c>
      <c r="AF266" s="12" t="s">
        <v>58</v>
      </c>
      <c r="AG266" s="12" t="s">
        <v>59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>
        <f>Z268</f>
        <v>2363.5059999999999</v>
      </c>
      <c r="E268" s="2"/>
      <c r="F268" s="2">
        <f t="shared" ref="F268:F291" si="11">U268</f>
        <v>783.24199999999996</v>
      </c>
      <c r="G268" s="2">
        <f t="shared" ref="G268:G291" si="12">T268+Y268+AA268</f>
        <v>2555.0148800000002</v>
      </c>
      <c r="H268" s="2">
        <f t="shared" ref="H268:H291" si="13">AB268</f>
        <v>3880.7550000000001</v>
      </c>
      <c r="I268" s="2"/>
      <c r="J268" s="2"/>
      <c r="K268" s="2"/>
      <c r="L268" s="2"/>
      <c r="M268" s="2">
        <f t="shared" ref="M268:M291" si="14">AE268</f>
        <v>-0.54240339999999998</v>
      </c>
      <c r="N268" s="2">
        <f t="shared" ref="N268:N291" si="15">W268+V268+AD268</f>
        <v>1160.2</v>
      </c>
      <c r="O268" s="2">
        <f t="shared" ref="O268:O291" si="16">AG268</f>
        <v>337.14830000000001</v>
      </c>
      <c r="P268" s="2">
        <f t="shared" ref="P268:P291" si="17">AC268</f>
        <v>19.592610000000001</v>
      </c>
      <c r="Q268" s="2">
        <f t="shared" ref="Q268:Q291" si="18">SUM(D268:P268)</f>
        <v>11098.9163866</v>
      </c>
      <c r="T268" s="2">
        <f>VLOOKUP(T$266,AURORA!$C$3:$AC$460,$B268-2020,FALSE)</f>
        <v>2465.5720000000001</v>
      </c>
      <c r="U268" s="2">
        <f>VLOOKUP(U$266,AURORA!$C$3:$AC$460,$B268-2020,FALSE)</f>
        <v>783.24199999999996</v>
      </c>
      <c r="V268" s="2">
        <f>VLOOKUP(V$266,AURORA!$C$3:$AC$460,$B268-2020,FALSE)</f>
        <v>546.89469999999994</v>
      </c>
      <c r="W268" s="2">
        <f>VLOOKUP(W$266,AURORA!$C$3:$AC$460,$B268-2020,FALSE)</f>
        <v>523.88049999999998</v>
      </c>
      <c r="X268" s="2">
        <f>VLOOKUP(X$266,AURORA!$C$3:$AC$460,$B268-2020,FALSE)</f>
        <v>0</v>
      </c>
      <c r="Y268" s="2">
        <f>VLOOKUP(Y$266,AURORA!$C$3:$AC$460,$B268-2020,FALSE)</f>
        <v>34.35277</v>
      </c>
      <c r="Z268" s="2">
        <f>VLOOKUP(Z$266,AURORA!$C$3:$AC$460,$B268-2020,FALSE)</f>
        <v>2363.5059999999999</v>
      </c>
      <c r="AA268" s="2">
        <f>VLOOKUP(AA$266,AURORA!$C$3:$AC$460,$B268-2020,FALSE)</f>
        <v>55.090110000000003</v>
      </c>
      <c r="AB268" s="2">
        <f>VLOOKUP(AB$266,AURORA!$C$3:$AC$460,$B268-2020,FALSE)</f>
        <v>3880.7550000000001</v>
      </c>
      <c r="AC268" s="2">
        <f>VLOOKUP(AC$266,AURORA!$C$3:$AC$460,$B268-2020,FALSE)</f>
        <v>19.592610000000001</v>
      </c>
      <c r="AD268" s="2">
        <f>VLOOKUP(AD$266,AURORA!$C$3:$AC$460,$B268-2020,FALSE)</f>
        <v>89.424800000000005</v>
      </c>
      <c r="AE268" s="2">
        <f>VLOOKUP(AE$266,AURORA!$C$3:$AC$460,$B268-2020,FALSE)</f>
        <v>-0.54240339999999998</v>
      </c>
      <c r="AF268" s="2">
        <f>VLOOKUP(AF$266,AURORA!$C$3:$AC$460,$B268-2020,FALSE)</f>
        <v>-1.3832850000000001</v>
      </c>
      <c r="AG268" s="2">
        <f>VLOOKUP(AG$266,AURORA!$C$3:$AC$460,$B268-2020,FALSE)</f>
        <v>337.14830000000001</v>
      </c>
    </row>
    <row r="269" spans="2:33" x14ac:dyDescent="0.2">
      <c r="B269">
        <v>2023</v>
      </c>
      <c r="C269">
        <v>2023</v>
      </c>
      <c r="D269" s="2">
        <f t="shared" ref="D269:D291" si="19">Z269</f>
        <v>2261.895</v>
      </c>
      <c r="E269" s="2"/>
      <c r="F269" s="2">
        <f t="shared" si="11"/>
        <v>783.24199999999996</v>
      </c>
      <c r="G269" s="2">
        <f t="shared" si="12"/>
        <v>2748.9059100000004</v>
      </c>
      <c r="H269" s="2">
        <f t="shared" si="13"/>
        <v>3520.59</v>
      </c>
      <c r="I269" s="2"/>
      <c r="J269" s="2"/>
      <c r="K269" s="2"/>
      <c r="L269" s="2"/>
      <c r="M269" s="2">
        <f t="shared" si="14"/>
        <v>-0.2893462</v>
      </c>
      <c r="N269" s="2">
        <f t="shared" si="15"/>
        <v>1388.37978</v>
      </c>
      <c r="O269" s="2">
        <f t="shared" si="16"/>
        <v>379.29329999999999</v>
      </c>
      <c r="P269" s="2">
        <f t="shared" si="17"/>
        <v>19.592610000000001</v>
      </c>
      <c r="Q269" s="2">
        <f t="shared" si="18"/>
        <v>11101.609253799999</v>
      </c>
      <c r="T269" s="2">
        <f>VLOOKUP(T$266,AURORA!$C$3:$AC$460,$B269-2020,FALSE)</f>
        <v>2600.4050000000002</v>
      </c>
      <c r="U269" s="2">
        <f>VLOOKUP(U$266,AURORA!$C$3:$AC$460,$B269-2020,FALSE)</f>
        <v>783.24199999999996</v>
      </c>
      <c r="V269" s="2">
        <f>VLOOKUP(V$266,AURORA!$C$3:$AC$460,$B269-2020,FALSE)</f>
        <v>775.6318</v>
      </c>
      <c r="W269" s="2">
        <f>VLOOKUP(W$266,AURORA!$C$3:$AC$460,$B269-2020,FALSE)</f>
        <v>523.39700000000005</v>
      </c>
      <c r="X269" s="2">
        <f>VLOOKUP(X$266,AURORA!$C$3:$AC$460,$B269-2020,FALSE)</f>
        <v>0</v>
      </c>
      <c r="Y269" s="2">
        <f>VLOOKUP(Y$266,AURORA!$C$3:$AC$460,$B269-2020,FALSE)</f>
        <v>122.74850000000001</v>
      </c>
      <c r="Z269" s="2">
        <f>VLOOKUP(Z$266,AURORA!$C$3:$AC$460,$B269-2020,FALSE)</f>
        <v>2261.895</v>
      </c>
      <c r="AA269" s="2">
        <f>VLOOKUP(AA$266,AURORA!$C$3:$AC$460,$B269-2020,FALSE)</f>
        <v>25.752410000000001</v>
      </c>
      <c r="AB269" s="2">
        <f>VLOOKUP(AB$266,AURORA!$C$3:$AC$460,$B269-2020,FALSE)</f>
        <v>3520.59</v>
      </c>
      <c r="AC269" s="2">
        <f>VLOOKUP(AC$266,AURORA!$C$3:$AC$460,$B269-2020,FALSE)</f>
        <v>19.592610000000001</v>
      </c>
      <c r="AD269" s="2">
        <f>VLOOKUP(AD$266,AURORA!$C$3:$AC$460,$B269-2020,FALSE)</f>
        <v>89.350980000000007</v>
      </c>
      <c r="AE269" s="2">
        <f>VLOOKUP(AE$266,AURORA!$C$3:$AC$460,$B269-2020,FALSE)</f>
        <v>-0.2893462</v>
      </c>
      <c r="AF269" s="2">
        <f>VLOOKUP(AF$266,AURORA!$C$3:$AC$460,$B269-2020,FALSE)</f>
        <v>-1.1403840000000001</v>
      </c>
      <c r="AG269" s="2">
        <f>VLOOKUP(AG$266,AURORA!$C$3:$AC$460,$B269-2020,FALSE)</f>
        <v>379.29329999999999</v>
      </c>
    </row>
    <row r="270" spans="2:33" x14ac:dyDescent="0.2">
      <c r="B270">
        <v>2024</v>
      </c>
      <c r="C270">
        <v>2024</v>
      </c>
      <c r="D270" s="2">
        <f t="shared" si="19"/>
        <v>2123.4810000000002</v>
      </c>
      <c r="E270" s="2"/>
      <c r="F270" s="2">
        <f t="shared" si="11"/>
        <v>782.92070000000001</v>
      </c>
      <c r="G270" s="2">
        <f t="shared" si="12"/>
        <v>2756.7283399999997</v>
      </c>
      <c r="H270" s="2">
        <f t="shared" si="13"/>
        <v>3484.1120000000001</v>
      </c>
      <c r="I270" s="2"/>
      <c r="J270" s="2"/>
      <c r="K270" s="2"/>
      <c r="L270" s="2"/>
      <c r="M270" s="2">
        <f t="shared" si="14"/>
        <v>-0.55786139999999995</v>
      </c>
      <c r="N270" s="2">
        <f t="shared" si="15"/>
        <v>1565.4415400000003</v>
      </c>
      <c r="O270" s="2">
        <f t="shared" si="16"/>
        <v>430.92250000000001</v>
      </c>
      <c r="P270" s="2">
        <f t="shared" si="17"/>
        <v>19.569089999999999</v>
      </c>
      <c r="Q270" s="2">
        <f t="shared" si="18"/>
        <v>11162.617308600002</v>
      </c>
      <c r="T270" s="2">
        <f>VLOOKUP(T$266,AURORA!$C$3:$AC$460,$B270-2020,FALSE)</f>
        <v>2516.3939999999998</v>
      </c>
      <c r="U270" s="2">
        <f>VLOOKUP(U$266,AURORA!$C$3:$AC$460,$B270-2020,FALSE)</f>
        <v>782.92070000000001</v>
      </c>
      <c r="V270" s="2">
        <f>VLOOKUP(V$266,AURORA!$C$3:$AC$460,$B270-2020,FALSE)</f>
        <v>954.35770000000002</v>
      </c>
      <c r="W270" s="2">
        <f>VLOOKUP(W$266,AURORA!$C$3:$AC$460,$B270-2020,FALSE)</f>
        <v>522.24670000000003</v>
      </c>
      <c r="X270" s="2">
        <f>VLOOKUP(X$266,AURORA!$C$3:$AC$460,$B270-2020,FALSE)</f>
        <v>0</v>
      </c>
      <c r="Y270" s="2">
        <f>VLOOKUP(Y$266,AURORA!$C$3:$AC$460,$B270-2020,FALSE)</f>
        <v>191.02860000000001</v>
      </c>
      <c r="Z270" s="2">
        <f>VLOOKUP(Z$266,AURORA!$C$3:$AC$460,$B270-2020,FALSE)</f>
        <v>2123.4810000000002</v>
      </c>
      <c r="AA270" s="2">
        <f>VLOOKUP(AA$266,AURORA!$C$3:$AC$460,$B270-2020,FALSE)</f>
        <v>49.30574</v>
      </c>
      <c r="AB270" s="2">
        <f>VLOOKUP(AB$266,AURORA!$C$3:$AC$460,$B270-2020,FALSE)</f>
        <v>3484.1120000000001</v>
      </c>
      <c r="AC270" s="2">
        <f>VLOOKUP(AC$266,AURORA!$C$3:$AC$460,$B270-2020,FALSE)</f>
        <v>19.569089999999999</v>
      </c>
      <c r="AD270" s="2">
        <f>VLOOKUP(AD$266,AURORA!$C$3:$AC$460,$B270-2020,FALSE)</f>
        <v>88.837140000000005</v>
      </c>
      <c r="AE270" s="2">
        <f>VLOOKUP(AE$266,AURORA!$C$3:$AC$460,$B270-2020,FALSE)</f>
        <v>-0.55786139999999995</v>
      </c>
      <c r="AF270" s="2">
        <f>VLOOKUP(AF$266,AURORA!$C$3:$AC$460,$B270-2020,FALSE)</f>
        <v>-2.705533</v>
      </c>
      <c r="AG270" s="2">
        <f>VLOOKUP(AG$266,AURORA!$C$3:$AC$460,$B270-2020,FALSE)</f>
        <v>430.92250000000001</v>
      </c>
    </row>
    <row r="271" spans="2:33" x14ac:dyDescent="0.2">
      <c r="B271">
        <v>2025</v>
      </c>
      <c r="C271">
        <v>2025</v>
      </c>
      <c r="D271" s="2">
        <f t="shared" si="19"/>
        <v>2145.0390000000002</v>
      </c>
      <c r="E271" s="2"/>
      <c r="F271" s="2">
        <f t="shared" si="11"/>
        <v>783.24199999999996</v>
      </c>
      <c r="G271" s="2">
        <f t="shared" si="12"/>
        <v>2666.5010399999996</v>
      </c>
      <c r="H271" s="2">
        <f t="shared" si="13"/>
        <v>3825.8470000000002</v>
      </c>
      <c r="I271" s="2"/>
      <c r="J271" s="2"/>
      <c r="K271" s="2"/>
      <c r="L271" s="2"/>
      <c r="M271" s="2">
        <f t="shared" si="14"/>
        <v>-1.034041</v>
      </c>
      <c r="N271" s="2">
        <f t="shared" si="15"/>
        <v>1682.6485499999999</v>
      </c>
      <c r="O271" s="2">
        <f t="shared" si="16"/>
        <v>444.44970000000001</v>
      </c>
      <c r="P271" s="2">
        <f t="shared" si="17"/>
        <v>19.557559999999999</v>
      </c>
      <c r="Q271" s="2">
        <f t="shared" si="18"/>
        <v>11566.250808999997</v>
      </c>
      <c r="T271" s="2">
        <f>VLOOKUP(T$266,AURORA!$C$3:$AC$460,$B271-2020,FALSE)</f>
        <v>2360.7370000000001</v>
      </c>
      <c r="U271" s="2">
        <f>VLOOKUP(U$266,AURORA!$C$3:$AC$460,$B271-2020,FALSE)</f>
        <v>783.24199999999996</v>
      </c>
      <c r="V271" s="2">
        <f>VLOOKUP(V$266,AURORA!$C$3:$AC$460,$B271-2020,FALSE)</f>
        <v>1071.078</v>
      </c>
      <c r="W271" s="2">
        <f>VLOOKUP(W$266,AURORA!$C$3:$AC$460,$B271-2020,FALSE)</f>
        <v>522.60090000000002</v>
      </c>
      <c r="X271" s="2">
        <f>VLOOKUP(X$266,AURORA!$C$3:$AC$460,$B271-2020,FALSE)</f>
        <v>9.1967309999999997E-2</v>
      </c>
      <c r="Y271" s="2">
        <f>VLOOKUP(Y$266,AURORA!$C$3:$AC$460,$B271-2020,FALSE)</f>
        <v>256.22469999999998</v>
      </c>
      <c r="Z271" s="2">
        <f>VLOOKUP(Z$266,AURORA!$C$3:$AC$460,$B271-2020,FALSE)</f>
        <v>2145.0390000000002</v>
      </c>
      <c r="AA271" s="2">
        <f>VLOOKUP(AA$266,AURORA!$C$3:$AC$460,$B271-2020,FALSE)</f>
        <v>49.539340000000003</v>
      </c>
      <c r="AB271" s="2">
        <f>VLOOKUP(AB$266,AURORA!$C$3:$AC$460,$B271-2020,FALSE)</f>
        <v>3825.8470000000002</v>
      </c>
      <c r="AC271" s="2">
        <f>VLOOKUP(AC$266,AURORA!$C$3:$AC$460,$B271-2020,FALSE)</f>
        <v>19.557559999999999</v>
      </c>
      <c r="AD271" s="2">
        <f>VLOOKUP(AD$266,AURORA!$C$3:$AC$460,$B271-2020,FALSE)</f>
        <v>88.969650000000001</v>
      </c>
      <c r="AE271" s="2">
        <f>VLOOKUP(AE$266,AURORA!$C$3:$AC$460,$B271-2020,FALSE)</f>
        <v>-1.034041</v>
      </c>
      <c r="AF271" s="2">
        <f>VLOOKUP(AF$266,AURORA!$C$3:$AC$460,$B271-2020,FALSE)</f>
        <v>-4.467638</v>
      </c>
      <c r="AG271" s="2">
        <f>VLOOKUP(AG$266,AURORA!$C$3:$AC$460,$B271-2020,FALSE)</f>
        <v>444.44970000000001</v>
      </c>
    </row>
    <row r="272" spans="2:33" x14ac:dyDescent="0.2">
      <c r="B272">
        <v>2026</v>
      </c>
      <c r="C272">
        <v>2026</v>
      </c>
      <c r="D272" s="2">
        <f t="shared" si="19"/>
        <v>1880.5029999999999</v>
      </c>
      <c r="E272" s="2"/>
      <c r="F272" s="2">
        <f t="shared" si="11"/>
        <v>783.24199999999996</v>
      </c>
      <c r="G272" s="2">
        <f t="shared" si="12"/>
        <v>3498.5021800000004</v>
      </c>
      <c r="H272" s="2">
        <f t="shared" si="13"/>
        <v>3494.1109999999999</v>
      </c>
      <c r="I272" s="2"/>
      <c r="J272" s="2"/>
      <c r="K272" s="2"/>
      <c r="L272" s="2"/>
      <c r="M272" s="2">
        <f t="shared" si="14"/>
        <v>-0.9278767</v>
      </c>
      <c r="N272" s="2">
        <f t="shared" si="15"/>
        <v>1789.2946099999999</v>
      </c>
      <c r="O272" s="2">
        <f t="shared" si="16"/>
        <v>457.6551</v>
      </c>
      <c r="P272" s="2">
        <f t="shared" si="17"/>
        <v>19.54888</v>
      </c>
      <c r="Q272" s="2">
        <f t="shared" si="18"/>
        <v>11921.928893300001</v>
      </c>
      <c r="T272" s="2">
        <f>VLOOKUP(T$266,AURORA!$C$3:$AC$460,$B272-2020,FALSE)</f>
        <v>3164.8710000000001</v>
      </c>
      <c r="U272" s="2">
        <f>VLOOKUP(U$266,AURORA!$C$3:$AC$460,$B272-2020,FALSE)</f>
        <v>783.24199999999996</v>
      </c>
      <c r="V272" s="2">
        <f>VLOOKUP(V$266,AURORA!$C$3:$AC$460,$B272-2020,FALSE)</f>
        <v>1176.752</v>
      </c>
      <c r="W272" s="2">
        <f>VLOOKUP(W$266,AURORA!$C$3:$AC$460,$B272-2020,FALSE)</f>
        <v>523.37609999999995</v>
      </c>
      <c r="X272" s="2">
        <f>VLOOKUP(X$266,AURORA!$C$3:$AC$460,$B272-2020,FALSE)</f>
        <v>1.839437E-2</v>
      </c>
      <c r="Y272" s="2">
        <f>VLOOKUP(Y$266,AURORA!$C$3:$AC$460,$B272-2020,FALSE)</f>
        <v>286.19159999999999</v>
      </c>
      <c r="Z272" s="2">
        <f>VLOOKUP(Z$266,AURORA!$C$3:$AC$460,$B272-2020,FALSE)</f>
        <v>1880.5029999999999</v>
      </c>
      <c r="AA272" s="2">
        <f>VLOOKUP(AA$266,AURORA!$C$3:$AC$460,$B272-2020,FALSE)</f>
        <v>47.439579999999999</v>
      </c>
      <c r="AB272" s="2">
        <f>VLOOKUP(AB$266,AURORA!$C$3:$AC$460,$B272-2020,FALSE)</f>
        <v>3494.1109999999999</v>
      </c>
      <c r="AC272" s="2">
        <f>VLOOKUP(AC$266,AURORA!$C$3:$AC$460,$B272-2020,FALSE)</f>
        <v>19.54888</v>
      </c>
      <c r="AD272" s="2">
        <f>VLOOKUP(AD$266,AURORA!$C$3:$AC$460,$B272-2020,FALSE)</f>
        <v>89.166510000000002</v>
      </c>
      <c r="AE272" s="2">
        <f>VLOOKUP(AE$266,AURORA!$C$3:$AC$460,$B272-2020,FALSE)</f>
        <v>-0.9278767</v>
      </c>
      <c r="AF272" s="2">
        <f>VLOOKUP(AF$266,AURORA!$C$3:$AC$460,$B272-2020,FALSE)</f>
        <v>-4.6707029999999996</v>
      </c>
      <c r="AG272" s="2">
        <f>VLOOKUP(AG$266,AURORA!$C$3:$AC$460,$B272-2020,FALSE)</f>
        <v>457.6551</v>
      </c>
    </row>
    <row r="273" spans="2:33" x14ac:dyDescent="0.2">
      <c r="B273">
        <v>2027</v>
      </c>
      <c r="C273">
        <v>2027</v>
      </c>
      <c r="D273" s="2">
        <f t="shared" si="19"/>
        <v>1904.7840000000001</v>
      </c>
      <c r="E273" s="2"/>
      <c r="F273" s="2">
        <f t="shared" si="11"/>
        <v>783.24199999999996</v>
      </c>
      <c r="G273" s="2">
        <f t="shared" si="12"/>
        <v>3979.0510000000004</v>
      </c>
      <c r="H273" s="2">
        <f t="shared" si="13"/>
        <v>3469.598</v>
      </c>
      <c r="I273" s="2"/>
      <c r="J273" s="2"/>
      <c r="K273" s="2"/>
      <c r="L273" s="2"/>
      <c r="M273" s="2">
        <f t="shared" si="14"/>
        <v>-1.1514009999999999</v>
      </c>
      <c r="N273" s="2">
        <f t="shared" si="15"/>
        <v>1855.97768</v>
      </c>
      <c r="O273" s="2">
        <f t="shared" si="16"/>
        <v>473.45549999999997</v>
      </c>
      <c r="P273" s="2">
        <f t="shared" si="17"/>
        <v>19.534610000000001</v>
      </c>
      <c r="Q273" s="2">
        <f t="shared" si="18"/>
        <v>12484.491389000001</v>
      </c>
      <c r="T273" s="2">
        <f>VLOOKUP(T$266,AURORA!$C$3:$AC$460,$B273-2020,FALSE)</f>
        <v>3576.2930000000001</v>
      </c>
      <c r="U273" s="2">
        <f>VLOOKUP(U$266,AURORA!$C$3:$AC$460,$B273-2020,FALSE)</f>
        <v>783.24199999999996</v>
      </c>
      <c r="V273" s="2">
        <f>VLOOKUP(V$266,AURORA!$C$3:$AC$460,$B273-2020,FALSE)</f>
        <v>1243.2370000000001</v>
      </c>
      <c r="W273" s="2">
        <f>VLOOKUP(W$266,AURORA!$C$3:$AC$460,$B273-2020,FALSE)</f>
        <v>523.54549999999995</v>
      </c>
      <c r="X273" s="2">
        <f>VLOOKUP(X$266,AURORA!$C$3:$AC$460,$B273-2020,FALSE)</f>
        <v>0.1747454</v>
      </c>
      <c r="Y273" s="2">
        <f>VLOOKUP(Y$266,AURORA!$C$3:$AC$460,$B273-2020,FALSE)</f>
        <v>355.58530000000002</v>
      </c>
      <c r="Z273" s="2">
        <f>VLOOKUP(Z$266,AURORA!$C$3:$AC$460,$B273-2020,FALSE)</f>
        <v>1904.7840000000001</v>
      </c>
      <c r="AA273" s="2">
        <f>VLOOKUP(AA$266,AURORA!$C$3:$AC$460,$B273-2020,FALSE)</f>
        <v>47.172699999999999</v>
      </c>
      <c r="AB273" s="2">
        <f>VLOOKUP(AB$266,AURORA!$C$3:$AC$460,$B273-2020,FALSE)</f>
        <v>3469.598</v>
      </c>
      <c r="AC273" s="2">
        <f>VLOOKUP(AC$266,AURORA!$C$3:$AC$460,$B273-2020,FALSE)</f>
        <v>19.534610000000001</v>
      </c>
      <c r="AD273" s="2">
        <f>VLOOKUP(AD$266,AURORA!$C$3:$AC$460,$B273-2020,FALSE)</f>
        <v>89.195179999999993</v>
      </c>
      <c r="AE273" s="2">
        <f>VLOOKUP(AE$266,AURORA!$C$3:$AC$460,$B273-2020,FALSE)</f>
        <v>-1.1514009999999999</v>
      </c>
      <c r="AF273" s="2">
        <f>VLOOKUP(AF$266,AURORA!$C$3:$AC$460,$B273-2020,FALSE)</f>
        <v>-5.8181409999999998</v>
      </c>
      <c r="AG273" s="2">
        <f>VLOOKUP(AG$266,AURORA!$C$3:$AC$460,$B273-2020,FALSE)</f>
        <v>473.45549999999997</v>
      </c>
    </row>
    <row r="274" spans="2:33" x14ac:dyDescent="0.2">
      <c r="B274">
        <v>2028</v>
      </c>
      <c r="C274">
        <v>2028</v>
      </c>
      <c r="D274" s="2">
        <f t="shared" si="19"/>
        <v>1576.875</v>
      </c>
      <c r="E274" s="2"/>
      <c r="F274" s="2">
        <f t="shared" si="11"/>
        <v>782.92070000000001</v>
      </c>
      <c r="G274" s="2">
        <f t="shared" si="12"/>
        <v>3928.1677900000004</v>
      </c>
      <c r="H274" s="2">
        <f t="shared" si="13"/>
        <v>3817.3490000000002</v>
      </c>
      <c r="I274" s="2"/>
      <c r="J274" s="2"/>
      <c r="K274" s="2"/>
      <c r="L274" s="2"/>
      <c r="M274" s="2">
        <f t="shared" si="14"/>
        <v>-1.268567</v>
      </c>
      <c r="N274" s="2">
        <f t="shared" si="15"/>
        <v>1921.4168999999999</v>
      </c>
      <c r="O274" s="2">
        <f t="shared" si="16"/>
        <v>495.49220000000003</v>
      </c>
      <c r="P274" s="2">
        <f t="shared" si="17"/>
        <v>19.509550000000001</v>
      </c>
      <c r="Q274" s="2">
        <f t="shared" si="18"/>
        <v>12540.462573000003</v>
      </c>
      <c r="T274" s="2">
        <f>VLOOKUP(T$266,AURORA!$C$3:$AC$460,$B274-2020,FALSE)</f>
        <v>3451.3850000000002</v>
      </c>
      <c r="U274" s="2">
        <f>VLOOKUP(U$266,AURORA!$C$3:$AC$460,$B274-2020,FALSE)</f>
        <v>782.92070000000001</v>
      </c>
      <c r="V274" s="2">
        <f>VLOOKUP(V$266,AURORA!$C$3:$AC$460,$B274-2020,FALSE)</f>
        <v>1309.181</v>
      </c>
      <c r="W274" s="2">
        <f>VLOOKUP(W$266,AURORA!$C$3:$AC$460,$B274-2020,FALSE)</f>
        <v>522.93129999999996</v>
      </c>
      <c r="X274" s="2">
        <f>VLOOKUP(X$266,AURORA!$C$3:$AC$460,$B274-2020,FALSE)</f>
        <v>0.14562020000000001</v>
      </c>
      <c r="Y274" s="2">
        <f>VLOOKUP(Y$266,AURORA!$C$3:$AC$460,$B274-2020,FALSE)</f>
        <v>426.24489999999997</v>
      </c>
      <c r="Z274" s="2">
        <f>VLOOKUP(Z$266,AURORA!$C$3:$AC$460,$B274-2020,FALSE)</f>
        <v>1576.875</v>
      </c>
      <c r="AA274" s="2">
        <f>VLOOKUP(AA$266,AURORA!$C$3:$AC$460,$B274-2020,FALSE)</f>
        <v>50.537889999999997</v>
      </c>
      <c r="AB274" s="2">
        <f>VLOOKUP(AB$266,AURORA!$C$3:$AC$460,$B274-2020,FALSE)</f>
        <v>3817.3490000000002</v>
      </c>
      <c r="AC274" s="2">
        <f>VLOOKUP(AC$266,AURORA!$C$3:$AC$460,$B274-2020,FALSE)</f>
        <v>19.509550000000001</v>
      </c>
      <c r="AD274" s="2">
        <f>VLOOKUP(AD$266,AURORA!$C$3:$AC$460,$B274-2020,FALSE)</f>
        <v>89.304599999999994</v>
      </c>
      <c r="AE274" s="2">
        <f>VLOOKUP(AE$266,AURORA!$C$3:$AC$460,$B274-2020,FALSE)</f>
        <v>-1.268567</v>
      </c>
      <c r="AF274" s="2">
        <f>VLOOKUP(AF$266,AURORA!$C$3:$AC$460,$B274-2020,FALSE)</f>
        <v>-5.5266000000000002</v>
      </c>
      <c r="AG274" s="2">
        <f>VLOOKUP(AG$266,AURORA!$C$3:$AC$460,$B274-2020,FALSE)</f>
        <v>495.49220000000003</v>
      </c>
    </row>
    <row r="275" spans="2:33" x14ac:dyDescent="0.2">
      <c r="B275">
        <v>2029</v>
      </c>
      <c r="C275">
        <v>2029</v>
      </c>
      <c r="D275" s="2">
        <f t="shared" si="19"/>
        <v>1593.08</v>
      </c>
      <c r="E275" s="2"/>
      <c r="F275" s="2">
        <f t="shared" si="11"/>
        <v>783.24199999999996</v>
      </c>
      <c r="G275" s="2">
        <f t="shared" si="12"/>
        <v>4316.9619899999998</v>
      </c>
      <c r="H275" s="2">
        <f t="shared" si="13"/>
        <v>3489.7489999999998</v>
      </c>
      <c r="I275" s="2"/>
      <c r="J275" s="2"/>
      <c r="K275" s="2"/>
      <c r="L275" s="2"/>
      <c r="M275" s="2">
        <f t="shared" si="14"/>
        <v>-1.2436670000000001</v>
      </c>
      <c r="N275" s="2">
        <f t="shared" si="15"/>
        <v>1971.1384400000002</v>
      </c>
      <c r="O275" s="2">
        <f t="shared" si="16"/>
        <v>520.35609999999997</v>
      </c>
      <c r="P275" s="2">
        <f t="shared" si="17"/>
        <v>19.556380000000001</v>
      </c>
      <c r="Q275" s="2">
        <f t="shared" si="18"/>
        <v>12692.840243000001</v>
      </c>
      <c r="T275" s="2">
        <f>VLOOKUP(T$266,AURORA!$C$3:$AC$460,$B275-2020,FALSE)</f>
        <v>3854.4929999999999</v>
      </c>
      <c r="U275" s="2">
        <f>VLOOKUP(U$266,AURORA!$C$3:$AC$460,$B275-2020,FALSE)</f>
        <v>783.24199999999996</v>
      </c>
      <c r="V275" s="2">
        <f>VLOOKUP(V$266,AURORA!$C$3:$AC$460,$B275-2020,FALSE)</f>
        <v>1360.3330000000001</v>
      </c>
      <c r="W275" s="2">
        <f>VLOOKUP(W$266,AURORA!$C$3:$AC$460,$B275-2020,FALSE)</f>
        <v>522.01909999999998</v>
      </c>
      <c r="X275" s="2">
        <f>VLOOKUP(X$266,AURORA!$C$3:$AC$460,$B275-2020,FALSE)</f>
        <v>0</v>
      </c>
      <c r="Y275" s="2">
        <f>VLOOKUP(Y$266,AURORA!$C$3:$AC$460,$B275-2020,FALSE)</f>
        <v>397.4486</v>
      </c>
      <c r="Z275" s="2">
        <f>VLOOKUP(Z$266,AURORA!$C$3:$AC$460,$B275-2020,FALSE)</f>
        <v>1593.08</v>
      </c>
      <c r="AA275" s="2">
        <f>VLOOKUP(AA$266,AURORA!$C$3:$AC$460,$B275-2020,FALSE)</f>
        <v>65.020390000000006</v>
      </c>
      <c r="AB275" s="2">
        <f>VLOOKUP(AB$266,AURORA!$C$3:$AC$460,$B275-2020,FALSE)</f>
        <v>3489.7489999999998</v>
      </c>
      <c r="AC275" s="2">
        <f>VLOOKUP(AC$266,AURORA!$C$3:$AC$460,$B275-2020,FALSE)</f>
        <v>19.556380000000001</v>
      </c>
      <c r="AD275" s="2">
        <f>VLOOKUP(AD$266,AURORA!$C$3:$AC$460,$B275-2020,FALSE)</f>
        <v>88.786339999999996</v>
      </c>
      <c r="AE275" s="2">
        <f>VLOOKUP(AE$266,AURORA!$C$3:$AC$460,$B275-2020,FALSE)</f>
        <v>-1.2436670000000001</v>
      </c>
      <c r="AF275" s="2">
        <f>VLOOKUP(AF$266,AURORA!$C$3:$AC$460,$B275-2020,FALSE)</f>
        <v>-5.1986910000000002</v>
      </c>
      <c r="AG275" s="2">
        <f>VLOOKUP(AG$266,AURORA!$C$3:$AC$460,$B275-2020,FALSE)</f>
        <v>520.35609999999997</v>
      </c>
    </row>
    <row r="276" spans="2:33" x14ac:dyDescent="0.2">
      <c r="B276">
        <v>2030</v>
      </c>
      <c r="C276">
        <v>2030</v>
      </c>
      <c r="D276" s="2">
        <f t="shared" si="19"/>
        <v>1509.742</v>
      </c>
      <c r="E276" s="2"/>
      <c r="F276" s="2">
        <f t="shared" si="11"/>
        <v>783.24199999999996</v>
      </c>
      <c r="G276" s="2">
        <f t="shared" si="12"/>
        <v>4268.85124</v>
      </c>
      <c r="H276" s="2">
        <f t="shared" si="13"/>
        <v>3446.9229999999998</v>
      </c>
      <c r="I276" s="2"/>
      <c r="J276" s="2"/>
      <c r="K276" s="2"/>
      <c r="L276" s="2"/>
      <c r="M276" s="2">
        <f t="shared" si="14"/>
        <v>-1.263549</v>
      </c>
      <c r="N276" s="2">
        <f t="shared" si="15"/>
        <v>2050.1592499999997</v>
      </c>
      <c r="O276" s="2">
        <f t="shared" si="16"/>
        <v>544.5625</v>
      </c>
      <c r="P276" s="2">
        <f t="shared" si="17"/>
        <v>19.408370000000001</v>
      </c>
      <c r="Q276" s="2">
        <f t="shared" si="18"/>
        <v>12621.624811</v>
      </c>
      <c r="T276" s="2">
        <f>VLOOKUP(T$266,AURORA!$C$3:$AC$460,$B276-2020,FALSE)</f>
        <v>3710.9189999999999</v>
      </c>
      <c r="U276" s="2">
        <f>VLOOKUP(U$266,AURORA!$C$3:$AC$460,$B276-2020,FALSE)</f>
        <v>783.24199999999996</v>
      </c>
      <c r="V276" s="2">
        <f>VLOOKUP(V$266,AURORA!$C$3:$AC$460,$B276-2020,FALSE)</f>
        <v>1439.5719999999999</v>
      </c>
      <c r="W276" s="2">
        <f>VLOOKUP(W$266,AURORA!$C$3:$AC$460,$B276-2020,FALSE)</f>
        <v>521.77390000000003</v>
      </c>
      <c r="X276" s="2">
        <f>VLOOKUP(X$266,AURORA!$C$3:$AC$460,$B276-2020,FALSE)</f>
        <v>0</v>
      </c>
      <c r="Y276" s="2">
        <f>VLOOKUP(Y$266,AURORA!$C$3:$AC$460,$B276-2020,FALSE)</f>
        <v>509.59859999999998</v>
      </c>
      <c r="Z276" s="2">
        <f>VLOOKUP(Z$266,AURORA!$C$3:$AC$460,$B276-2020,FALSE)</f>
        <v>1509.742</v>
      </c>
      <c r="AA276" s="2">
        <f>VLOOKUP(AA$266,AURORA!$C$3:$AC$460,$B276-2020,FALSE)</f>
        <v>48.333640000000003</v>
      </c>
      <c r="AB276" s="2">
        <f>VLOOKUP(AB$266,AURORA!$C$3:$AC$460,$B276-2020,FALSE)</f>
        <v>3446.9229999999998</v>
      </c>
      <c r="AC276" s="2">
        <f>VLOOKUP(AC$266,AURORA!$C$3:$AC$460,$B276-2020,FALSE)</f>
        <v>19.408370000000001</v>
      </c>
      <c r="AD276" s="2">
        <f>VLOOKUP(AD$266,AURORA!$C$3:$AC$460,$B276-2020,FALSE)</f>
        <v>88.81335</v>
      </c>
      <c r="AE276" s="2">
        <f>VLOOKUP(AE$266,AURORA!$C$3:$AC$460,$B276-2020,FALSE)</f>
        <v>-1.263549</v>
      </c>
      <c r="AF276" s="2">
        <f>VLOOKUP(AF$266,AURORA!$C$3:$AC$460,$B276-2020,FALSE)</f>
        <v>-5.3400569999999998</v>
      </c>
      <c r="AG276" s="2">
        <f>VLOOKUP(AG$266,AURORA!$C$3:$AC$460,$B276-2020,FALSE)</f>
        <v>544.5625</v>
      </c>
    </row>
    <row r="277" spans="2:33" x14ac:dyDescent="0.2">
      <c r="B277">
        <v>2031</v>
      </c>
      <c r="C277">
        <v>2031</v>
      </c>
      <c r="D277" s="2">
        <f t="shared" si="19"/>
        <v>1476.508</v>
      </c>
      <c r="E277" s="2"/>
      <c r="F277" s="2">
        <f t="shared" si="11"/>
        <v>783.24199999999996</v>
      </c>
      <c r="G277" s="2">
        <f t="shared" si="12"/>
        <v>4616.7211900000002</v>
      </c>
      <c r="H277" s="2">
        <f t="shared" si="13"/>
        <v>3800.277</v>
      </c>
      <c r="I277" s="2"/>
      <c r="J277" s="2"/>
      <c r="K277" s="2"/>
      <c r="L277" s="2"/>
      <c r="M277" s="2">
        <f t="shared" si="14"/>
        <v>-1.32802</v>
      </c>
      <c r="N277" s="2">
        <f t="shared" si="15"/>
        <v>2132.2972500000001</v>
      </c>
      <c r="O277" s="2">
        <f t="shared" si="16"/>
        <v>569.22</v>
      </c>
      <c r="P277" s="2">
        <f t="shared" si="17"/>
        <v>19.366320000000002</v>
      </c>
      <c r="Q277" s="2">
        <f t="shared" si="18"/>
        <v>13396.303739999998</v>
      </c>
      <c r="T277" s="2">
        <f>VLOOKUP(T$266,AURORA!$C$3:$AC$460,$B277-2020,FALSE)</f>
        <v>4027.239</v>
      </c>
      <c r="U277" s="2">
        <f>VLOOKUP(U$266,AURORA!$C$3:$AC$460,$B277-2020,FALSE)</f>
        <v>783.24199999999996</v>
      </c>
      <c r="V277" s="2">
        <f>VLOOKUP(V$266,AURORA!$C$3:$AC$460,$B277-2020,FALSE)</f>
        <v>1521.2</v>
      </c>
      <c r="W277" s="2">
        <f>VLOOKUP(W$266,AURORA!$C$3:$AC$460,$B277-2020,FALSE)</f>
        <v>522.12760000000003</v>
      </c>
      <c r="X277" s="2">
        <f>VLOOKUP(X$266,AURORA!$C$3:$AC$460,$B277-2020,FALSE)</f>
        <v>0</v>
      </c>
      <c r="Y277" s="2">
        <f>VLOOKUP(Y$266,AURORA!$C$3:$AC$460,$B277-2020,FALSE)</f>
        <v>535.18849999999998</v>
      </c>
      <c r="Z277" s="2">
        <f>VLOOKUP(Z$266,AURORA!$C$3:$AC$460,$B277-2020,FALSE)</f>
        <v>1476.508</v>
      </c>
      <c r="AA277" s="2">
        <f>VLOOKUP(AA$266,AURORA!$C$3:$AC$460,$B277-2020,FALSE)</f>
        <v>54.293689999999998</v>
      </c>
      <c r="AB277" s="2">
        <f>VLOOKUP(AB$266,AURORA!$C$3:$AC$460,$B277-2020,FALSE)</f>
        <v>3800.277</v>
      </c>
      <c r="AC277" s="2">
        <f>VLOOKUP(AC$266,AURORA!$C$3:$AC$460,$B277-2020,FALSE)</f>
        <v>19.366320000000002</v>
      </c>
      <c r="AD277" s="2">
        <f>VLOOKUP(AD$266,AURORA!$C$3:$AC$460,$B277-2020,FALSE)</f>
        <v>88.969650000000001</v>
      </c>
      <c r="AE277" s="2">
        <f>VLOOKUP(AE$266,AURORA!$C$3:$AC$460,$B277-2020,FALSE)</f>
        <v>-1.32802</v>
      </c>
      <c r="AF277" s="2">
        <f>VLOOKUP(AF$266,AURORA!$C$3:$AC$460,$B277-2020,FALSE)</f>
        <v>-5.824001</v>
      </c>
      <c r="AG277" s="2">
        <f>VLOOKUP(AG$266,AURORA!$C$3:$AC$460,$B277-2020,FALSE)</f>
        <v>569.22</v>
      </c>
    </row>
    <row r="278" spans="2:33" x14ac:dyDescent="0.2">
      <c r="B278">
        <v>2032</v>
      </c>
      <c r="C278">
        <v>2032</v>
      </c>
      <c r="D278" s="2">
        <f t="shared" si="19"/>
        <v>1558.0719999999999</v>
      </c>
      <c r="E278" s="2"/>
      <c r="F278" s="2">
        <f t="shared" si="11"/>
        <v>782.92070000000001</v>
      </c>
      <c r="G278" s="2">
        <f t="shared" si="12"/>
        <v>4555.4999900000003</v>
      </c>
      <c r="H278" s="2">
        <f t="shared" si="13"/>
        <v>3484.7449999999999</v>
      </c>
      <c r="I278" s="2"/>
      <c r="J278" s="2"/>
      <c r="K278" s="2"/>
      <c r="L278" s="2"/>
      <c r="M278" s="2">
        <f t="shared" si="14"/>
        <v>-5.255744</v>
      </c>
      <c r="N278" s="2">
        <f t="shared" si="15"/>
        <v>2216.6334000000002</v>
      </c>
      <c r="O278" s="2">
        <f t="shared" si="16"/>
        <v>613.27369999999996</v>
      </c>
      <c r="P278" s="2">
        <f t="shared" si="17"/>
        <v>19.511089999999999</v>
      </c>
      <c r="Q278" s="2">
        <f t="shared" si="18"/>
        <v>13225.400136</v>
      </c>
      <c r="T278" s="2">
        <f>VLOOKUP(T$266,AURORA!$C$3:$AC$460,$B278-2020,FALSE)</f>
        <v>3986.4360000000001</v>
      </c>
      <c r="U278" s="2">
        <f>VLOOKUP(U$266,AURORA!$C$3:$AC$460,$B278-2020,FALSE)</f>
        <v>782.92070000000001</v>
      </c>
      <c r="V278" s="2">
        <f>VLOOKUP(V$266,AURORA!$C$3:$AC$460,$B278-2020,FALSE)</f>
        <v>1605.067</v>
      </c>
      <c r="W278" s="2">
        <f>VLOOKUP(W$266,AURORA!$C$3:$AC$460,$B278-2020,FALSE)</f>
        <v>522.57669999999996</v>
      </c>
      <c r="X278" s="2">
        <f>VLOOKUP(X$266,AURORA!$C$3:$AC$460,$B278-2020,FALSE)</f>
        <v>0</v>
      </c>
      <c r="Y278" s="2">
        <f>VLOOKUP(Y$266,AURORA!$C$3:$AC$460,$B278-2020,FALSE)</f>
        <v>500.39010000000002</v>
      </c>
      <c r="Z278" s="2">
        <f>VLOOKUP(Z$266,AURORA!$C$3:$AC$460,$B278-2020,FALSE)</f>
        <v>1558.0719999999999</v>
      </c>
      <c r="AA278" s="2">
        <f>VLOOKUP(AA$266,AURORA!$C$3:$AC$460,$B278-2020,FALSE)</f>
        <v>68.67389</v>
      </c>
      <c r="AB278" s="2">
        <f>VLOOKUP(AB$266,AURORA!$C$3:$AC$460,$B278-2020,FALSE)</f>
        <v>3484.7449999999999</v>
      </c>
      <c r="AC278" s="2">
        <f>VLOOKUP(AC$266,AURORA!$C$3:$AC$460,$B278-2020,FALSE)</f>
        <v>19.511089999999999</v>
      </c>
      <c r="AD278" s="2">
        <f>VLOOKUP(AD$266,AURORA!$C$3:$AC$460,$B278-2020,FALSE)</f>
        <v>88.989699999999999</v>
      </c>
      <c r="AE278" s="2">
        <f>VLOOKUP(AE$266,AURORA!$C$3:$AC$460,$B278-2020,FALSE)</f>
        <v>-5.255744</v>
      </c>
      <c r="AF278" s="2">
        <f>VLOOKUP(AF$266,AURORA!$C$3:$AC$460,$B278-2020,FALSE)</f>
        <v>-6.243093</v>
      </c>
      <c r="AG278" s="2">
        <f>VLOOKUP(AG$266,AURORA!$C$3:$AC$460,$B278-2020,FALSE)</f>
        <v>613.27369999999996</v>
      </c>
    </row>
    <row r="279" spans="2:33" x14ac:dyDescent="0.2">
      <c r="B279">
        <v>2033</v>
      </c>
      <c r="C279">
        <v>2033</v>
      </c>
      <c r="D279" s="2">
        <f t="shared" si="19"/>
        <v>715.89679999999998</v>
      </c>
      <c r="E279" s="2"/>
      <c r="F279" s="2">
        <f t="shared" si="11"/>
        <v>783.24199999999996</v>
      </c>
      <c r="G279" s="2">
        <f t="shared" si="12"/>
        <v>4942.2229399999997</v>
      </c>
      <c r="H279" s="2">
        <f t="shared" si="13"/>
        <v>3464.5070000000001</v>
      </c>
      <c r="I279" s="2"/>
      <c r="J279" s="2"/>
      <c r="K279" s="2"/>
      <c r="L279" s="2"/>
      <c r="M279" s="2">
        <f t="shared" si="14"/>
        <v>-9.0656639999999999</v>
      </c>
      <c r="N279" s="2">
        <f t="shared" si="15"/>
        <v>2298.3830400000002</v>
      </c>
      <c r="O279" s="2">
        <f t="shared" si="16"/>
        <v>644.2165</v>
      </c>
      <c r="P279" s="2">
        <f t="shared" si="17"/>
        <v>19.329470000000001</v>
      </c>
      <c r="Q279" s="2">
        <f t="shared" si="18"/>
        <v>12858.732086000002</v>
      </c>
      <c r="T279" s="2">
        <f>VLOOKUP(T$266,AURORA!$C$3:$AC$460,$B279-2020,FALSE)</f>
        <v>4320.8819999999996</v>
      </c>
      <c r="U279" s="2">
        <f>VLOOKUP(U$266,AURORA!$C$3:$AC$460,$B279-2020,FALSE)</f>
        <v>783.24199999999996</v>
      </c>
      <c r="V279" s="2">
        <f>VLOOKUP(V$266,AURORA!$C$3:$AC$460,$B279-2020,FALSE)</f>
        <v>1685.8579999999999</v>
      </c>
      <c r="W279" s="2">
        <f>VLOOKUP(W$266,AURORA!$C$3:$AC$460,$B279-2020,FALSE)</f>
        <v>523.13040000000001</v>
      </c>
      <c r="X279" s="2">
        <f>VLOOKUP(X$266,AURORA!$C$3:$AC$460,$B279-2020,FALSE)</f>
        <v>3.0314089999999998E-2</v>
      </c>
      <c r="Y279" s="2">
        <f>VLOOKUP(Y$266,AURORA!$C$3:$AC$460,$B279-2020,FALSE)</f>
        <v>569.7432</v>
      </c>
      <c r="Z279" s="2">
        <f>VLOOKUP(Z$266,AURORA!$C$3:$AC$460,$B279-2020,FALSE)</f>
        <v>715.89679999999998</v>
      </c>
      <c r="AA279" s="2">
        <f>VLOOKUP(AA$266,AURORA!$C$3:$AC$460,$B279-2020,FALSE)</f>
        <v>51.597740000000002</v>
      </c>
      <c r="AB279" s="2">
        <f>VLOOKUP(AB$266,AURORA!$C$3:$AC$460,$B279-2020,FALSE)</f>
        <v>3464.5070000000001</v>
      </c>
      <c r="AC279" s="2">
        <f>VLOOKUP(AC$266,AURORA!$C$3:$AC$460,$B279-2020,FALSE)</f>
        <v>19.329470000000001</v>
      </c>
      <c r="AD279" s="2">
        <f>VLOOKUP(AD$266,AURORA!$C$3:$AC$460,$B279-2020,FALSE)</f>
        <v>89.394639999999995</v>
      </c>
      <c r="AE279" s="2">
        <f>VLOOKUP(AE$266,AURORA!$C$3:$AC$460,$B279-2020,FALSE)</f>
        <v>-9.0656639999999999</v>
      </c>
      <c r="AF279" s="2">
        <f>VLOOKUP(AF$266,AURORA!$C$3:$AC$460,$B279-2020,FALSE)</f>
        <v>-6.4920270000000002</v>
      </c>
      <c r="AG279" s="2">
        <f>VLOOKUP(AG$266,AURORA!$C$3:$AC$460,$B279-2020,FALSE)</f>
        <v>644.2165</v>
      </c>
    </row>
    <row r="280" spans="2:33" x14ac:dyDescent="0.2">
      <c r="B280">
        <v>2034</v>
      </c>
      <c r="C280">
        <v>2034</v>
      </c>
      <c r="D280" s="2">
        <f t="shared" si="19"/>
        <v>710.07039999999995</v>
      </c>
      <c r="E280" s="2"/>
      <c r="F280" s="2">
        <f t="shared" si="11"/>
        <v>783.24199999999996</v>
      </c>
      <c r="G280" s="2">
        <f t="shared" si="12"/>
        <v>4747.3083599999991</v>
      </c>
      <c r="H280" s="2">
        <f t="shared" si="13"/>
        <v>3758.95</v>
      </c>
      <c r="I280" s="2"/>
      <c r="J280" s="2"/>
      <c r="K280" s="2"/>
      <c r="L280" s="2"/>
      <c r="M280" s="2">
        <f t="shared" si="14"/>
        <v>-11.187279999999999</v>
      </c>
      <c r="N280" s="2">
        <f t="shared" si="15"/>
        <v>2376.5657799999999</v>
      </c>
      <c r="O280" s="2">
        <f t="shared" si="16"/>
        <v>689.04790000000003</v>
      </c>
      <c r="P280" s="2">
        <f t="shared" si="17"/>
        <v>19.282419999999998</v>
      </c>
      <c r="Q280" s="2">
        <f t="shared" si="18"/>
        <v>13073.279579999997</v>
      </c>
      <c r="T280" s="2">
        <f>VLOOKUP(T$266,AURORA!$C$3:$AC$460,$B280-2020,FALSE)</f>
        <v>4108.1509999999998</v>
      </c>
      <c r="U280" s="2">
        <f>VLOOKUP(U$266,AURORA!$C$3:$AC$460,$B280-2020,FALSE)</f>
        <v>783.24199999999996</v>
      </c>
      <c r="V280" s="2">
        <f>VLOOKUP(V$266,AURORA!$C$3:$AC$460,$B280-2020,FALSE)</f>
        <v>1764.749</v>
      </c>
      <c r="W280" s="2">
        <f>VLOOKUP(W$266,AURORA!$C$3:$AC$460,$B280-2020,FALSE)</f>
        <v>522.46579999999994</v>
      </c>
      <c r="X280" s="2">
        <f>VLOOKUP(X$266,AURORA!$C$3:$AC$460,$B280-2020,FALSE)</f>
        <v>3.7374520000000001E-2</v>
      </c>
      <c r="Y280" s="2">
        <f>VLOOKUP(Y$266,AURORA!$C$3:$AC$460,$B280-2020,FALSE)</f>
        <v>591.78219999999999</v>
      </c>
      <c r="Z280" s="2">
        <f>VLOOKUP(Z$266,AURORA!$C$3:$AC$460,$B280-2020,FALSE)</f>
        <v>710.07039999999995</v>
      </c>
      <c r="AA280" s="2">
        <f>VLOOKUP(AA$266,AURORA!$C$3:$AC$460,$B280-2020,FALSE)</f>
        <v>47.375160000000001</v>
      </c>
      <c r="AB280" s="2">
        <f>VLOOKUP(AB$266,AURORA!$C$3:$AC$460,$B280-2020,FALSE)</f>
        <v>3758.95</v>
      </c>
      <c r="AC280" s="2">
        <f>VLOOKUP(AC$266,AURORA!$C$3:$AC$460,$B280-2020,FALSE)</f>
        <v>19.282419999999998</v>
      </c>
      <c r="AD280" s="2">
        <f>VLOOKUP(AD$266,AURORA!$C$3:$AC$460,$B280-2020,FALSE)</f>
        <v>89.350980000000007</v>
      </c>
      <c r="AE280" s="2">
        <f>VLOOKUP(AE$266,AURORA!$C$3:$AC$460,$B280-2020,FALSE)</f>
        <v>-11.187279999999999</v>
      </c>
      <c r="AF280" s="2">
        <f>VLOOKUP(AF$266,AURORA!$C$3:$AC$460,$B280-2020,FALSE)</f>
        <v>-7.2412749999999999</v>
      </c>
      <c r="AG280" s="2">
        <f>VLOOKUP(AG$266,AURORA!$C$3:$AC$460,$B280-2020,FALSE)</f>
        <v>689.04790000000003</v>
      </c>
    </row>
    <row r="281" spans="2:33" x14ac:dyDescent="0.2">
      <c r="B281">
        <v>2035</v>
      </c>
      <c r="C281">
        <v>2035</v>
      </c>
      <c r="D281" s="2">
        <f t="shared" si="19"/>
        <v>673.22379999999998</v>
      </c>
      <c r="E281" s="2"/>
      <c r="F281" s="2">
        <f t="shared" si="11"/>
        <v>783.24199999999996</v>
      </c>
      <c r="G281" s="2">
        <f t="shared" si="12"/>
        <v>4842.8174800000006</v>
      </c>
      <c r="H281" s="2">
        <f t="shared" si="13"/>
        <v>3463.2249999999999</v>
      </c>
      <c r="I281" s="2"/>
      <c r="J281" s="2"/>
      <c r="K281" s="2"/>
      <c r="L281" s="2"/>
      <c r="M281" s="2">
        <f t="shared" si="14"/>
        <v>-11.29027</v>
      </c>
      <c r="N281" s="2">
        <f t="shared" si="15"/>
        <v>2453.5229400000003</v>
      </c>
      <c r="O281" s="2">
        <f t="shared" si="16"/>
        <v>736.38379999999995</v>
      </c>
      <c r="P281" s="2">
        <f t="shared" si="17"/>
        <v>19.440329999999999</v>
      </c>
      <c r="Q281" s="2">
        <f t="shared" si="18"/>
        <v>12960.56508</v>
      </c>
      <c r="T281" s="2">
        <f>VLOOKUP(T$266,AURORA!$C$3:$AC$460,$B281-2020,FALSE)</f>
        <v>3915.8380000000002</v>
      </c>
      <c r="U281" s="2">
        <f>VLOOKUP(U$266,AURORA!$C$3:$AC$460,$B281-2020,FALSE)</f>
        <v>783.24199999999996</v>
      </c>
      <c r="V281" s="2">
        <f>VLOOKUP(V$266,AURORA!$C$3:$AC$460,$B281-2020,FALSE)</f>
        <v>1842.8689999999999</v>
      </c>
      <c r="W281" s="2">
        <f>VLOOKUP(W$266,AURORA!$C$3:$AC$460,$B281-2020,FALSE)</f>
        <v>521.86760000000004</v>
      </c>
      <c r="X281" s="2">
        <f>VLOOKUP(X$266,AURORA!$C$3:$AC$460,$B281-2020,FALSE)</f>
        <v>1.9737950000000001E-2</v>
      </c>
      <c r="Y281" s="2">
        <f>VLOOKUP(Y$266,AURORA!$C$3:$AC$460,$B281-2020,FALSE)</f>
        <v>861.3134</v>
      </c>
      <c r="Z281" s="2">
        <f>VLOOKUP(Z$266,AURORA!$C$3:$AC$460,$B281-2020,FALSE)</f>
        <v>673.22379999999998</v>
      </c>
      <c r="AA281" s="2">
        <f>VLOOKUP(AA$266,AURORA!$C$3:$AC$460,$B281-2020,FALSE)</f>
        <v>65.666079999999994</v>
      </c>
      <c r="AB281" s="2">
        <f>VLOOKUP(AB$266,AURORA!$C$3:$AC$460,$B281-2020,FALSE)</f>
        <v>3463.2249999999999</v>
      </c>
      <c r="AC281" s="2">
        <f>VLOOKUP(AC$266,AURORA!$C$3:$AC$460,$B281-2020,FALSE)</f>
        <v>19.440329999999999</v>
      </c>
      <c r="AD281" s="2">
        <f>VLOOKUP(AD$266,AURORA!$C$3:$AC$460,$B281-2020,FALSE)</f>
        <v>88.786339999999996</v>
      </c>
      <c r="AE281" s="2">
        <f>VLOOKUP(AE$266,AURORA!$C$3:$AC$460,$B281-2020,FALSE)</f>
        <v>-11.29027</v>
      </c>
      <c r="AF281" s="2">
        <f>VLOOKUP(AF$266,AURORA!$C$3:$AC$460,$B281-2020,FALSE)</f>
        <v>-7.7323219999999999</v>
      </c>
      <c r="AG281" s="2">
        <f>VLOOKUP(AG$266,AURORA!$C$3:$AC$460,$B281-2020,FALSE)</f>
        <v>736.38379999999995</v>
      </c>
    </row>
    <row r="282" spans="2:33" x14ac:dyDescent="0.2">
      <c r="B282">
        <v>2036</v>
      </c>
      <c r="C282">
        <v>2036</v>
      </c>
      <c r="D282" s="2">
        <f t="shared" si="19"/>
        <v>678.90110000000004</v>
      </c>
      <c r="E282" s="2"/>
      <c r="F282" s="2">
        <f t="shared" si="11"/>
        <v>782.92070000000001</v>
      </c>
      <c r="G282" s="2">
        <f t="shared" si="12"/>
        <v>4888.1539700000003</v>
      </c>
      <c r="H282" s="2">
        <f t="shared" si="13"/>
        <v>3445.48</v>
      </c>
      <c r="I282" s="2"/>
      <c r="J282" s="2"/>
      <c r="K282" s="2"/>
      <c r="L282" s="2"/>
      <c r="M282" s="2">
        <f t="shared" si="14"/>
        <v>-11.509259999999999</v>
      </c>
      <c r="N282" s="2">
        <f t="shared" si="15"/>
        <v>2600.8645999999999</v>
      </c>
      <c r="O282" s="2">
        <f t="shared" si="16"/>
        <v>765.80179999999996</v>
      </c>
      <c r="P282" s="2">
        <f t="shared" si="17"/>
        <v>19.09075</v>
      </c>
      <c r="Q282" s="2">
        <f t="shared" si="18"/>
        <v>13169.703659999997</v>
      </c>
      <c r="T282" s="2">
        <f>VLOOKUP(T$266,AURORA!$C$3:$AC$460,$B282-2020,FALSE)</f>
        <v>4022.701</v>
      </c>
      <c r="U282" s="2">
        <f>VLOOKUP(U$266,AURORA!$C$3:$AC$460,$B282-2020,FALSE)</f>
        <v>782.92070000000001</v>
      </c>
      <c r="V282" s="2">
        <f>VLOOKUP(V$266,AURORA!$C$3:$AC$460,$B282-2020,FALSE)</f>
        <v>1990.075</v>
      </c>
      <c r="W282" s="2">
        <f>VLOOKUP(W$266,AURORA!$C$3:$AC$460,$B282-2020,FALSE)</f>
        <v>521.84289999999999</v>
      </c>
      <c r="X282" s="2">
        <f>VLOOKUP(X$266,AURORA!$C$3:$AC$460,$B282-2020,FALSE)</f>
        <v>1.121519E-2</v>
      </c>
      <c r="Y282" s="2">
        <f>VLOOKUP(Y$266,AURORA!$C$3:$AC$460,$B282-2020,FALSE)</f>
        <v>819.57740000000001</v>
      </c>
      <c r="Z282" s="2">
        <f>VLOOKUP(Z$266,AURORA!$C$3:$AC$460,$B282-2020,FALSE)</f>
        <v>678.90110000000004</v>
      </c>
      <c r="AA282" s="2">
        <f>VLOOKUP(AA$266,AURORA!$C$3:$AC$460,$B282-2020,FALSE)</f>
        <v>45.875570000000003</v>
      </c>
      <c r="AB282" s="2">
        <f>VLOOKUP(AB$266,AURORA!$C$3:$AC$460,$B282-2020,FALSE)</f>
        <v>3445.48</v>
      </c>
      <c r="AC282" s="2">
        <f>VLOOKUP(AC$266,AURORA!$C$3:$AC$460,$B282-2020,FALSE)</f>
        <v>19.09075</v>
      </c>
      <c r="AD282" s="2">
        <f>VLOOKUP(AD$266,AURORA!$C$3:$AC$460,$B282-2020,FALSE)</f>
        <v>88.946700000000007</v>
      </c>
      <c r="AE282" s="2">
        <f>VLOOKUP(AE$266,AURORA!$C$3:$AC$460,$B282-2020,FALSE)</f>
        <v>-11.509259999999999</v>
      </c>
      <c r="AF282" s="2">
        <f>VLOOKUP(AF$266,AURORA!$C$3:$AC$460,$B282-2020,FALSE)</f>
        <v>-8.3972490000000004</v>
      </c>
      <c r="AG282" s="2">
        <f>VLOOKUP(AG$266,AURORA!$C$3:$AC$460,$B282-2020,FALSE)</f>
        <v>765.80179999999996</v>
      </c>
    </row>
    <row r="283" spans="2:33" x14ac:dyDescent="0.2">
      <c r="B283">
        <v>2037</v>
      </c>
      <c r="C283">
        <v>2037</v>
      </c>
      <c r="D283" s="2">
        <f t="shared" si="19"/>
        <v>653.12260000000003</v>
      </c>
      <c r="E283" s="2"/>
      <c r="F283" s="2">
        <f t="shared" si="11"/>
        <v>783.24199999999996</v>
      </c>
      <c r="G283" s="2">
        <f t="shared" si="12"/>
        <v>4751.9274399999995</v>
      </c>
      <c r="H283" s="2">
        <f t="shared" si="13"/>
        <v>3710.2959999999998</v>
      </c>
      <c r="I283" s="2"/>
      <c r="J283" s="2"/>
      <c r="K283" s="2"/>
      <c r="L283" s="2"/>
      <c r="M283" s="2">
        <f t="shared" si="14"/>
        <v>-11.70482</v>
      </c>
      <c r="N283" s="2">
        <f t="shared" si="15"/>
        <v>2776.6825100000001</v>
      </c>
      <c r="O283" s="2">
        <f t="shared" si="16"/>
        <v>807.36199999999997</v>
      </c>
      <c r="P283" s="2">
        <f t="shared" si="17"/>
        <v>18.949809999999999</v>
      </c>
      <c r="Q283" s="2">
        <f t="shared" si="18"/>
        <v>13489.877539999998</v>
      </c>
      <c r="T283" s="2">
        <f>VLOOKUP(T$266,AURORA!$C$3:$AC$460,$B283-2020,FALSE)</f>
        <v>3835.752</v>
      </c>
      <c r="U283" s="2">
        <f>VLOOKUP(U$266,AURORA!$C$3:$AC$460,$B283-2020,FALSE)</f>
        <v>783.24199999999996</v>
      </c>
      <c r="V283" s="2">
        <f>VLOOKUP(V$266,AURORA!$C$3:$AC$460,$B283-2020,FALSE)</f>
        <v>2164.9810000000002</v>
      </c>
      <c r="W283" s="2">
        <f>VLOOKUP(W$266,AURORA!$C$3:$AC$460,$B283-2020,FALSE)</f>
        <v>522.53499999999997</v>
      </c>
      <c r="X283" s="2">
        <f>VLOOKUP(X$266,AURORA!$C$3:$AC$460,$B283-2020,FALSE)</f>
        <v>2.0246650000000001E-2</v>
      </c>
      <c r="Y283" s="2">
        <f>VLOOKUP(Y$266,AURORA!$C$3:$AC$460,$B283-2020,FALSE)</f>
        <v>871.55759999999998</v>
      </c>
      <c r="Z283" s="2">
        <f>VLOOKUP(Z$266,AURORA!$C$3:$AC$460,$B283-2020,FALSE)</f>
        <v>653.12260000000003</v>
      </c>
      <c r="AA283" s="2">
        <f>VLOOKUP(AA$266,AURORA!$C$3:$AC$460,$B283-2020,FALSE)</f>
        <v>44.617840000000001</v>
      </c>
      <c r="AB283" s="2">
        <f>VLOOKUP(AB$266,AURORA!$C$3:$AC$460,$B283-2020,FALSE)</f>
        <v>3710.2959999999998</v>
      </c>
      <c r="AC283" s="2">
        <f>VLOOKUP(AC$266,AURORA!$C$3:$AC$460,$B283-2020,FALSE)</f>
        <v>18.949809999999999</v>
      </c>
      <c r="AD283" s="2">
        <f>VLOOKUP(AD$266,AURORA!$C$3:$AC$460,$B283-2020,FALSE)</f>
        <v>89.166510000000002</v>
      </c>
      <c r="AE283" s="2">
        <f>VLOOKUP(AE$266,AURORA!$C$3:$AC$460,$B283-2020,FALSE)</f>
        <v>-11.70482</v>
      </c>
      <c r="AF283" s="2">
        <f>VLOOKUP(AF$266,AURORA!$C$3:$AC$460,$B283-2020,FALSE)</f>
        <v>-9.1709490000000002</v>
      </c>
      <c r="AG283" s="2">
        <f>VLOOKUP(AG$266,AURORA!$C$3:$AC$460,$B283-2020,FALSE)</f>
        <v>807.36199999999997</v>
      </c>
    </row>
    <row r="284" spans="2:33" x14ac:dyDescent="0.2">
      <c r="B284">
        <v>2038</v>
      </c>
      <c r="C284">
        <v>2038</v>
      </c>
      <c r="D284" s="2">
        <f t="shared" si="19"/>
        <v>549.50699999999995</v>
      </c>
      <c r="E284" s="2"/>
      <c r="F284" s="2">
        <f t="shared" si="11"/>
        <v>783.24199999999996</v>
      </c>
      <c r="G284" s="2">
        <f t="shared" si="12"/>
        <v>4713.5009499999996</v>
      </c>
      <c r="H284" s="2">
        <f t="shared" si="13"/>
        <v>3426.5369999999998</v>
      </c>
      <c r="I284" s="2"/>
      <c r="J284" s="2"/>
      <c r="K284" s="2"/>
      <c r="L284" s="2"/>
      <c r="M284" s="2">
        <f t="shared" si="14"/>
        <v>-11.90504</v>
      </c>
      <c r="N284" s="2">
        <f t="shared" si="15"/>
        <v>2995.4612200000001</v>
      </c>
      <c r="O284" s="2">
        <f t="shared" si="16"/>
        <v>868.6748</v>
      </c>
      <c r="P284" s="2">
        <f t="shared" si="17"/>
        <v>19.00198</v>
      </c>
      <c r="Q284" s="2">
        <f t="shared" si="18"/>
        <v>13344.019910000001</v>
      </c>
      <c r="T284" s="2">
        <f>VLOOKUP(T$266,AURORA!$C$3:$AC$460,$B284-2020,FALSE)</f>
        <v>3723.431</v>
      </c>
      <c r="U284" s="2">
        <f>VLOOKUP(U$266,AURORA!$C$3:$AC$460,$B284-2020,FALSE)</f>
        <v>783.24199999999996</v>
      </c>
      <c r="V284" s="2">
        <f>VLOOKUP(V$266,AURORA!$C$3:$AC$460,$B284-2020,FALSE)</f>
        <v>2384.1509999999998</v>
      </c>
      <c r="W284" s="2">
        <f>VLOOKUP(W$266,AURORA!$C$3:$AC$460,$B284-2020,FALSE)</f>
        <v>522.13</v>
      </c>
      <c r="X284" s="2">
        <f>VLOOKUP(X$266,AURORA!$C$3:$AC$460,$B284-2020,FALSE)</f>
        <v>3.6758779999999998E-2</v>
      </c>
      <c r="Y284" s="2">
        <f>VLOOKUP(Y$266,AURORA!$C$3:$AC$460,$B284-2020,FALSE)</f>
        <v>942.86019999999996</v>
      </c>
      <c r="Z284" s="2">
        <f>VLOOKUP(Z$266,AURORA!$C$3:$AC$460,$B284-2020,FALSE)</f>
        <v>549.50699999999995</v>
      </c>
      <c r="AA284" s="2">
        <f>VLOOKUP(AA$266,AURORA!$C$3:$AC$460,$B284-2020,FALSE)</f>
        <v>47.20975</v>
      </c>
      <c r="AB284" s="2">
        <f>VLOOKUP(AB$266,AURORA!$C$3:$AC$460,$B284-2020,FALSE)</f>
        <v>3426.5369999999998</v>
      </c>
      <c r="AC284" s="2">
        <f>VLOOKUP(AC$266,AURORA!$C$3:$AC$460,$B284-2020,FALSE)</f>
        <v>19.00198</v>
      </c>
      <c r="AD284" s="2">
        <f>VLOOKUP(AD$266,AURORA!$C$3:$AC$460,$B284-2020,FALSE)</f>
        <v>89.180220000000006</v>
      </c>
      <c r="AE284" s="2">
        <f>VLOOKUP(AE$266,AURORA!$C$3:$AC$460,$B284-2020,FALSE)</f>
        <v>-11.90504</v>
      </c>
      <c r="AF284" s="2">
        <f>VLOOKUP(AF$266,AURORA!$C$3:$AC$460,$B284-2020,FALSE)</f>
        <v>-9.7271529999999995</v>
      </c>
      <c r="AG284" s="2">
        <f>VLOOKUP(AG$266,AURORA!$C$3:$AC$460,$B284-2020,FALSE)</f>
        <v>868.6748</v>
      </c>
    </row>
    <row r="285" spans="2:33" x14ac:dyDescent="0.2">
      <c r="B285">
        <v>2039</v>
      </c>
      <c r="C285">
        <v>2039</v>
      </c>
      <c r="D285" s="2">
        <f t="shared" si="19"/>
        <v>529.48900000000003</v>
      </c>
      <c r="E285" s="2"/>
      <c r="F285" s="2">
        <f t="shared" si="11"/>
        <v>783.24199999999996</v>
      </c>
      <c r="G285" s="2">
        <f t="shared" si="12"/>
        <v>4616.6173399999998</v>
      </c>
      <c r="H285" s="2">
        <f t="shared" si="13"/>
        <v>3390.7840000000001</v>
      </c>
      <c r="I285" s="2"/>
      <c r="J285" s="2"/>
      <c r="K285" s="2"/>
      <c r="L285" s="2"/>
      <c r="M285" s="2">
        <f t="shared" si="14"/>
        <v>-11.8925</v>
      </c>
      <c r="N285" s="2">
        <f t="shared" si="15"/>
        <v>3106.5155999999997</v>
      </c>
      <c r="O285" s="2">
        <f t="shared" si="16"/>
        <v>905.59879999999998</v>
      </c>
      <c r="P285" s="2">
        <f t="shared" si="17"/>
        <v>18.696149999999999</v>
      </c>
      <c r="Q285" s="2">
        <f t="shared" si="18"/>
        <v>13339.05039</v>
      </c>
      <c r="T285" s="2">
        <f>VLOOKUP(T$266,AURORA!$C$3:$AC$460,$B285-2020,FALSE)</f>
        <v>3619.3939999999998</v>
      </c>
      <c r="U285" s="2">
        <f>VLOOKUP(U$266,AURORA!$C$3:$AC$460,$B285-2020,FALSE)</f>
        <v>783.24199999999996</v>
      </c>
      <c r="V285" s="2">
        <f>VLOOKUP(V$266,AURORA!$C$3:$AC$460,$B285-2020,FALSE)</f>
        <v>2494.5320000000002</v>
      </c>
      <c r="W285" s="2">
        <f>VLOOKUP(W$266,AURORA!$C$3:$AC$460,$B285-2020,FALSE)</f>
        <v>522.55880000000002</v>
      </c>
      <c r="X285" s="2">
        <f>VLOOKUP(X$266,AURORA!$C$3:$AC$460,$B285-2020,FALSE)</f>
        <v>6.6908110000000007E-2</v>
      </c>
      <c r="Y285" s="2">
        <f>VLOOKUP(Y$266,AURORA!$C$3:$AC$460,$B285-2020,FALSE)</f>
        <v>949.51679999999999</v>
      </c>
      <c r="Z285" s="2">
        <f>VLOOKUP(Z$266,AURORA!$C$3:$AC$460,$B285-2020,FALSE)</f>
        <v>529.48900000000003</v>
      </c>
      <c r="AA285" s="2">
        <f>VLOOKUP(AA$266,AURORA!$C$3:$AC$460,$B285-2020,FALSE)</f>
        <v>47.706539999999997</v>
      </c>
      <c r="AB285" s="2">
        <f>VLOOKUP(AB$266,AURORA!$C$3:$AC$460,$B285-2020,FALSE)</f>
        <v>3390.7840000000001</v>
      </c>
      <c r="AC285" s="2">
        <f>VLOOKUP(AC$266,AURORA!$C$3:$AC$460,$B285-2020,FALSE)</f>
        <v>18.696149999999999</v>
      </c>
      <c r="AD285" s="2">
        <f>VLOOKUP(AD$266,AURORA!$C$3:$AC$460,$B285-2020,FALSE)</f>
        <v>89.424800000000005</v>
      </c>
      <c r="AE285" s="2">
        <f>VLOOKUP(AE$266,AURORA!$C$3:$AC$460,$B285-2020,FALSE)</f>
        <v>-11.8925</v>
      </c>
      <c r="AF285" s="2">
        <f>VLOOKUP(AF$266,AURORA!$C$3:$AC$460,$B285-2020,FALSE)</f>
        <v>-9.8779830000000004</v>
      </c>
      <c r="AG285" s="2">
        <f>VLOOKUP(AG$266,AURORA!$C$3:$AC$460,$B285-2020,FALSE)</f>
        <v>905.59879999999998</v>
      </c>
    </row>
    <row r="286" spans="2:33" x14ac:dyDescent="0.2">
      <c r="B286">
        <v>2040</v>
      </c>
      <c r="C286">
        <v>2040</v>
      </c>
      <c r="D286" s="2">
        <f t="shared" si="19"/>
        <v>517.08770000000004</v>
      </c>
      <c r="E286" s="2"/>
      <c r="F286" s="2">
        <f t="shared" si="11"/>
        <v>782.92070000000001</v>
      </c>
      <c r="G286" s="2">
        <f t="shared" si="12"/>
        <v>4316.3821600000001</v>
      </c>
      <c r="H286" s="2">
        <f t="shared" si="13"/>
        <v>3680.9140000000002</v>
      </c>
      <c r="I286" s="2"/>
      <c r="J286" s="2"/>
      <c r="K286" s="2"/>
      <c r="L286" s="2"/>
      <c r="M286" s="2">
        <f t="shared" si="14"/>
        <v>-18.570889999999999</v>
      </c>
      <c r="N286" s="2">
        <f t="shared" si="15"/>
        <v>3208.3850900000002</v>
      </c>
      <c r="O286" s="2">
        <f t="shared" si="16"/>
        <v>941.27850000000001</v>
      </c>
      <c r="P286" s="2">
        <f t="shared" si="17"/>
        <v>18.634260000000001</v>
      </c>
      <c r="Q286" s="2">
        <f t="shared" si="18"/>
        <v>13447.03152</v>
      </c>
      <c r="T286" s="2">
        <f>VLOOKUP(T$266,AURORA!$C$3:$AC$460,$B286-2020,FALSE)</f>
        <v>3308.5410000000002</v>
      </c>
      <c r="U286" s="2">
        <f>VLOOKUP(U$266,AURORA!$C$3:$AC$460,$B286-2020,FALSE)</f>
        <v>782.92070000000001</v>
      </c>
      <c r="V286" s="2">
        <f>VLOOKUP(V$266,AURORA!$C$3:$AC$460,$B286-2020,FALSE)</f>
        <v>2598.962</v>
      </c>
      <c r="W286" s="2">
        <f>VLOOKUP(W$266,AURORA!$C$3:$AC$460,$B286-2020,FALSE)</f>
        <v>520.68920000000003</v>
      </c>
      <c r="X286" s="2">
        <f>VLOOKUP(X$266,AURORA!$C$3:$AC$460,$B286-2020,FALSE)</f>
        <v>0.1494317</v>
      </c>
      <c r="Y286" s="2">
        <f>VLOOKUP(Y$266,AURORA!$C$3:$AC$460,$B286-2020,FALSE)</f>
        <v>961.85299999999995</v>
      </c>
      <c r="Z286" s="2">
        <f>VLOOKUP(Z$266,AURORA!$C$3:$AC$460,$B286-2020,FALSE)</f>
        <v>517.08770000000004</v>
      </c>
      <c r="AA286" s="2">
        <f>VLOOKUP(AA$266,AURORA!$C$3:$AC$460,$B286-2020,FALSE)</f>
        <v>45.988160000000001</v>
      </c>
      <c r="AB286" s="2">
        <f>VLOOKUP(AB$266,AURORA!$C$3:$AC$460,$B286-2020,FALSE)</f>
        <v>3680.9140000000002</v>
      </c>
      <c r="AC286" s="2">
        <f>VLOOKUP(AC$266,AURORA!$C$3:$AC$460,$B286-2020,FALSE)</f>
        <v>18.634260000000001</v>
      </c>
      <c r="AD286" s="2">
        <f>VLOOKUP(AD$266,AURORA!$C$3:$AC$460,$B286-2020,FALSE)</f>
        <v>88.733890000000002</v>
      </c>
      <c r="AE286" s="2">
        <f>VLOOKUP(AE$266,AURORA!$C$3:$AC$460,$B286-2020,FALSE)</f>
        <v>-18.570889999999999</v>
      </c>
      <c r="AF286" s="2">
        <f>VLOOKUP(AF$266,AURORA!$C$3:$AC$460,$B286-2020,FALSE)</f>
        <v>-10.749829999999999</v>
      </c>
      <c r="AG286" s="2">
        <f>VLOOKUP(AG$266,AURORA!$C$3:$AC$460,$B286-2020,FALSE)</f>
        <v>941.27850000000001</v>
      </c>
    </row>
    <row r="287" spans="2:33" x14ac:dyDescent="0.2">
      <c r="B287">
        <v>2041</v>
      </c>
      <c r="C287">
        <v>2041</v>
      </c>
      <c r="D287" s="2">
        <f t="shared" si="19"/>
        <v>498.15410000000003</v>
      </c>
      <c r="E287" s="2"/>
      <c r="F287" s="2">
        <f t="shared" si="11"/>
        <v>783.24199999999996</v>
      </c>
      <c r="G287" s="2">
        <f t="shared" si="12"/>
        <v>4318.1730400000006</v>
      </c>
      <c r="H287" s="2">
        <f t="shared" si="13"/>
        <v>3381.096</v>
      </c>
      <c r="I287" s="2"/>
      <c r="J287" s="2"/>
      <c r="K287" s="2"/>
      <c r="L287" s="2"/>
      <c r="M287" s="2">
        <f t="shared" si="14"/>
        <v>-22.497420000000002</v>
      </c>
      <c r="N287" s="2">
        <f t="shared" si="15"/>
        <v>3356.5498299999999</v>
      </c>
      <c r="O287" s="2">
        <f t="shared" si="16"/>
        <v>981.75819999999999</v>
      </c>
      <c r="P287" s="2">
        <f t="shared" si="17"/>
        <v>18.63692</v>
      </c>
      <c r="Q287" s="2">
        <f t="shared" si="18"/>
        <v>13315.112670000002</v>
      </c>
      <c r="T287" s="2">
        <f>VLOOKUP(T$266,AURORA!$C$3:$AC$460,$B287-2020,FALSE)</f>
        <v>3216.5320000000002</v>
      </c>
      <c r="U287" s="2">
        <f>VLOOKUP(U$266,AURORA!$C$3:$AC$460,$B287-2020,FALSE)</f>
        <v>783.24199999999996</v>
      </c>
      <c r="V287" s="2">
        <f>VLOOKUP(V$266,AURORA!$C$3:$AC$460,$B287-2020,FALSE)</f>
        <v>2747.6089999999999</v>
      </c>
      <c r="W287" s="2">
        <f>VLOOKUP(W$266,AURORA!$C$3:$AC$460,$B287-2020,FALSE)</f>
        <v>520.1567</v>
      </c>
      <c r="X287" s="2">
        <f>VLOOKUP(X$266,AURORA!$C$3:$AC$460,$B287-2020,FALSE)</f>
        <v>0.32424209999999998</v>
      </c>
      <c r="Y287" s="2">
        <f>VLOOKUP(Y$266,AURORA!$C$3:$AC$460,$B287-2020,FALSE)</f>
        <v>1054.501</v>
      </c>
      <c r="Z287" s="2">
        <f>VLOOKUP(Z$266,AURORA!$C$3:$AC$460,$B287-2020,FALSE)</f>
        <v>498.15410000000003</v>
      </c>
      <c r="AA287" s="2">
        <f>VLOOKUP(AA$266,AURORA!$C$3:$AC$460,$B287-2020,FALSE)</f>
        <v>47.140039999999999</v>
      </c>
      <c r="AB287" s="2">
        <f>VLOOKUP(AB$266,AURORA!$C$3:$AC$460,$B287-2020,FALSE)</f>
        <v>3381.096</v>
      </c>
      <c r="AC287" s="2">
        <f>VLOOKUP(AC$266,AURORA!$C$3:$AC$460,$B287-2020,FALSE)</f>
        <v>18.63692</v>
      </c>
      <c r="AD287" s="2">
        <f>VLOOKUP(AD$266,AURORA!$C$3:$AC$460,$B287-2020,FALSE)</f>
        <v>88.784130000000005</v>
      </c>
      <c r="AE287" s="2">
        <f>VLOOKUP(AE$266,AURORA!$C$3:$AC$460,$B287-2020,FALSE)</f>
        <v>-22.497420000000002</v>
      </c>
      <c r="AF287" s="2">
        <f>VLOOKUP(AF$266,AURORA!$C$3:$AC$460,$B287-2020,FALSE)</f>
        <v>-10.96908</v>
      </c>
      <c r="AG287" s="2">
        <f>VLOOKUP(AG$266,AURORA!$C$3:$AC$460,$B287-2020,FALSE)</f>
        <v>981.75819999999999</v>
      </c>
    </row>
    <row r="288" spans="2:33" x14ac:dyDescent="0.2">
      <c r="B288">
        <v>2042</v>
      </c>
      <c r="C288">
        <v>2042</v>
      </c>
      <c r="D288" s="2">
        <f t="shared" si="19"/>
        <v>485.02690000000001</v>
      </c>
      <c r="E288" s="2"/>
      <c r="F288" s="2">
        <f t="shared" si="11"/>
        <v>783.24199999999996</v>
      </c>
      <c r="G288" s="2">
        <f t="shared" si="12"/>
        <v>4176.2996100000009</v>
      </c>
      <c r="H288" s="2">
        <f t="shared" si="13"/>
        <v>3355.828</v>
      </c>
      <c r="I288" s="2"/>
      <c r="J288" s="2"/>
      <c r="K288" s="2"/>
      <c r="L288" s="2"/>
      <c r="M288" s="2">
        <f t="shared" si="14"/>
        <v>-25.72634</v>
      </c>
      <c r="N288" s="2">
        <f t="shared" si="15"/>
        <v>3395.2809999999999</v>
      </c>
      <c r="O288" s="2">
        <f t="shared" si="16"/>
        <v>1128.2270000000001</v>
      </c>
      <c r="P288" s="2">
        <f t="shared" si="17"/>
        <v>18.39368</v>
      </c>
      <c r="Q288" s="2">
        <f t="shared" si="18"/>
        <v>13316.57185</v>
      </c>
      <c r="T288" s="2">
        <f>VLOOKUP(T$266,AURORA!$C$3:$AC$460,$B288-2020,FALSE)</f>
        <v>3078.4630000000002</v>
      </c>
      <c r="U288" s="2">
        <f>VLOOKUP(U$266,AURORA!$C$3:$AC$460,$B288-2020,FALSE)</f>
        <v>783.24199999999996</v>
      </c>
      <c r="V288" s="2">
        <f>VLOOKUP(V$266,AURORA!$C$3:$AC$460,$B288-2020,FALSE)</f>
        <v>2785.3960000000002</v>
      </c>
      <c r="W288" s="2">
        <f>VLOOKUP(W$266,AURORA!$C$3:$AC$460,$B288-2020,FALSE)</f>
        <v>520.98919999999998</v>
      </c>
      <c r="X288" s="2">
        <f>VLOOKUP(X$266,AURORA!$C$3:$AC$460,$B288-2020,FALSE)</f>
        <v>0.31211460000000002</v>
      </c>
      <c r="Y288" s="2">
        <f>VLOOKUP(Y$266,AURORA!$C$3:$AC$460,$B288-2020,FALSE)</f>
        <v>1048.7850000000001</v>
      </c>
      <c r="Z288" s="2">
        <f>VLOOKUP(Z$266,AURORA!$C$3:$AC$460,$B288-2020,FALSE)</f>
        <v>485.02690000000001</v>
      </c>
      <c r="AA288" s="2">
        <f>VLOOKUP(AA$266,AURORA!$C$3:$AC$460,$B288-2020,FALSE)</f>
        <v>49.051609999999997</v>
      </c>
      <c r="AB288" s="2">
        <f>VLOOKUP(AB$266,AURORA!$C$3:$AC$460,$B288-2020,FALSE)</f>
        <v>3355.828</v>
      </c>
      <c r="AC288" s="2">
        <f>VLOOKUP(AC$266,AURORA!$C$3:$AC$460,$B288-2020,FALSE)</f>
        <v>18.39368</v>
      </c>
      <c r="AD288" s="2">
        <f>VLOOKUP(AD$266,AURORA!$C$3:$AC$460,$B288-2020,FALSE)</f>
        <v>88.895799999999994</v>
      </c>
      <c r="AE288" s="2">
        <f>VLOOKUP(AE$266,AURORA!$C$3:$AC$460,$B288-2020,FALSE)</f>
        <v>-25.72634</v>
      </c>
      <c r="AF288" s="2">
        <f>VLOOKUP(AF$266,AURORA!$C$3:$AC$460,$B288-2020,FALSE)</f>
        <v>-11.10557</v>
      </c>
      <c r="AG288" s="2">
        <f>VLOOKUP(AG$266,AURORA!$C$3:$AC$460,$B288-2020,FALSE)</f>
        <v>1128.2270000000001</v>
      </c>
    </row>
    <row r="289" spans="2:33" x14ac:dyDescent="0.2">
      <c r="B289">
        <v>2043</v>
      </c>
      <c r="C289">
        <v>2043</v>
      </c>
      <c r="D289" s="2">
        <f t="shared" si="19"/>
        <v>458.72859999999997</v>
      </c>
      <c r="E289" s="2"/>
      <c r="F289" s="2">
        <f t="shared" si="11"/>
        <v>783.24199999999996</v>
      </c>
      <c r="G289" s="2">
        <f t="shared" si="12"/>
        <v>3858.3397199999999</v>
      </c>
      <c r="H289" s="2">
        <f t="shared" si="13"/>
        <v>3609.777</v>
      </c>
      <c r="I289" s="2"/>
      <c r="J289" s="2"/>
      <c r="K289" s="2"/>
      <c r="L289" s="2"/>
      <c r="M289" s="2">
        <f t="shared" si="14"/>
        <v>-25.877030000000001</v>
      </c>
      <c r="N289" s="2">
        <f t="shared" si="15"/>
        <v>3475.3868299999999</v>
      </c>
      <c r="O289" s="2">
        <f t="shared" si="16"/>
        <v>1290.182</v>
      </c>
      <c r="P289" s="2">
        <f t="shared" si="17"/>
        <v>18.149550000000001</v>
      </c>
      <c r="Q289" s="2">
        <f t="shared" si="18"/>
        <v>13467.928669999999</v>
      </c>
      <c r="T289" s="2">
        <f>VLOOKUP(T$266,AURORA!$C$3:$AC$460,$B289-2020,FALSE)</f>
        <v>2682.134</v>
      </c>
      <c r="U289" s="2">
        <f>VLOOKUP(U$266,AURORA!$C$3:$AC$460,$B289-2020,FALSE)</f>
        <v>783.24199999999996</v>
      </c>
      <c r="V289" s="2">
        <f>VLOOKUP(V$266,AURORA!$C$3:$AC$460,$B289-2020,FALSE)</f>
        <v>2864.482</v>
      </c>
      <c r="W289" s="2">
        <f>VLOOKUP(W$266,AURORA!$C$3:$AC$460,$B289-2020,FALSE)</f>
        <v>521.82600000000002</v>
      </c>
      <c r="X289" s="2">
        <f>VLOOKUP(X$266,AURORA!$C$3:$AC$460,$B289-2020,FALSE)</f>
        <v>0.38768150000000001</v>
      </c>
      <c r="Y289" s="2">
        <f>VLOOKUP(Y$266,AURORA!$C$3:$AC$460,$B289-2020,FALSE)</f>
        <v>1123.606</v>
      </c>
      <c r="Z289" s="2">
        <f>VLOOKUP(Z$266,AURORA!$C$3:$AC$460,$B289-2020,FALSE)</f>
        <v>458.72859999999997</v>
      </c>
      <c r="AA289" s="2">
        <f>VLOOKUP(AA$266,AURORA!$C$3:$AC$460,$B289-2020,FALSE)</f>
        <v>52.599719999999998</v>
      </c>
      <c r="AB289" s="2">
        <f>VLOOKUP(AB$266,AURORA!$C$3:$AC$460,$B289-2020,FALSE)</f>
        <v>3609.777</v>
      </c>
      <c r="AC289" s="2">
        <f>VLOOKUP(AC$266,AURORA!$C$3:$AC$460,$B289-2020,FALSE)</f>
        <v>18.149550000000001</v>
      </c>
      <c r="AD289" s="2">
        <f>VLOOKUP(AD$266,AURORA!$C$3:$AC$460,$B289-2020,FALSE)</f>
        <v>89.078829999999996</v>
      </c>
      <c r="AE289" s="2">
        <f>VLOOKUP(AE$266,AURORA!$C$3:$AC$460,$B289-2020,FALSE)</f>
        <v>-25.877030000000001</v>
      </c>
      <c r="AF289" s="2">
        <f>VLOOKUP(AF$266,AURORA!$C$3:$AC$460,$B289-2020,FALSE)</f>
        <v>-11.326180000000001</v>
      </c>
      <c r="AG289" s="2">
        <f>VLOOKUP(AG$266,AURORA!$C$3:$AC$460,$B289-2020,FALSE)</f>
        <v>1290.182</v>
      </c>
    </row>
    <row r="290" spans="2:33" x14ac:dyDescent="0.2">
      <c r="B290">
        <v>2044</v>
      </c>
      <c r="C290">
        <v>2044</v>
      </c>
      <c r="D290" s="2">
        <f t="shared" si="19"/>
        <v>448.5514</v>
      </c>
      <c r="E290" s="2"/>
      <c r="F290" s="2">
        <f t="shared" si="11"/>
        <v>782.92070000000001</v>
      </c>
      <c r="G290" s="2">
        <f t="shared" si="12"/>
        <v>3686.0067800000002</v>
      </c>
      <c r="H290" s="2">
        <f t="shared" si="13"/>
        <v>3332.0149999999999</v>
      </c>
      <c r="I290" s="2"/>
      <c r="J290" s="2"/>
      <c r="K290" s="2"/>
      <c r="L290" s="2"/>
      <c r="M290" s="2">
        <f t="shared" si="14"/>
        <v>-25.75881</v>
      </c>
      <c r="N290" s="2">
        <f t="shared" si="15"/>
        <v>3614.96985</v>
      </c>
      <c r="O290" s="2">
        <f t="shared" si="16"/>
        <v>1405.675</v>
      </c>
      <c r="P290" s="2">
        <f t="shared" si="17"/>
        <v>18.144580000000001</v>
      </c>
      <c r="Q290" s="2">
        <f t="shared" si="18"/>
        <v>13262.5245</v>
      </c>
      <c r="T290" s="2">
        <f>VLOOKUP(T$266,AURORA!$C$3:$AC$460,$B290-2020,FALSE)</f>
        <v>2443.7930000000001</v>
      </c>
      <c r="U290" s="2">
        <f>VLOOKUP(U$266,AURORA!$C$3:$AC$460,$B290-2020,FALSE)</f>
        <v>782.92070000000001</v>
      </c>
      <c r="V290" s="2">
        <f>VLOOKUP(V$266,AURORA!$C$3:$AC$460,$B290-2020,FALSE)</f>
        <v>3003.9119999999998</v>
      </c>
      <c r="W290" s="2">
        <f>VLOOKUP(W$266,AURORA!$C$3:$AC$460,$B290-2020,FALSE)</f>
        <v>521.69669999999996</v>
      </c>
      <c r="X290" s="2">
        <f>VLOOKUP(X$266,AURORA!$C$3:$AC$460,$B290-2020,FALSE)</f>
        <v>0.53632340000000001</v>
      </c>
      <c r="Y290" s="2">
        <f>VLOOKUP(Y$266,AURORA!$C$3:$AC$460,$B290-2020,FALSE)</f>
        <v>1189.356</v>
      </c>
      <c r="Z290" s="2">
        <f>VLOOKUP(Z$266,AURORA!$C$3:$AC$460,$B290-2020,FALSE)</f>
        <v>448.5514</v>
      </c>
      <c r="AA290" s="2">
        <f>VLOOKUP(AA$266,AURORA!$C$3:$AC$460,$B290-2020,FALSE)</f>
        <v>52.857779999999998</v>
      </c>
      <c r="AB290" s="2">
        <f>VLOOKUP(AB$266,AURORA!$C$3:$AC$460,$B290-2020,FALSE)</f>
        <v>3332.0149999999999</v>
      </c>
      <c r="AC290" s="2">
        <f>VLOOKUP(AC$266,AURORA!$C$3:$AC$460,$B290-2020,FALSE)</f>
        <v>18.144580000000001</v>
      </c>
      <c r="AD290" s="2">
        <f>VLOOKUP(AD$266,AURORA!$C$3:$AC$460,$B290-2020,FALSE)</f>
        <v>89.361149999999995</v>
      </c>
      <c r="AE290" s="2">
        <f>VLOOKUP(AE$266,AURORA!$C$3:$AC$460,$B290-2020,FALSE)</f>
        <v>-25.75881</v>
      </c>
      <c r="AF290" s="2">
        <f>VLOOKUP(AF$266,AURORA!$C$3:$AC$460,$B290-2020,FALSE)</f>
        <v>-11.562530000000001</v>
      </c>
      <c r="AG290" s="2">
        <f>VLOOKUP(AG$266,AURORA!$C$3:$AC$460,$B290-2020,FALSE)</f>
        <v>1405.675</v>
      </c>
    </row>
    <row r="291" spans="2:33" x14ac:dyDescent="0.2">
      <c r="B291">
        <v>2045</v>
      </c>
      <c r="C291">
        <v>2045</v>
      </c>
      <c r="D291" s="2">
        <f t="shared" si="19"/>
        <v>451.87049999999999</v>
      </c>
      <c r="E291" s="2"/>
      <c r="F291" s="2">
        <f t="shared" si="11"/>
        <v>783.24199999999996</v>
      </c>
      <c r="G291" s="2">
        <f t="shared" si="12"/>
        <v>4341.2472200000002</v>
      </c>
      <c r="H291" s="2">
        <f t="shared" si="13"/>
        <v>2676.4029999999998</v>
      </c>
      <c r="I291" s="2"/>
      <c r="J291" s="2"/>
      <c r="K291" s="2"/>
      <c r="L291" s="2"/>
      <c r="M291" s="2">
        <f t="shared" si="14"/>
        <v>-25.88654</v>
      </c>
      <c r="N291" s="2">
        <f t="shared" si="15"/>
        <v>3649.5678800000001</v>
      </c>
      <c r="O291" s="2">
        <f t="shared" si="16"/>
        <v>1491.6980000000001</v>
      </c>
      <c r="P291" s="2">
        <f t="shared" si="17"/>
        <v>18.085529999999999</v>
      </c>
      <c r="Q291" s="2">
        <f t="shared" si="18"/>
        <v>13386.227590000002</v>
      </c>
      <c r="T291" s="2">
        <f>VLOOKUP(T$266,AURORA!$C$3:$AC$460,$B291-2020,FALSE)</f>
        <v>2648.3029999999999</v>
      </c>
      <c r="U291" s="2">
        <f>VLOOKUP(U$266,AURORA!$C$3:$AC$460,$B291-2020,FALSE)</f>
        <v>783.24199999999996</v>
      </c>
      <c r="V291" s="2">
        <f>VLOOKUP(V$266,AURORA!$C$3:$AC$460,$B291-2020,FALSE)</f>
        <v>3040.7280000000001</v>
      </c>
      <c r="W291" s="2">
        <f>VLOOKUP(W$266,AURORA!$C$3:$AC$460,$B291-2020,FALSE)</f>
        <v>519.48889999999994</v>
      </c>
      <c r="X291" s="2">
        <f>VLOOKUP(X$266,AURORA!$C$3:$AC$460,$B291-2020,FALSE)</f>
        <v>0.41180169999999999</v>
      </c>
      <c r="Y291" s="2">
        <f>VLOOKUP(Y$266,AURORA!$C$3:$AC$460,$B291-2020,FALSE)</f>
        <v>1638.6289999999999</v>
      </c>
      <c r="Z291" s="2">
        <f>VLOOKUP(Z$266,AURORA!$C$3:$AC$460,$B291-2020,FALSE)</f>
        <v>451.87049999999999</v>
      </c>
      <c r="AA291" s="2">
        <f>VLOOKUP(AA$266,AURORA!$C$3:$AC$460,$B291-2020,FALSE)</f>
        <v>54.315219999999997</v>
      </c>
      <c r="AB291" s="2">
        <f>VLOOKUP(AB$266,AURORA!$C$3:$AC$460,$B291-2020,FALSE)</f>
        <v>2676.4029999999998</v>
      </c>
      <c r="AC291" s="2">
        <f>VLOOKUP(AC$266,AURORA!$C$3:$AC$460,$B291-2020,FALSE)</f>
        <v>18.085529999999999</v>
      </c>
      <c r="AD291" s="2">
        <f>VLOOKUP(AD$266,AURORA!$C$3:$AC$460,$B291-2020,FALSE)</f>
        <v>89.350980000000007</v>
      </c>
      <c r="AE291" s="2">
        <f>VLOOKUP(AE$266,AURORA!$C$3:$AC$460,$B291-2020,FALSE)</f>
        <v>-25.88654</v>
      </c>
      <c r="AF291" s="2">
        <f>VLOOKUP(AF$266,AURORA!$C$3:$AC$460,$B291-2020,FALSE)</f>
        <v>-11.87515</v>
      </c>
      <c r="AG291" s="2">
        <f>VLOOKUP(AG$266,AURORA!$C$3:$AC$460,$B291-2020,FALSE)</f>
        <v>1491.6980000000001</v>
      </c>
    </row>
    <row r="292" spans="2:33" x14ac:dyDescent="0.2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0" sqref="C270:C271"/>
    </sheetView>
  </sheetViews>
  <sheetFormatPr defaultRowHeight="12.75" x14ac:dyDescent="0.2"/>
  <cols>
    <col min="2" max="2" width="5" bestFit="1" customWidth="1"/>
    <col min="3" max="3" width="11.28515625" bestFit="1" customWidth="1"/>
    <col min="4" max="28" width="11.28515625" customWidth="1"/>
  </cols>
  <sheetData>
    <row r="1" spans="1:2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  <c r="S1" s="3" t="s">
        <v>425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29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2">
      <c r="B247">
        <v>2001</v>
      </c>
      <c r="C247">
        <v>8760</v>
      </c>
      <c r="D247" s="2">
        <f>SUMIF($B$2:$B$241,$B247,D$2:D$241)/$C247</f>
        <v>1036.7988584474886</v>
      </c>
      <c r="E247" s="2">
        <f t="shared" ref="E247:Q262" si="8">SUMIF($B$2:$B$241,$B247,E$2:E$241)/$C247</f>
        <v>0</v>
      </c>
      <c r="F247" s="2">
        <f t="shared" si="8"/>
        <v>6248.1616438356168</v>
      </c>
      <c r="G247" s="2">
        <f t="shared" si="8"/>
        <v>1070.119292237443</v>
      </c>
      <c r="H247" s="2">
        <f t="shared" si="8"/>
        <v>941.82979452054792</v>
      </c>
      <c r="I247" s="2">
        <f t="shared" si="8"/>
        <v>7.5400684931506845</v>
      </c>
      <c r="J247" s="2">
        <f t="shared" si="8"/>
        <v>17.835273972602739</v>
      </c>
      <c r="K247" s="2">
        <f t="shared" si="8"/>
        <v>0</v>
      </c>
      <c r="L247" s="2">
        <f t="shared" si="8"/>
        <v>36.570662100456623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121.58618721461187</v>
      </c>
      <c r="Q247" s="2">
        <f>SUMIF($B$2:$B$241,$B247,Q$2:Q$241)/$C247</f>
        <v>9480.4417808219187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B248">
        <v>2002</v>
      </c>
      <c r="C248">
        <v>8760</v>
      </c>
      <c r="D248" s="2">
        <f t="shared" ref="D248:Q263" si="9">SUMIF($B$2:$B$241,$B248,D$2:D$241)/$C248</f>
        <v>988.67625570776261</v>
      </c>
      <c r="E248" s="2">
        <f t="shared" si="8"/>
        <v>0</v>
      </c>
      <c r="F248" s="2">
        <f t="shared" si="8"/>
        <v>8923.1352739726026</v>
      </c>
      <c r="G248" s="2">
        <f t="shared" si="8"/>
        <v>538.73413242009133</v>
      </c>
      <c r="H248" s="2">
        <f t="shared" si="8"/>
        <v>1032.9309360730595</v>
      </c>
      <c r="I248" s="2">
        <f t="shared" si="8"/>
        <v>7.330821917808219</v>
      </c>
      <c r="J248" s="2">
        <f t="shared" si="8"/>
        <v>20.712442922374429</v>
      </c>
      <c r="K248" s="2">
        <f t="shared" si="8"/>
        <v>35.689269406392697</v>
      </c>
      <c r="L248" s="2">
        <f t="shared" si="8"/>
        <v>8.367808219178082</v>
      </c>
      <c r="M248" s="2">
        <f t="shared" si="8"/>
        <v>-0.51735159817351595</v>
      </c>
      <c r="N248" s="2">
        <f t="shared" si="8"/>
        <v>0</v>
      </c>
      <c r="O248" s="2">
        <f t="shared" si="8"/>
        <v>47.554908675799084</v>
      </c>
      <c r="P248" s="2">
        <f t="shared" si="8"/>
        <v>128.5552511415525</v>
      </c>
      <c r="Q248" s="2">
        <f t="shared" si="8"/>
        <v>11731.169748858447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B249">
        <v>2003</v>
      </c>
      <c r="C249">
        <v>8760</v>
      </c>
      <c r="D249" s="2">
        <f t="shared" si="9"/>
        <v>1265.9586757990867</v>
      </c>
      <c r="E249" s="2">
        <f t="shared" si="8"/>
        <v>0</v>
      </c>
      <c r="F249" s="2">
        <f t="shared" si="8"/>
        <v>8191.4136986301373</v>
      </c>
      <c r="G249" s="2">
        <f t="shared" si="8"/>
        <v>808.51655251141551</v>
      </c>
      <c r="H249" s="2">
        <f t="shared" si="8"/>
        <v>869.25890410958903</v>
      </c>
      <c r="I249" s="2">
        <f t="shared" si="8"/>
        <v>6.3933789954337898</v>
      </c>
      <c r="J249" s="2">
        <f t="shared" si="8"/>
        <v>20.764840182648403</v>
      </c>
      <c r="K249" s="2">
        <f t="shared" si="8"/>
        <v>34.610502283105021</v>
      </c>
      <c r="L249" s="2">
        <f t="shared" si="8"/>
        <v>7.6014840182648404</v>
      </c>
      <c r="M249" s="2">
        <f t="shared" si="8"/>
        <v>-0.3759132420091324</v>
      </c>
      <c r="N249" s="2">
        <f t="shared" si="8"/>
        <v>0</v>
      </c>
      <c r="O249" s="2">
        <f t="shared" si="8"/>
        <v>68.912557077625564</v>
      </c>
      <c r="P249" s="2">
        <f t="shared" si="8"/>
        <v>153.28002283105022</v>
      </c>
      <c r="Q249" s="2">
        <f t="shared" si="8"/>
        <v>11426.334703196348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B250">
        <v>2004</v>
      </c>
      <c r="C250">
        <v>8784</v>
      </c>
      <c r="D250" s="2">
        <f t="shared" si="9"/>
        <v>1185.033014571949</v>
      </c>
      <c r="E250" s="2">
        <f t="shared" si="8"/>
        <v>0</v>
      </c>
      <c r="F250" s="2">
        <f t="shared" si="8"/>
        <v>8148.4174635701274</v>
      </c>
      <c r="G250" s="2">
        <f t="shared" si="8"/>
        <v>964.11657559198545</v>
      </c>
      <c r="H250" s="2">
        <f t="shared" si="8"/>
        <v>1022.4935109289618</v>
      </c>
      <c r="I250" s="2">
        <f t="shared" si="8"/>
        <v>7.6120218579234971</v>
      </c>
      <c r="J250" s="2">
        <f t="shared" si="8"/>
        <v>21.111680327868854</v>
      </c>
      <c r="K250" s="2">
        <f t="shared" si="8"/>
        <v>31.339480874316941</v>
      </c>
      <c r="L250" s="2">
        <f t="shared" si="8"/>
        <v>9.7774362477231325</v>
      </c>
      <c r="M250" s="2">
        <f t="shared" si="8"/>
        <v>-1.1177140255009108</v>
      </c>
      <c r="N250" s="2">
        <f t="shared" si="8"/>
        <v>0</v>
      </c>
      <c r="O250" s="2">
        <f t="shared" si="8"/>
        <v>83.854622040072854</v>
      </c>
      <c r="P250" s="2">
        <f t="shared" si="8"/>
        <v>158.1742941712204</v>
      </c>
      <c r="Q250" s="2">
        <f t="shared" si="8"/>
        <v>11630.812386156649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B251">
        <v>2005</v>
      </c>
      <c r="C251">
        <v>8760</v>
      </c>
      <c r="D251" s="2">
        <f t="shared" si="9"/>
        <v>1197.9916666666666</v>
      </c>
      <c r="E251" s="2">
        <f t="shared" si="8"/>
        <v>0</v>
      </c>
      <c r="F251" s="2">
        <f t="shared" si="8"/>
        <v>8227.6997716894984</v>
      </c>
      <c r="G251" s="2">
        <f t="shared" si="8"/>
        <v>979.28618721461191</v>
      </c>
      <c r="H251" s="2">
        <f t="shared" si="8"/>
        <v>940.89874429223744</v>
      </c>
      <c r="I251" s="2">
        <f t="shared" si="8"/>
        <v>7.399771689497717</v>
      </c>
      <c r="J251" s="2">
        <f t="shared" si="8"/>
        <v>21.734018264840184</v>
      </c>
      <c r="K251" s="2">
        <f t="shared" si="8"/>
        <v>36.726369863013701</v>
      </c>
      <c r="L251" s="2">
        <f t="shared" si="8"/>
        <v>7.6820776255707761</v>
      </c>
      <c r="M251" s="2">
        <f t="shared" si="8"/>
        <v>0.96723744292237446</v>
      </c>
      <c r="N251" s="2">
        <f t="shared" si="8"/>
        <v>0</v>
      </c>
      <c r="O251" s="2">
        <f t="shared" si="8"/>
        <v>56.902968036529678</v>
      </c>
      <c r="P251" s="2">
        <f t="shared" si="8"/>
        <v>162.6486301369863</v>
      </c>
      <c r="Q251" s="2">
        <f t="shared" si="8"/>
        <v>11639.937442922374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B252">
        <v>2006</v>
      </c>
      <c r="C252">
        <v>8760</v>
      </c>
      <c r="D252" s="2">
        <f t="shared" si="9"/>
        <v>727.49109589041097</v>
      </c>
      <c r="E252" s="2">
        <f t="shared" si="8"/>
        <v>0</v>
      </c>
      <c r="F252" s="2">
        <f t="shared" si="8"/>
        <v>9361.6014840182652</v>
      </c>
      <c r="G252" s="2">
        <f t="shared" si="8"/>
        <v>855.64041095890411</v>
      </c>
      <c r="H252" s="2">
        <f t="shared" si="8"/>
        <v>1064.8718036529681</v>
      </c>
      <c r="I252" s="2">
        <f t="shared" si="8"/>
        <v>7.0987442922374431</v>
      </c>
      <c r="J252" s="2">
        <f t="shared" si="8"/>
        <v>21.006164383561643</v>
      </c>
      <c r="K252" s="2">
        <f t="shared" si="8"/>
        <v>39.800228310502284</v>
      </c>
      <c r="L252" s="2">
        <f t="shared" si="8"/>
        <v>4.3641552511415522</v>
      </c>
      <c r="M252" s="2">
        <f t="shared" si="8"/>
        <v>5.3765981735159816</v>
      </c>
      <c r="N252" s="2">
        <f t="shared" si="8"/>
        <v>0</v>
      </c>
      <c r="O252" s="2">
        <f t="shared" si="8"/>
        <v>118.4533105022831</v>
      </c>
      <c r="P252" s="2">
        <f t="shared" si="8"/>
        <v>146.25445205479451</v>
      </c>
      <c r="Q252" s="2">
        <f t="shared" si="8"/>
        <v>12351.958447488585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B253">
        <v>2007</v>
      </c>
      <c r="C253">
        <v>8760</v>
      </c>
      <c r="D253" s="2">
        <f t="shared" si="9"/>
        <v>976.80547945205478</v>
      </c>
      <c r="E253" s="2">
        <f t="shared" si="8"/>
        <v>0</v>
      </c>
      <c r="F253" s="2">
        <f t="shared" si="8"/>
        <v>8998.7666666666664</v>
      </c>
      <c r="G253" s="2">
        <f t="shared" si="8"/>
        <v>831.89429223744287</v>
      </c>
      <c r="H253" s="2">
        <f t="shared" si="8"/>
        <v>925.634703196347</v>
      </c>
      <c r="I253" s="2">
        <f t="shared" si="8"/>
        <v>7.119977168949772</v>
      </c>
      <c r="J253" s="2">
        <f t="shared" si="8"/>
        <v>20.131392694063926</v>
      </c>
      <c r="K253" s="2">
        <f t="shared" si="8"/>
        <v>38.102054794520548</v>
      </c>
      <c r="L253" s="2">
        <f t="shared" si="8"/>
        <v>4.228424657534247</v>
      </c>
      <c r="M253" s="2">
        <f t="shared" si="8"/>
        <v>5.0812785388127857</v>
      </c>
      <c r="N253" s="2">
        <f t="shared" si="8"/>
        <v>0</v>
      </c>
      <c r="O253" s="2">
        <f t="shared" si="8"/>
        <v>278.29029680365295</v>
      </c>
      <c r="P253" s="2">
        <f t="shared" si="8"/>
        <v>127.44052511415525</v>
      </c>
      <c r="Q253" s="2">
        <f t="shared" si="8"/>
        <v>12213.495091324201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B254">
        <v>2008</v>
      </c>
      <c r="C254">
        <v>8784</v>
      </c>
      <c r="D254" s="2">
        <f t="shared" si="9"/>
        <v>997.45480418943532</v>
      </c>
      <c r="E254" s="2">
        <f t="shared" si="8"/>
        <v>0</v>
      </c>
      <c r="F254" s="2">
        <f t="shared" si="8"/>
        <v>8838.4286202185795</v>
      </c>
      <c r="G254" s="2">
        <f t="shared" si="8"/>
        <v>1116.7298497267759</v>
      </c>
      <c r="H254" s="2">
        <f t="shared" si="8"/>
        <v>1055.2867714025501</v>
      </c>
      <c r="I254" s="2">
        <f t="shared" si="8"/>
        <v>6.4182604735883428</v>
      </c>
      <c r="J254" s="2">
        <f t="shared" si="8"/>
        <v>19.112249544626593</v>
      </c>
      <c r="K254" s="2">
        <f t="shared" si="8"/>
        <v>31.00387067395264</v>
      </c>
      <c r="L254" s="2">
        <f t="shared" si="8"/>
        <v>4.0060336976320583</v>
      </c>
      <c r="M254" s="2">
        <f t="shared" si="8"/>
        <v>5.5456511839708558</v>
      </c>
      <c r="N254" s="2">
        <f t="shared" si="8"/>
        <v>0</v>
      </c>
      <c r="O254" s="2">
        <f t="shared" si="8"/>
        <v>416.3802367941712</v>
      </c>
      <c r="P254" s="2">
        <f t="shared" si="8"/>
        <v>126.71607468123861</v>
      </c>
      <c r="Q254" s="2">
        <f t="shared" si="8"/>
        <v>12617.082422586522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B255">
        <v>2009</v>
      </c>
      <c r="C255">
        <v>8760</v>
      </c>
      <c r="D255" s="2">
        <f t="shared" si="9"/>
        <v>853.62705479452052</v>
      </c>
      <c r="E255" s="2">
        <f t="shared" si="8"/>
        <v>0</v>
      </c>
      <c r="F255" s="2">
        <f t="shared" si="8"/>
        <v>8325.651141552511</v>
      </c>
      <c r="G255" s="2">
        <f t="shared" si="8"/>
        <v>1366.5687214611871</v>
      </c>
      <c r="H255" s="2">
        <f t="shared" si="8"/>
        <v>757.3075342465753</v>
      </c>
      <c r="I255" s="2">
        <f t="shared" si="8"/>
        <v>6.7300228310502286</v>
      </c>
      <c r="J255" s="2">
        <f t="shared" si="8"/>
        <v>19.066438356164383</v>
      </c>
      <c r="K255" s="2">
        <f t="shared" si="8"/>
        <v>27.955365296803652</v>
      </c>
      <c r="L255" s="2">
        <f t="shared" si="8"/>
        <v>6.1192922374429219</v>
      </c>
      <c r="M255" s="2">
        <f t="shared" si="8"/>
        <v>5.9797945205479452</v>
      </c>
      <c r="N255" s="2">
        <f t="shared" si="8"/>
        <v>0</v>
      </c>
      <c r="O255" s="2">
        <f t="shared" si="8"/>
        <v>407.8179223744292</v>
      </c>
      <c r="P255" s="2">
        <f t="shared" si="8"/>
        <v>148.99086757990867</v>
      </c>
      <c r="Q255" s="2">
        <f t="shared" si="8"/>
        <v>11925.814155251142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B256">
        <v>2010</v>
      </c>
      <c r="C256">
        <v>8760</v>
      </c>
      <c r="D256" s="2">
        <f t="shared" si="9"/>
        <v>973.39406392694059</v>
      </c>
      <c r="E256" s="2">
        <f t="shared" si="8"/>
        <v>0</v>
      </c>
      <c r="F256" s="2">
        <f t="shared" si="8"/>
        <v>7795.4773972602743</v>
      </c>
      <c r="G256" s="2">
        <f t="shared" si="8"/>
        <v>1182.5609589041096</v>
      </c>
      <c r="H256" s="2">
        <f t="shared" si="8"/>
        <v>1054.9238584474886</v>
      </c>
      <c r="I256" s="2">
        <f t="shared" si="8"/>
        <v>7.1070776255707759</v>
      </c>
      <c r="J256" s="2">
        <f t="shared" si="8"/>
        <v>22.416666666666668</v>
      </c>
      <c r="K256" s="2">
        <f t="shared" si="8"/>
        <v>33.335388127853882</v>
      </c>
      <c r="L256" s="2">
        <f t="shared" si="8"/>
        <v>3.707420091324201</v>
      </c>
      <c r="M256" s="2">
        <f t="shared" si="8"/>
        <v>6.087671232876712</v>
      </c>
      <c r="N256" s="2">
        <f t="shared" si="8"/>
        <v>0</v>
      </c>
      <c r="O256" s="2">
        <f t="shared" si="8"/>
        <v>541.62979452054799</v>
      </c>
      <c r="P256" s="2">
        <f t="shared" si="8"/>
        <v>191.31449771689498</v>
      </c>
      <c r="Q256" s="2">
        <f t="shared" si="8"/>
        <v>11811.954794520549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42" x14ac:dyDescent="0.2">
      <c r="B257">
        <v>2011</v>
      </c>
      <c r="C257">
        <v>8760</v>
      </c>
      <c r="D257" s="2">
        <f t="shared" si="9"/>
        <v>596.87054794520543</v>
      </c>
      <c r="E257" s="2">
        <f t="shared" si="8"/>
        <v>0</v>
      </c>
      <c r="F257" s="2">
        <f t="shared" si="8"/>
        <v>10481.472831050229</v>
      </c>
      <c r="G257" s="2">
        <f t="shared" si="8"/>
        <v>553.59657534246571</v>
      </c>
      <c r="H257" s="2">
        <f t="shared" si="8"/>
        <v>548.66187214611875</v>
      </c>
      <c r="I257" s="2">
        <f t="shared" si="8"/>
        <v>18.25513698630137</v>
      </c>
      <c r="J257" s="2">
        <f t="shared" si="8"/>
        <v>19.277625570776255</v>
      </c>
      <c r="K257" s="2">
        <f t="shared" si="8"/>
        <v>33.928082191780824</v>
      </c>
      <c r="L257" s="2">
        <f t="shared" si="8"/>
        <v>4.2404109589041097</v>
      </c>
      <c r="M257" s="2">
        <f t="shared" si="8"/>
        <v>5.9264840182648406</v>
      </c>
      <c r="N257" s="2">
        <f t="shared" si="8"/>
        <v>9.5890410958904104E-2</v>
      </c>
      <c r="O257" s="2">
        <f t="shared" si="8"/>
        <v>714.88344748858447</v>
      </c>
      <c r="P257" s="2">
        <f t="shared" si="8"/>
        <v>180.62237442922375</v>
      </c>
      <c r="Q257" s="2">
        <f t="shared" si="8"/>
        <v>13157.831278538813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42" x14ac:dyDescent="0.2">
      <c r="B258">
        <v>2012</v>
      </c>
      <c r="C258">
        <v>8784</v>
      </c>
      <c r="D258" s="2">
        <f t="shared" si="9"/>
        <v>428.38763661202188</v>
      </c>
      <c r="E258" s="2">
        <f t="shared" si="8"/>
        <v>0</v>
      </c>
      <c r="F258" s="2">
        <f t="shared" si="8"/>
        <v>10184.922017304189</v>
      </c>
      <c r="G258" s="2">
        <f t="shared" si="8"/>
        <v>619.03369763205831</v>
      </c>
      <c r="H258" s="2">
        <f t="shared" si="8"/>
        <v>1062.5807149362477</v>
      </c>
      <c r="I258" s="2">
        <f t="shared" si="8"/>
        <v>16.724840619307834</v>
      </c>
      <c r="J258" s="2">
        <f t="shared" si="8"/>
        <v>27.207308743169399</v>
      </c>
      <c r="K258" s="2">
        <f t="shared" si="8"/>
        <v>46.144808743169399</v>
      </c>
      <c r="L258" s="2">
        <f t="shared" si="8"/>
        <v>3.040983606557377</v>
      </c>
      <c r="M258" s="2">
        <f t="shared" si="8"/>
        <v>4.9579918032786887</v>
      </c>
      <c r="N258" s="2">
        <f t="shared" si="8"/>
        <v>9.0391621129326041E-2</v>
      </c>
      <c r="O258" s="2">
        <f t="shared" si="8"/>
        <v>751.33936703096538</v>
      </c>
      <c r="P258" s="2">
        <f t="shared" si="8"/>
        <v>156.51195355191257</v>
      </c>
      <c r="Q258" s="2">
        <f t="shared" si="8"/>
        <v>13300.941712204007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42" x14ac:dyDescent="0.2">
      <c r="B259">
        <v>2013</v>
      </c>
      <c r="C259">
        <v>8760</v>
      </c>
      <c r="D259" s="2">
        <f t="shared" si="9"/>
        <v>769.45468036529678</v>
      </c>
      <c r="E259" s="2">
        <f t="shared" si="8"/>
        <v>0</v>
      </c>
      <c r="F259" s="2">
        <f t="shared" si="8"/>
        <v>8921.8135844748867</v>
      </c>
      <c r="G259" s="2">
        <f t="shared" si="8"/>
        <v>1304.1449771689497</v>
      </c>
      <c r="H259" s="2">
        <f t="shared" si="8"/>
        <v>965.85502283105018</v>
      </c>
      <c r="I259" s="2">
        <f t="shared" si="8"/>
        <v>14.737671232876712</v>
      </c>
      <c r="J259" s="2">
        <f t="shared" si="8"/>
        <v>32.409132420091325</v>
      </c>
      <c r="K259" s="2">
        <f t="shared" si="8"/>
        <v>46.779452054794518</v>
      </c>
      <c r="L259" s="2">
        <f t="shared" si="8"/>
        <v>2.7810502283105021</v>
      </c>
      <c r="M259" s="2">
        <f t="shared" si="8"/>
        <v>0.82054794520547947</v>
      </c>
      <c r="N259" s="2">
        <f t="shared" si="8"/>
        <v>8.6986301369863017E-2</v>
      </c>
      <c r="O259" s="2">
        <f t="shared" si="8"/>
        <v>799.58481735159819</v>
      </c>
      <c r="P259" s="2">
        <f t="shared" si="8"/>
        <v>174.96963470319633</v>
      </c>
      <c r="Q259" s="2">
        <f t="shared" si="8"/>
        <v>13033.437557077626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42" x14ac:dyDescent="0.2">
      <c r="B260">
        <v>2014</v>
      </c>
      <c r="C260">
        <v>8760</v>
      </c>
      <c r="D260" s="2">
        <f t="shared" si="9"/>
        <v>767.11506849315072</v>
      </c>
      <c r="E260" s="2">
        <f t="shared" si="8"/>
        <v>0</v>
      </c>
      <c r="F260" s="2">
        <f t="shared" si="8"/>
        <v>8984.022831050228</v>
      </c>
      <c r="G260" s="2">
        <f t="shared" si="8"/>
        <v>1246.6425799086758</v>
      </c>
      <c r="H260" s="2">
        <f t="shared" si="8"/>
        <v>1084.1690639269407</v>
      </c>
      <c r="I260" s="2">
        <f t="shared" si="8"/>
        <v>16.061529680365297</v>
      </c>
      <c r="J260" s="2">
        <f t="shared" si="8"/>
        <v>28.667123287671235</v>
      </c>
      <c r="K260" s="2">
        <f t="shared" si="8"/>
        <v>38.462442922374429</v>
      </c>
      <c r="L260" s="2">
        <f t="shared" si="8"/>
        <v>2.6466894977168951</v>
      </c>
      <c r="M260" s="2">
        <f t="shared" si="8"/>
        <v>-0.54257990867579908</v>
      </c>
      <c r="N260" s="2">
        <f t="shared" si="8"/>
        <v>8.3219178082191786E-2</v>
      </c>
      <c r="O260" s="2">
        <f t="shared" si="8"/>
        <v>829.19737442922371</v>
      </c>
      <c r="P260" s="2">
        <f t="shared" si="8"/>
        <v>172.71894977168949</v>
      </c>
      <c r="Q260" s="2">
        <f t="shared" si="8"/>
        <v>13169.244292237443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42" x14ac:dyDescent="0.2">
      <c r="B261">
        <v>2015</v>
      </c>
      <c r="C261">
        <v>8760</v>
      </c>
      <c r="D261" s="2">
        <f t="shared" si="9"/>
        <v>576.70262557077626</v>
      </c>
      <c r="E261" s="2">
        <f t="shared" si="8"/>
        <v>0</v>
      </c>
      <c r="F261" s="2">
        <f t="shared" si="8"/>
        <v>8379.5567351598165</v>
      </c>
      <c r="G261" s="2">
        <f t="shared" si="8"/>
        <v>1489.2610730593608</v>
      </c>
      <c r="H261" s="2">
        <f t="shared" si="8"/>
        <v>931.61095890410957</v>
      </c>
      <c r="I261" s="2">
        <f t="shared" si="8"/>
        <v>11.38310502283105</v>
      </c>
      <c r="J261" s="2">
        <f t="shared" si="8"/>
        <v>34.1263698630137</v>
      </c>
      <c r="K261" s="2">
        <f t="shared" si="8"/>
        <v>45.091894977168948</v>
      </c>
      <c r="L261" s="2">
        <f t="shared" si="8"/>
        <v>2.4738584474885843</v>
      </c>
      <c r="M261" s="2">
        <f t="shared" si="8"/>
        <v>4.568607305936073</v>
      </c>
      <c r="N261" s="2">
        <f t="shared" si="8"/>
        <v>9.0182648401826479E-2</v>
      </c>
      <c r="O261" s="2">
        <f t="shared" si="8"/>
        <v>807.6924657534247</v>
      </c>
      <c r="P261" s="2">
        <f t="shared" si="8"/>
        <v>193.1796803652968</v>
      </c>
      <c r="Q261" s="2">
        <f t="shared" si="8"/>
        <v>12475.737557077626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42" x14ac:dyDescent="0.2">
      <c r="B262">
        <v>2016</v>
      </c>
      <c r="C262">
        <v>8784</v>
      </c>
      <c r="D262" s="2">
        <f t="shared" si="9"/>
        <v>523.87602459016398</v>
      </c>
      <c r="E262" s="2">
        <f t="shared" si="8"/>
        <v>0</v>
      </c>
      <c r="F262" s="2">
        <f t="shared" si="8"/>
        <v>8748.0368852459014</v>
      </c>
      <c r="G262" s="2">
        <f t="shared" si="8"/>
        <v>1271.8755692167576</v>
      </c>
      <c r="H262" s="2">
        <f t="shared" si="8"/>
        <v>1095.8130692167576</v>
      </c>
      <c r="I262" s="2">
        <f t="shared" si="8"/>
        <v>7.1220400728597451</v>
      </c>
      <c r="J262" s="2">
        <f t="shared" si="8"/>
        <v>30.664162112932605</v>
      </c>
      <c r="K262" s="2">
        <f t="shared" si="8"/>
        <v>45.724385245901637</v>
      </c>
      <c r="L262" s="2">
        <f t="shared" si="8"/>
        <v>2.3206967213114753</v>
      </c>
      <c r="M262" s="2">
        <f t="shared" si="8"/>
        <v>-0.2638888888888889</v>
      </c>
      <c r="N262" s="2">
        <f t="shared" si="8"/>
        <v>8.2764116575591989E-2</v>
      </c>
      <c r="O262" s="2">
        <f t="shared" si="8"/>
        <v>915.48030510018214</v>
      </c>
      <c r="P262" s="2">
        <f t="shared" si="8"/>
        <v>198.94102914389799</v>
      </c>
      <c r="Q262" s="2">
        <f t="shared" si="8"/>
        <v>12839.673041894353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42" x14ac:dyDescent="0.2">
      <c r="B263">
        <v>2017</v>
      </c>
      <c r="C263">
        <v>8760</v>
      </c>
      <c r="D263" s="2">
        <f t="shared" si="9"/>
        <v>626.56095890410961</v>
      </c>
      <c r="E263" s="2">
        <f t="shared" si="9"/>
        <v>0</v>
      </c>
      <c r="F263" s="2">
        <f t="shared" si="9"/>
        <v>9454.8611872146121</v>
      </c>
      <c r="G263" s="2">
        <f t="shared" si="9"/>
        <v>1036.215296803653</v>
      </c>
      <c r="H263" s="2">
        <f t="shared" si="9"/>
        <v>927.88344748858447</v>
      </c>
      <c r="I263" s="2">
        <f t="shared" si="9"/>
        <v>6.472374429223744</v>
      </c>
      <c r="J263" s="2">
        <f t="shared" si="9"/>
        <v>37.819977168949769</v>
      </c>
      <c r="K263" s="2">
        <f t="shared" si="9"/>
        <v>40.63082191780822</v>
      </c>
      <c r="L263" s="2">
        <f t="shared" si="9"/>
        <v>2.5940639269406391</v>
      </c>
      <c r="M263" s="2">
        <f t="shared" si="9"/>
        <v>0.34189497716894979</v>
      </c>
      <c r="N263" s="2">
        <f t="shared" si="9"/>
        <v>5.4908675799086759E-2</v>
      </c>
      <c r="O263" s="2">
        <f t="shared" si="9"/>
        <v>854.04520547945208</v>
      </c>
      <c r="P263" s="2">
        <f t="shared" si="9"/>
        <v>194.52945205479452</v>
      </c>
      <c r="Q263" s="2">
        <f t="shared" si="9"/>
        <v>13182.009589041096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42" x14ac:dyDescent="0.2">
      <c r="B264">
        <v>2018</v>
      </c>
      <c r="C264">
        <v>8760</v>
      </c>
      <c r="D264" s="2">
        <f t="shared" ref="D264:Q265" si="10">SUMIF($B$2:$B$241,$B264,D$2:D$241)/$C264</f>
        <v>614.48219178082195</v>
      </c>
      <c r="E264" s="2">
        <f t="shared" si="10"/>
        <v>0</v>
      </c>
      <c r="F264" s="2">
        <f t="shared" si="10"/>
        <v>9312.336643835617</v>
      </c>
      <c r="G264" s="2">
        <f t="shared" si="10"/>
        <v>1189.8497716894976</v>
      </c>
      <c r="H264" s="2">
        <f t="shared" si="10"/>
        <v>1108.2695205479451</v>
      </c>
      <c r="I264" s="2">
        <f t="shared" si="10"/>
        <v>6.8883561643835618</v>
      </c>
      <c r="J264" s="2">
        <f t="shared" si="10"/>
        <v>26.05513698630137</v>
      </c>
      <c r="K264" s="2">
        <f t="shared" si="10"/>
        <v>49.182648401826484</v>
      </c>
      <c r="L264" s="2">
        <f t="shared" si="10"/>
        <v>2.8138127853881278</v>
      </c>
      <c r="M264" s="2">
        <f t="shared" si="10"/>
        <v>3.2234018264840181</v>
      </c>
      <c r="N264" s="2">
        <f t="shared" si="10"/>
        <v>0.55422374429223742</v>
      </c>
      <c r="O264" s="2">
        <f t="shared" si="10"/>
        <v>839.70022831050233</v>
      </c>
      <c r="P264" s="2">
        <f t="shared" si="10"/>
        <v>179.15673515981734</v>
      </c>
      <c r="Q264" s="2">
        <f t="shared" si="10"/>
        <v>13332.512671232877</v>
      </c>
      <c r="R264" s="2"/>
      <c r="S264" s="2">
        <v>10274.633675799087</v>
      </c>
      <c r="T264" s="2"/>
      <c r="U264" s="2"/>
      <c r="V264" s="2"/>
      <c r="W264" s="2"/>
      <c r="X264" s="2"/>
      <c r="Y264" s="2"/>
      <c r="Z264" s="2"/>
      <c r="AA264" s="2"/>
      <c r="AB264" s="2"/>
    </row>
    <row r="265" spans="2:42" x14ac:dyDescent="0.2">
      <c r="B265">
        <v>2019</v>
      </c>
      <c r="C265">
        <v>8760</v>
      </c>
      <c r="D265" s="2">
        <f t="shared" si="10"/>
        <v>818.50468036529685</v>
      </c>
      <c r="E265" s="2">
        <f t="shared" si="10"/>
        <v>0</v>
      </c>
      <c r="F265" s="2">
        <f t="shared" si="10"/>
        <v>7554.9268264840184</v>
      </c>
      <c r="G265" s="2">
        <f t="shared" si="10"/>
        <v>1565.7819634703196</v>
      </c>
      <c r="H265" s="2">
        <f t="shared" si="10"/>
        <v>1012.1574200913242</v>
      </c>
      <c r="I265" s="2">
        <f t="shared" si="10"/>
        <v>7.5914383561643834</v>
      </c>
      <c r="J265" s="2">
        <f t="shared" si="10"/>
        <v>15.09634703196347</v>
      </c>
      <c r="K265" s="2">
        <f t="shared" si="10"/>
        <v>36.779794520547945</v>
      </c>
      <c r="L265" s="2">
        <f t="shared" si="10"/>
        <v>2.2449771689497715</v>
      </c>
      <c r="M265" s="2">
        <f t="shared" si="10"/>
        <v>0.97465753424657531</v>
      </c>
      <c r="N265" s="2">
        <f t="shared" si="10"/>
        <v>4.8058219178082195</v>
      </c>
      <c r="O265" s="2">
        <f t="shared" si="10"/>
        <v>881.7061643835616</v>
      </c>
      <c r="P265" s="2">
        <f t="shared" si="10"/>
        <v>167.75205479452055</v>
      </c>
      <c r="Q265" s="2">
        <f t="shared" si="10"/>
        <v>12068.322146118722</v>
      </c>
      <c r="R265" s="2"/>
      <c r="S265" s="2">
        <v>10323.005989393869</v>
      </c>
      <c r="T265" s="2"/>
      <c r="U265" s="2"/>
      <c r="V265" s="2"/>
      <c r="W265" s="2"/>
      <c r="X265" s="2"/>
      <c r="Y265" s="2"/>
      <c r="Z265" s="2"/>
      <c r="AA265" s="2"/>
      <c r="AB265" s="2"/>
    </row>
    <row r="266" spans="2:42" s="13" customFormat="1" x14ac:dyDescent="0.2">
      <c r="B266" s="13">
        <v>2020</v>
      </c>
      <c r="C266" s="11">
        <v>8784</v>
      </c>
      <c r="R266" s="14"/>
      <c r="S266" s="14">
        <v>10371.606036725574</v>
      </c>
      <c r="T266" s="14"/>
      <c r="U266" s="14"/>
      <c r="V266" s="14"/>
      <c r="W266" s="14"/>
      <c r="X266" s="14"/>
      <c r="Y266" s="14"/>
      <c r="Z266" s="14"/>
      <c r="AA266" s="14"/>
      <c r="AB266" s="14"/>
      <c r="AD266" s="14" t="s">
        <v>295</v>
      </c>
      <c r="AE266" s="14" t="s">
        <v>296</v>
      </c>
      <c r="AF266" s="14" t="s">
        <v>297</v>
      </c>
      <c r="AG266" s="14" t="s">
        <v>298</v>
      </c>
      <c r="AH266" s="14" t="s">
        <v>299</v>
      </c>
      <c r="AI266" s="14" t="s">
        <v>300</v>
      </c>
      <c r="AJ266" s="14" t="s">
        <v>301</v>
      </c>
      <c r="AK266" s="14" t="s">
        <v>302</v>
      </c>
      <c r="AL266" s="14" t="s">
        <v>303</v>
      </c>
      <c r="AM266" s="14" t="s">
        <v>304</v>
      </c>
      <c r="AN266" s="14" t="s">
        <v>305</v>
      </c>
      <c r="AO266" s="14" t="s">
        <v>306</v>
      </c>
      <c r="AP266" s="14" t="s">
        <v>307</v>
      </c>
    </row>
    <row r="267" spans="2:4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>
        <v>10420.434889949969</v>
      </c>
      <c r="T267" s="4">
        <f>R267/S267</f>
        <v>0</v>
      </c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>
        <v>2022</v>
      </c>
      <c r="C268">
        <v>2022</v>
      </c>
      <c r="D268" s="6">
        <f t="shared" ref="D268:D291" si="11">AK268</f>
        <v>500.20389999999998</v>
      </c>
      <c r="E268" s="6"/>
      <c r="F268" s="6">
        <f t="shared" ref="F268:F291" si="12">AF268</f>
        <v>8978.7209999999995</v>
      </c>
      <c r="G268" s="6">
        <f t="shared" ref="G268:G291" si="13">AD268+AJ268+AG268</f>
        <v>1095.1419899000002</v>
      </c>
      <c r="H268" s="6">
        <f t="shared" ref="H268:H291" si="14">AL268</f>
        <v>1129.713</v>
      </c>
      <c r="I268" s="6"/>
      <c r="J268" s="6">
        <f t="shared" ref="J268:J291" si="15">AE268</f>
        <v>23.313410000000001</v>
      </c>
      <c r="M268" s="6">
        <f t="shared" ref="M268:M291" si="16">AO268</f>
        <v>-3.838454</v>
      </c>
      <c r="N268" s="6">
        <f t="shared" ref="N268:N291" si="17">AH268+AI268</f>
        <v>142.85040499999999</v>
      </c>
      <c r="O268" s="6">
        <f t="shared" ref="O268:O291" si="18">AP268</f>
        <v>1393.998</v>
      </c>
      <c r="P268" s="6">
        <f t="shared" ref="P268:P291" si="19">AM268</f>
        <v>166.73699999999999</v>
      </c>
      <c r="Q268" s="6">
        <f t="shared" ref="Q268:Q291" si="20">SUM(D268:P268)</f>
        <v>13426.840250899999</v>
      </c>
      <c r="R268" s="6">
        <f t="shared" ref="R268:R291" si="21">F268+H268+I268+J268+M268+N268+O268+P268</f>
        <v>11831.494360999997</v>
      </c>
      <c r="S268" s="2">
        <v>10469.49362627046</v>
      </c>
      <c r="T268" s="4">
        <f t="shared" ref="T268:T291" si="22">R268/S268</f>
        <v>1.1300923218781043</v>
      </c>
      <c r="U268" s="6"/>
      <c r="V268" s="6"/>
      <c r="W268" s="6"/>
      <c r="X268" s="6"/>
      <c r="Y268" s="6"/>
      <c r="Z268" s="6"/>
      <c r="AA268" s="6"/>
      <c r="AB268" s="6"/>
      <c r="AD268" s="2">
        <f>VLOOKUP(AD$266,AURORA!$C$3:$AC$460,$B268-2020,FALSE)</f>
        <v>1092.662</v>
      </c>
      <c r="AE268" s="2">
        <f>VLOOKUP(AE$266,AURORA!$C$3:$AC$460,$B268-2020,FALSE)</f>
        <v>23.313410000000001</v>
      </c>
      <c r="AF268" s="2">
        <f>VLOOKUP(AF$266,AURORA!$C$3:$AC$460,$B268-2020,FALSE)</f>
        <v>8978.7209999999995</v>
      </c>
      <c r="AG268" s="2">
        <f>VLOOKUP(AG$266,AURORA!$C$3:$AC$460,$B268-2020,FALSE)</f>
        <v>1.5514269999999999</v>
      </c>
      <c r="AH268" s="2">
        <f>VLOOKUP(AH$266,AURORA!$C$3:$AC$460,$B268-2020,FALSE)</f>
        <v>137.1696</v>
      </c>
      <c r="AI268" s="2">
        <f>VLOOKUP(AI$266,AURORA!$C$3:$AC$460,$B268-2020,FALSE)</f>
        <v>5.6808050000000003</v>
      </c>
      <c r="AJ268" s="2">
        <f>VLOOKUP(AJ$266,AURORA!$C$3:$AC$460,$B268-2020,FALSE)</f>
        <v>0.92856289999999997</v>
      </c>
      <c r="AK268" s="2">
        <f>VLOOKUP(AK$266,AURORA!$C$3:$AC$460,$B268-2020,FALSE)</f>
        <v>500.20389999999998</v>
      </c>
      <c r="AL268" s="2">
        <f>VLOOKUP(AL$266,AURORA!$C$3:$AC$460,$B268-2020,FALSE)</f>
        <v>1129.713</v>
      </c>
      <c r="AM268" s="2">
        <f>VLOOKUP(AM$266,AURORA!$C$3:$AC$460,$B268-2020,FALSE)</f>
        <v>166.73699999999999</v>
      </c>
      <c r="AN268" s="2">
        <f>VLOOKUP(AN$266,AURORA!$C$3:$AC$460,$B268-2020,FALSE)</f>
        <v>0</v>
      </c>
      <c r="AO268" s="2">
        <f>VLOOKUP(AO$266,AURORA!$C$3:$AC$460,$B268-2020,FALSE)</f>
        <v>-3.838454</v>
      </c>
      <c r="AP268" s="2">
        <f>VLOOKUP(AP$266,AURORA!$C$3:$AC$460,$B268-2020,FALSE)</f>
        <v>1393.998</v>
      </c>
    </row>
    <row r="269" spans="2:42" x14ac:dyDescent="0.2">
      <c r="B269">
        <v>2023</v>
      </c>
      <c r="C269">
        <v>2023</v>
      </c>
      <c r="D269" s="6">
        <f t="shared" si="11"/>
        <v>475.28899999999999</v>
      </c>
      <c r="E269" s="6"/>
      <c r="F269" s="6">
        <f t="shared" si="12"/>
        <v>8980.652</v>
      </c>
      <c r="G269" s="6">
        <f t="shared" si="13"/>
        <v>928.80531969999993</v>
      </c>
      <c r="H269" s="6">
        <f t="shared" si="14"/>
        <v>1041.806</v>
      </c>
      <c r="I269" s="6"/>
      <c r="J269" s="6">
        <f t="shared" si="15"/>
        <v>23.402380000000001</v>
      </c>
      <c r="M269" s="6">
        <f t="shared" si="16"/>
        <v>-2.8425829999999999</v>
      </c>
      <c r="N269" s="6">
        <f t="shared" si="17"/>
        <v>189.06621799999999</v>
      </c>
      <c r="O269" s="6">
        <f t="shared" si="18"/>
        <v>1433.43</v>
      </c>
      <c r="P269" s="6">
        <f t="shared" si="19"/>
        <v>176.79640000000001</v>
      </c>
      <c r="Q269" s="6">
        <f t="shared" si="20"/>
        <v>13246.4047347</v>
      </c>
      <c r="R269" s="6">
        <f t="shared" si="21"/>
        <v>11842.310415</v>
      </c>
      <c r="S269" s="2">
        <v>10518.783327961857</v>
      </c>
      <c r="T269" s="4">
        <f t="shared" si="22"/>
        <v>1.1258251116856679</v>
      </c>
      <c r="U269" s="6"/>
      <c r="V269" s="6"/>
      <c r="W269" s="6"/>
      <c r="X269" s="6"/>
      <c r="Y269" s="6"/>
      <c r="Z269" s="6"/>
      <c r="AA269" s="6"/>
      <c r="AB269" s="6"/>
      <c r="AD269" s="2">
        <f>VLOOKUP(AD$266,AURORA!$C$3:$AC$460,$B269-2020,FALSE)</f>
        <v>927.37739999999997</v>
      </c>
      <c r="AE269" s="2">
        <f>VLOOKUP(AE$266,AURORA!$C$3:$AC$460,$B269-2020,FALSE)</f>
        <v>23.402380000000001</v>
      </c>
      <c r="AF269" s="2">
        <f>VLOOKUP(AF$266,AURORA!$C$3:$AC$460,$B269-2020,FALSE)</f>
        <v>8980.652</v>
      </c>
      <c r="AG269" s="2">
        <f>VLOOKUP(AG$266,AURORA!$C$3:$AC$460,$B269-2020,FALSE)</f>
        <v>1.1666479999999999</v>
      </c>
      <c r="AH269" s="2">
        <f>VLOOKUP(AH$266,AURORA!$C$3:$AC$460,$B269-2020,FALSE)</f>
        <v>183.3854</v>
      </c>
      <c r="AI269" s="2">
        <f>VLOOKUP(AI$266,AURORA!$C$3:$AC$460,$B269-2020,FALSE)</f>
        <v>5.6808180000000004</v>
      </c>
      <c r="AJ269" s="2">
        <f>VLOOKUP(AJ$266,AURORA!$C$3:$AC$460,$B269-2020,FALSE)</f>
        <v>0.2612717</v>
      </c>
      <c r="AK269" s="2">
        <f>VLOOKUP(AK$266,AURORA!$C$3:$AC$460,$B269-2020,FALSE)</f>
        <v>475.28899999999999</v>
      </c>
      <c r="AL269" s="2">
        <f>VLOOKUP(AL$266,AURORA!$C$3:$AC$460,$B269-2020,FALSE)</f>
        <v>1041.806</v>
      </c>
      <c r="AM269" s="2">
        <f>VLOOKUP(AM$266,AURORA!$C$3:$AC$460,$B269-2020,FALSE)</f>
        <v>176.79640000000001</v>
      </c>
      <c r="AN269" s="2">
        <f>VLOOKUP(AN$266,AURORA!$C$3:$AC$460,$B269-2020,FALSE)</f>
        <v>0</v>
      </c>
      <c r="AO269" s="2">
        <f>VLOOKUP(AO$266,AURORA!$C$3:$AC$460,$B269-2020,FALSE)</f>
        <v>-2.8425829999999999</v>
      </c>
      <c r="AP269" s="2">
        <f>VLOOKUP(AP$266,AURORA!$C$3:$AC$460,$B269-2020,FALSE)</f>
        <v>1433.43</v>
      </c>
    </row>
    <row r="270" spans="2:42" x14ac:dyDescent="0.2">
      <c r="B270">
        <v>2024</v>
      </c>
      <c r="C270">
        <v>2024</v>
      </c>
      <c r="D270" s="6">
        <f t="shared" si="11"/>
        <v>477.56400000000002</v>
      </c>
      <c r="E270" s="6"/>
      <c r="F270" s="6">
        <f t="shared" si="12"/>
        <v>8968.6239999999998</v>
      </c>
      <c r="G270" s="6">
        <f t="shared" si="13"/>
        <v>881.01782590000005</v>
      </c>
      <c r="H270" s="6">
        <f t="shared" si="14"/>
        <v>1010.56</v>
      </c>
      <c r="I270" s="6"/>
      <c r="J270" s="6">
        <f t="shared" si="15"/>
        <v>23.12501</v>
      </c>
      <c r="M270" s="6">
        <f t="shared" si="16"/>
        <v>-6.2208139999999998</v>
      </c>
      <c r="N270" s="6">
        <f t="shared" si="17"/>
        <v>229.06834599999999</v>
      </c>
      <c r="O270" s="6">
        <f t="shared" si="18"/>
        <v>1476.1210000000001</v>
      </c>
      <c r="P270" s="6">
        <f t="shared" si="19"/>
        <v>195.01259999999999</v>
      </c>
      <c r="Q270" s="6">
        <f t="shared" si="20"/>
        <v>13254.871967900001</v>
      </c>
      <c r="R270" s="6">
        <f t="shared" si="21"/>
        <v>11896.290142</v>
      </c>
      <c r="S270" s="2">
        <v>10568.305082394252</v>
      </c>
      <c r="T270" s="4">
        <f t="shared" si="22"/>
        <v>1.1256573357082622</v>
      </c>
      <c r="U270" s="6"/>
      <c r="V270" s="6"/>
      <c r="W270" s="6"/>
      <c r="X270" s="6"/>
      <c r="Y270" s="6"/>
      <c r="Z270" s="6"/>
      <c r="AA270" s="6"/>
      <c r="AB270" s="6"/>
      <c r="AD270" s="2">
        <f>VLOOKUP(AD$266,AURORA!$C$3:$AC$460,$B270-2020,FALSE)</f>
        <v>879.45</v>
      </c>
      <c r="AE270" s="2">
        <f>VLOOKUP(AE$266,AURORA!$C$3:$AC$460,$B270-2020,FALSE)</f>
        <v>23.12501</v>
      </c>
      <c r="AF270" s="2">
        <f>VLOOKUP(AF$266,AURORA!$C$3:$AC$460,$B270-2020,FALSE)</f>
        <v>8968.6239999999998</v>
      </c>
      <c r="AG270" s="2">
        <f>VLOOKUP(AG$266,AURORA!$C$3:$AC$460,$B270-2020,FALSE)</f>
        <v>1.234173</v>
      </c>
      <c r="AH270" s="2">
        <f>VLOOKUP(AH$266,AURORA!$C$3:$AC$460,$B270-2020,FALSE)</f>
        <v>223.4006</v>
      </c>
      <c r="AI270" s="2">
        <f>VLOOKUP(AI$266,AURORA!$C$3:$AC$460,$B270-2020,FALSE)</f>
        <v>5.6677460000000002</v>
      </c>
      <c r="AJ270" s="2">
        <f>VLOOKUP(AJ$266,AURORA!$C$3:$AC$460,$B270-2020,FALSE)</f>
        <v>0.33365289999999997</v>
      </c>
      <c r="AK270" s="2">
        <f>VLOOKUP(AK$266,AURORA!$C$3:$AC$460,$B270-2020,FALSE)</f>
        <v>477.56400000000002</v>
      </c>
      <c r="AL270" s="2">
        <f>VLOOKUP(AL$266,AURORA!$C$3:$AC$460,$B270-2020,FALSE)</f>
        <v>1010.56</v>
      </c>
      <c r="AM270" s="2">
        <f>VLOOKUP(AM$266,AURORA!$C$3:$AC$460,$B270-2020,FALSE)</f>
        <v>195.01259999999999</v>
      </c>
      <c r="AN270" s="2">
        <f>VLOOKUP(AN$266,AURORA!$C$3:$AC$460,$B270-2020,FALSE)</f>
        <v>0</v>
      </c>
      <c r="AO270" s="2">
        <f>VLOOKUP(AO$266,AURORA!$C$3:$AC$460,$B270-2020,FALSE)</f>
        <v>-6.2208139999999998</v>
      </c>
      <c r="AP270" s="2">
        <f>VLOOKUP(AP$266,AURORA!$C$3:$AC$460,$B270-2020,FALSE)</f>
        <v>1476.1210000000001</v>
      </c>
    </row>
    <row r="271" spans="2:42" x14ac:dyDescent="0.2">
      <c r="B271">
        <v>2025</v>
      </c>
      <c r="C271">
        <v>2025</v>
      </c>
      <c r="D271" s="6">
        <f t="shared" si="11"/>
        <v>418.95359999999999</v>
      </c>
      <c r="E271" s="6"/>
      <c r="F271" s="6">
        <f t="shared" si="12"/>
        <v>8973.7759999999998</v>
      </c>
      <c r="G271" s="6">
        <f t="shared" si="13"/>
        <v>779.80011830000001</v>
      </c>
      <c r="H271" s="6">
        <f t="shared" si="14"/>
        <v>1108.865</v>
      </c>
      <c r="I271" s="6"/>
      <c r="J271" s="6">
        <f t="shared" si="15"/>
        <v>23.094000000000001</v>
      </c>
      <c r="M271" s="6">
        <f t="shared" si="16"/>
        <v>-10.269959999999999</v>
      </c>
      <c r="N271" s="6">
        <f t="shared" si="17"/>
        <v>264.05812300000002</v>
      </c>
      <c r="O271" s="6">
        <f t="shared" si="18"/>
        <v>1485.6869999999999</v>
      </c>
      <c r="P271" s="6">
        <f t="shared" si="19"/>
        <v>203.7765</v>
      </c>
      <c r="Q271" s="6">
        <f t="shared" si="20"/>
        <v>13247.7403813</v>
      </c>
      <c r="R271" s="6">
        <f t="shared" si="21"/>
        <v>12048.986663</v>
      </c>
      <c r="S271" s="2">
        <v>10618.059982057002</v>
      </c>
      <c r="T271" s="4">
        <f t="shared" si="22"/>
        <v>1.1347634768838242</v>
      </c>
      <c r="U271" s="6"/>
      <c r="V271" s="6"/>
      <c r="W271" s="6"/>
      <c r="X271" s="6"/>
      <c r="Y271" s="6"/>
      <c r="Z271" s="6"/>
      <c r="AA271" s="6"/>
      <c r="AB271" s="6"/>
      <c r="AD271" s="2">
        <f>VLOOKUP(AD$266,AURORA!$C$3:$AC$460,$B271-2020,FALSE)</f>
        <v>778.8261</v>
      </c>
      <c r="AE271" s="2">
        <f>VLOOKUP(AE$266,AURORA!$C$3:$AC$460,$B271-2020,FALSE)</f>
        <v>23.094000000000001</v>
      </c>
      <c r="AF271" s="2">
        <f>VLOOKUP(AF$266,AURORA!$C$3:$AC$460,$B271-2020,FALSE)</f>
        <v>8973.7759999999998</v>
      </c>
      <c r="AG271" s="2">
        <f>VLOOKUP(AG$266,AURORA!$C$3:$AC$460,$B271-2020,FALSE)</f>
        <v>0.82381800000000005</v>
      </c>
      <c r="AH271" s="2">
        <f>VLOOKUP(AH$266,AURORA!$C$3:$AC$460,$B271-2020,FALSE)</f>
        <v>258.3775</v>
      </c>
      <c r="AI271" s="2">
        <f>VLOOKUP(AI$266,AURORA!$C$3:$AC$460,$B271-2020,FALSE)</f>
        <v>5.6806229999999998</v>
      </c>
      <c r="AJ271" s="2">
        <f>VLOOKUP(AJ$266,AURORA!$C$3:$AC$460,$B271-2020,FALSE)</f>
        <v>0.15020030000000001</v>
      </c>
      <c r="AK271" s="2">
        <f>VLOOKUP(AK$266,AURORA!$C$3:$AC$460,$B271-2020,FALSE)</f>
        <v>418.95359999999999</v>
      </c>
      <c r="AL271" s="2">
        <f>VLOOKUP(AL$266,AURORA!$C$3:$AC$460,$B271-2020,FALSE)</f>
        <v>1108.865</v>
      </c>
      <c r="AM271" s="2">
        <f>VLOOKUP(AM$266,AURORA!$C$3:$AC$460,$B271-2020,FALSE)</f>
        <v>203.7765</v>
      </c>
      <c r="AN271" s="2">
        <f>VLOOKUP(AN$266,AURORA!$C$3:$AC$460,$B271-2020,FALSE)</f>
        <v>-2.8953799999999999E-4</v>
      </c>
      <c r="AO271" s="2">
        <f>VLOOKUP(AO$266,AURORA!$C$3:$AC$460,$B271-2020,FALSE)</f>
        <v>-10.269959999999999</v>
      </c>
      <c r="AP271" s="2">
        <f>VLOOKUP(AP$266,AURORA!$C$3:$AC$460,$B271-2020,FALSE)</f>
        <v>1485.6869999999999</v>
      </c>
    </row>
    <row r="272" spans="2:42" x14ac:dyDescent="0.2">
      <c r="B272">
        <v>2026</v>
      </c>
      <c r="C272">
        <v>2026</v>
      </c>
      <c r="D272" s="6">
        <f t="shared" si="11"/>
        <v>0</v>
      </c>
      <c r="E272" s="6"/>
      <c r="F272" s="6">
        <f t="shared" si="12"/>
        <v>8981.9449999999997</v>
      </c>
      <c r="G272" s="6">
        <f t="shared" si="13"/>
        <v>918.27952120000009</v>
      </c>
      <c r="H272" s="6">
        <f t="shared" si="14"/>
        <v>1031.1849999999999</v>
      </c>
      <c r="I272" s="6"/>
      <c r="J272" s="6">
        <f t="shared" si="15"/>
        <v>23.167010000000001</v>
      </c>
      <c r="M272" s="6">
        <f t="shared" si="16"/>
        <v>-11.187709999999999</v>
      </c>
      <c r="N272" s="6">
        <f t="shared" si="17"/>
        <v>295.33392600000002</v>
      </c>
      <c r="O272" s="6">
        <f t="shared" si="18"/>
        <v>1522.962</v>
      </c>
      <c r="P272" s="6">
        <f t="shared" si="19"/>
        <v>217.797</v>
      </c>
      <c r="Q272" s="6">
        <f t="shared" si="20"/>
        <v>12979.481747199998</v>
      </c>
      <c r="R272" s="6">
        <f t="shared" si="21"/>
        <v>12061.202225999998</v>
      </c>
      <c r="S272" s="2">
        <v>10668.049124582838</v>
      </c>
      <c r="T272" s="4">
        <f t="shared" si="22"/>
        <v>1.1305911779321356</v>
      </c>
      <c r="U272" s="6"/>
      <c r="V272" s="6"/>
      <c r="W272" s="6"/>
      <c r="X272" s="6"/>
      <c r="Y272" s="6"/>
      <c r="Z272" s="6"/>
      <c r="AA272" s="6"/>
      <c r="AB272" s="6"/>
      <c r="AD272" s="2">
        <f>VLOOKUP(AD$266,AURORA!$C$3:$AC$460,$B272-2020,FALSE)</f>
        <v>917.06790000000001</v>
      </c>
      <c r="AE272" s="2">
        <f>VLOOKUP(AE$266,AURORA!$C$3:$AC$460,$B272-2020,FALSE)</f>
        <v>23.167010000000001</v>
      </c>
      <c r="AF272" s="2">
        <f>VLOOKUP(AF$266,AURORA!$C$3:$AC$460,$B272-2020,FALSE)</f>
        <v>8981.9449999999997</v>
      </c>
      <c r="AG272" s="2">
        <f>VLOOKUP(AG$266,AURORA!$C$3:$AC$460,$B272-2020,FALSE)</f>
        <v>0.97491289999999997</v>
      </c>
      <c r="AH272" s="2">
        <f>VLOOKUP(AH$266,AURORA!$C$3:$AC$460,$B272-2020,FALSE)</f>
        <v>289.65320000000003</v>
      </c>
      <c r="AI272" s="2">
        <f>VLOOKUP(AI$266,AURORA!$C$3:$AC$460,$B272-2020,FALSE)</f>
        <v>5.6807259999999999</v>
      </c>
      <c r="AJ272" s="2">
        <f>VLOOKUP(AJ$266,AURORA!$C$3:$AC$460,$B272-2020,FALSE)</f>
        <v>0.23670830000000001</v>
      </c>
      <c r="AK272" s="2">
        <f>VLOOKUP(AK$266,AURORA!$C$3:$AC$460,$B272-2020,FALSE)</f>
        <v>0</v>
      </c>
      <c r="AL272" s="2">
        <f>VLOOKUP(AL$266,AURORA!$C$3:$AC$460,$B272-2020,FALSE)</f>
        <v>1031.1849999999999</v>
      </c>
      <c r="AM272" s="2">
        <f>VLOOKUP(AM$266,AURORA!$C$3:$AC$460,$B272-2020,FALSE)</f>
        <v>217.797</v>
      </c>
      <c r="AN272" s="2">
        <f>VLOOKUP(AN$266,AURORA!$C$3:$AC$460,$B272-2020,FALSE)</f>
        <v>-1.930251E-4</v>
      </c>
      <c r="AO272" s="2">
        <f>VLOOKUP(AO$266,AURORA!$C$3:$AC$460,$B272-2020,FALSE)</f>
        <v>-11.187709999999999</v>
      </c>
      <c r="AP272" s="2">
        <f>VLOOKUP(AP$266,AURORA!$C$3:$AC$460,$B272-2020,FALSE)</f>
        <v>1522.962</v>
      </c>
    </row>
    <row r="273" spans="2:42" x14ac:dyDescent="0.2">
      <c r="B273">
        <v>2027</v>
      </c>
      <c r="C273">
        <v>2027</v>
      </c>
      <c r="D273" s="6">
        <f t="shared" si="11"/>
        <v>0</v>
      </c>
      <c r="E273" s="6"/>
      <c r="F273" s="6">
        <f t="shared" si="12"/>
        <v>8988.4230000000007</v>
      </c>
      <c r="G273" s="6">
        <f t="shared" si="13"/>
        <v>962.55090830000006</v>
      </c>
      <c r="H273" s="6">
        <f t="shared" si="14"/>
        <v>998.93060000000003</v>
      </c>
      <c r="I273" s="6"/>
      <c r="J273" s="6">
        <f t="shared" si="15"/>
        <v>22.945820000000001</v>
      </c>
      <c r="M273" s="6">
        <f t="shared" si="16"/>
        <v>-14.476139999999999</v>
      </c>
      <c r="N273" s="6">
        <f t="shared" si="17"/>
        <v>328.89538799999997</v>
      </c>
      <c r="O273" s="6">
        <f t="shared" si="18"/>
        <v>1579.3610000000001</v>
      </c>
      <c r="P273" s="6">
        <f t="shared" si="19"/>
        <v>224.70949999999999</v>
      </c>
      <c r="Q273" s="6">
        <f t="shared" si="20"/>
        <v>13091.340076300003</v>
      </c>
      <c r="R273" s="6">
        <f t="shared" si="21"/>
        <v>12128.789168000003</v>
      </c>
      <c r="S273" s="2">
        <v>10718.273612772071</v>
      </c>
      <c r="T273" s="4">
        <f t="shared" si="22"/>
        <v>1.1315991367814251</v>
      </c>
      <c r="U273" s="6"/>
      <c r="V273" s="6"/>
      <c r="W273" s="6"/>
      <c r="X273" s="6"/>
      <c r="Y273" s="6"/>
      <c r="Z273" s="6"/>
      <c r="AA273" s="6"/>
      <c r="AB273" s="6"/>
      <c r="AD273" s="2">
        <f>VLOOKUP(AD$266,AURORA!$C$3:$AC$460,$B273-2020,FALSE)</f>
        <v>961.41849999999999</v>
      </c>
      <c r="AE273" s="2">
        <f>VLOOKUP(AE$266,AURORA!$C$3:$AC$460,$B273-2020,FALSE)</f>
        <v>22.945820000000001</v>
      </c>
      <c r="AF273" s="2">
        <f>VLOOKUP(AF$266,AURORA!$C$3:$AC$460,$B273-2020,FALSE)</f>
        <v>8988.4230000000007</v>
      </c>
      <c r="AG273" s="2">
        <f>VLOOKUP(AG$266,AURORA!$C$3:$AC$460,$B273-2020,FALSE)</f>
        <v>0.93820309999999996</v>
      </c>
      <c r="AH273" s="2">
        <f>VLOOKUP(AH$266,AURORA!$C$3:$AC$460,$B273-2020,FALSE)</f>
        <v>323.21449999999999</v>
      </c>
      <c r="AI273" s="2">
        <f>VLOOKUP(AI$266,AURORA!$C$3:$AC$460,$B273-2020,FALSE)</f>
        <v>5.6808880000000004</v>
      </c>
      <c r="AJ273" s="2">
        <f>VLOOKUP(AJ$266,AURORA!$C$3:$AC$460,$B273-2020,FALSE)</f>
        <v>0.19420519999999999</v>
      </c>
      <c r="AK273" s="2">
        <f>VLOOKUP(AK$266,AURORA!$C$3:$AC$460,$B273-2020,FALSE)</f>
        <v>0</v>
      </c>
      <c r="AL273" s="2">
        <f>VLOOKUP(AL$266,AURORA!$C$3:$AC$460,$B273-2020,FALSE)</f>
        <v>998.93060000000003</v>
      </c>
      <c r="AM273" s="2">
        <f>VLOOKUP(AM$266,AURORA!$C$3:$AC$460,$B273-2020,FALSE)</f>
        <v>224.70949999999999</v>
      </c>
      <c r="AN273" s="2">
        <f>VLOOKUP(AN$266,AURORA!$C$3:$AC$460,$B273-2020,FALSE)</f>
        <v>0</v>
      </c>
      <c r="AO273" s="2">
        <f>VLOOKUP(AO$266,AURORA!$C$3:$AC$460,$B273-2020,FALSE)</f>
        <v>-14.476139999999999</v>
      </c>
      <c r="AP273" s="2">
        <f>VLOOKUP(AP$266,AURORA!$C$3:$AC$460,$B273-2020,FALSE)</f>
        <v>1579.3610000000001</v>
      </c>
    </row>
    <row r="274" spans="2:42" x14ac:dyDescent="0.2">
      <c r="B274">
        <v>2028</v>
      </c>
      <c r="C274">
        <v>2028</v>
      </c>
      <c r="D274" s="6">
        <f t="shared" si="11"/>
        <v>0</v>
      </c>
      <c r="E274" s="6"/>
      <c r="F274" s="6">
        <f t="shared" si="12"/>
        <v>8994.9210000000003</v>
      </c>
      <c r="G274" s="6">
        <f t="shared" si="13"/>
        <v>904.97620069999994</v>
      </c>
      <c r="H274" s="6">
        <f t="shared" si="14"/>
        <v>1101.107</v>
      </c>
      <c r="I274" s="6"/>
      <c r="J274" s="6">
        <f t="shared" si="15"/>
        <v>22.747920000000001</v>
      </c>
      <c r="M274" s="6">
        <f t="shared" si="16"/>
        <v>-14.248250000000001</v>
      </c>
      <c r="N274" s="6">
        <f t="shared" si="17"/>
        <v>363.37196899999998</v>
      </c>
      <c r="O274" s="6">
        <f t="shared" si="18"/>
        <v>1643.4849999999999</v>
      </c>
      <c r="P274" s="6">
        <f t="shared" si="19"/>
        <v>235.0625</v>
      </c>
      <c r="Q274" s="6">
        <f t="shared" si="20"/>
        <v>13251.423339700001</v>
      </c>
      <c r="R274" s="6">
        <f t="shared" si="21"/>
        <v>12346.447139</v>
      </c>
      <c r="S274" s="2">
        <v>10768.734554616925</v>
      </c>
      <c r="T274" s="4">
        <f t="shared" si="22"/>
        <v>1.146508633524322</v>
      </c>
      <c r="U274" s="6"/>
      <c r="V274" s="6"/>
      <c r="W274" s="6"/>
      <c r="X274" s="6"/>
      <c r="Y274" s="6"/>
      <c r="Z274" s="6"/>
      <c r="AA274" s="6"/>
      <c r="AB274" s="6"/>
      <c r="AD274" s="2">
        <f>VLOOKUP(AD$266,AURORA!$C$3:$AC$460,$B274-2020,FALSE)</f>
        <v>903.7921</v>
      </c>
      <c r="AE274" s="2">
        <f>VLOOKUP(AE$266,AURORA!$C$3:$AC$460,$B274-2020,FALSE)</f>
        <v>22.747920000000001</v>
      </c>
      <c r="AF274" s="2">
        <f>VLOOKUP(AF$266,AURORA!$C$3:$AC$460,$B274-2020,FALSE)</f>
        <v>8994.9210000000003</v>
      </c>
      <c r="AG274" s="2">
        <f>VLOOKUP(AG$266,AURORA!$C$3:$AC$460,$B274-2020,FALSE)</f>
        <v>0.89872220000000003</v>
      </c>
      <c r="AH274" s="2">
        <f>VLOOKUP(AH$266,AURORA!$C$3:$AC$460,$B274-2020,FALSE)</f>
        <v>357.70409999999998</v>
      </c>
      <c r="AI274" s="2">
        <f>VLOOKUP(AI$266,AURORA!$C$3:$AC$460,$B274-2020,FALSE)</f>
        <v>5.6678689999999996</v>
      </c>
      <c r="AJ274" s="2">
        <f>VLOOKUP(AJ$266,AURORA!$C$3:$AC$460,$B274-2020,FALSE)</f>
        <v>0.28537849999999998</v>
      </c>
      <c r="AK274" s="2">
        <f>VLOOKUP(AK$266,AURORA!$C$3:$AC$460,$B274-2020,FALSE)</f>
        <v>0</v>
      </c>
      <c r="AL274" s="2">
        <f>VLOOKUP(AL$266,AURORA!$C$3:$AC$460,$B274-2020,FALSE)</f>
        <v>1101.107</v>
      </c>
      <c r="AM274" s="2">
        <f>VLOOKUP(AM$266,AURORA!$C$3:$AC$460,$B274-2020,FALSE)</f>
        <v>235.0625</v>
      </c>
      <c r="AN274" s="2">
        <f>VLOOKUP(AN$266,AURORA!$C$3:$AC$460,$B274-2020,FALSE)</f>
        <v>-7.6999160000000002E-4</v>
      </c>
      <c r="AO274" s="2">
        <f>VLOOKUP(AO$266,AURORA!$C$3:$AC$460,$B274-2020,FALSE)</f>
        <v>-14.248250000000001</v>
      </c>
      <c r="AP274" s="2">
        <f>VLOOKUP(AP$266,AURORA!$C$3:$AC$460,$B274-2020,FALSE)</f>
        <v>1643.4849999999999</v>
      </c>
    </row>
    <row r="275" spans="2:42" x14ac:dyDescent="0.2">
      <c r="B275">
        <v>2029</v>
      </c>
      <c r="C275">
        <v>2029</v>
      </c>
      <c r="D275" s="6">
        <f t="shared" si="11"/>
        <v>0</v>
      </c>
      <c r="E275" s="6"/>
      <c r="F275" s="6">
        <f t="shared" si="12"/>
        <v>8996.9269999999997</v>
      </c>
      <c r="G275" s="6">
        <f t="shared" si="13"/>
        <v>874.32247399999994</v>
      </c>
      <c r="H275" s="6">
        <f t="shared" si="14"/>
        <v>1019.198</v>
      </c>
      <c r="I275" s="6"/>
      <c r="J275" s="6">
        <f t="shared" si="15"/>
        <v>22.724080000000001</v>
      </c>
      <c r="M275" s="6">
        <f t="shared" si="16"/>
        <v>-14.10567</v>
      </c>
      <c r="N275" s="6">
        <f t="shared" si="17"/>
        <v>394.96572600000002</v>
      </c>
      <c r="O275" s="6">
        <f t="shared" si="18"/>
        <v>1715.34</v>
      </c>
      <c r="P275" s="6">
        <f t="shared" si="19"/>
        <v>243.63759999999999</v>
      </c>
      <c r="Q275" s="6">
        <f t="shared" si="20"/>
        <v>13253.00921</v>
      </c>
      <c r="R275" s="6">
        <f t="shared" si="21"/>
        <v>12378.686736</v>
      </c>
      <c r="S275" s="2">
        <v>10819.433063325985</v>
      </c>
      <c r="T275" s="4">
        <f t="shared" si="22"/>
        <v>1.1441160237831063</v>
      </c>
      <c r="U275" s="6"/>
      <c r="V275" s="6"/>
      <c r="W275" s="6"/>
      <c r="X275" s="6"/>
      <c r="Y275" s="6"/>
      <c r="Z275" s="6"/>
      <c r="AA275" s="6"/>
      <c r="AB275" s="6"/>
      <c r="AD275" s="2">
        <f>VLOOKUP(AD$266,AURORA!$C$3:$AC$460,$B275-2020,FALSE)</f>
        <v>873.24059999999997</v>
      </c>
      <c r="AE275" s="2">
        <f>VLOOKUP(AE$266,AURORA!$C$3:$AC$460,$B275-2020,FALSE)</f>
        <v>22.724080000000001</v>
      </c>
      <c r="AF275" s="2">
        <f>VLOOKUP(AF$266,AURORA!$C$3:$AC$460,$B275-2020,FALSE)</f>
        <v>8996.9269999999997</v>
      </c>
      <c r="AG275" s="2">
        <f>VLOOKUP(AG$266,AURORA!$C$3:$AC$460,$B275-2020,FALSE)</f>
        <v>0.82728829999999998</v>
      </c>
      <c r="AH275" s="2">
        <f>VLOOKUP(AH$266,AURORA!$C$3:$AC$460,$B275-2020,FALSE)</f>
        <v>389.28489999999999</v>
      </c>
      <c r="AI275" s="2">
        <f>VLOOKUP(AI$266,AURORA!$C$3:$AC$460,$B275-2020,FALSE)</f>
        <v>5.6808259999999997</v>
      </c>
      <c r="AJ275" s="2">
        <f>VLOOKUP(AJ$266,AURORA!$C$3:$AC$460,$B275-2020,FALSE)</f>
        <v>0.25458570000000003</v>
      </c>
      <c r="AK275" s="2">
        <f>VLOOKUP(AK$266,AURORA!$C$3:$AC$460,$B275-2020,FALSE)</f>
        <v>0</v>
      </c>
      <c r="AL275" s="2">
        <f>VLOOKUP(AL$266,AURORA!$C$3:$AC$460,$B275-2020,FALSE)</f>
        <v>1019.198</v>
      </c>
      <c r="AM275" s="2">
        <f>VLOOKUP(AM$266,AURORA!$C$3:$AC$460,$B275-2020,FALSE)</f>
        <v>243.63759999999999</v>
      </c>
      <c r="AN275" s="2">
        <f>VLOOKUP(AN$266,AURORA!$C$3:$AC$460,$B275-2020,FALSE)</f>
        <v>-1.3125719999999999E-3</v>
      </c>
      <c r="AO275" s="2">
        <f>VLOOKUP(AO$266,AURORA!$C$3:$AC$460,$B275-2020,FALSE)</f>
        <v>-14.10567</v>
      </c>
      <c r="AP275" s="2">
        <f>VLOOKUP(AP$266,AURORA!$C$3:$AC$460,$B275-2020,FALSE)</f>
        <v>1715.34</v>
      </c>
    </row>
    <row r="276" spans="2:42" x14ac:dyDescent="0.2">
      <c r="B276">
        <v>2030</v>
      </c>
      <c r="C276">
        <v>2030</v>
      </c>
      <c r="D276" s="6">
        <f t="shared" si="11"/>
        <v>0</v>
      </c>
      <c r="E276" s="6"/>
      <c r="F276" s="6">
        <f t="shared" si="12"/>
        <v>9003.1949999999997</v>
      </c>
      <c r="G276" s="6">
        <f t="shared" si="13"/>
        <v>771.28192790000003</v>
      </c>
      <c r="H276" s="6">
        <f t="shared" si="14"/>
        <v>985.01660000000004</v>
      </c>
      <c r="I276" s="6"/>
      <c r="J276" s="6">
        <f t="shared" si="15"/>
        <v>22.369409999999998</v>
      </c>
      <c r="M276" s="6">
        <f t="shared" si="16"/>
        <v>-15.135149999999999</v>
      </c>
      <c r="N276" s="6">
        <f t="shared" si="17"/>
        <v>426.22081900000001</v>
      </c>
      <c r="O276" s="6">
        <f t="shared" si="18"/>
        <v>1779.7719999999999</v>
      </c>
      <c r="P276" s="6">
        <f t="shared" si="19"/>
        <v>248.2747</v>
      </c>
      <c r="Q276" s="6">
        <f t="shared" si="20"/>
        <v>13220.995306899998</v>
      </c>
      <c r="R276" s="6">
        <f t="shared" si="21"/>
        <v>12449.713378999999</v>
      </c>
      <c r="S276" s="2">
        <v>10870.370257348744</v>
      </c>
      <c r="T276" s="4">
        <f t="shared" si="22"/>
        <v>1.1452888065688069</v>
      </c>
      <c r="U276" s="6"/>
      <c r="V276" s="6"/>
      <c r="W276" s="6"/>
      <c r="X276" s="6"/>
      <c r="Y276" s="6"/>
      <c r="Z276" s="6"/>
      <c r="AA276" s="6"/>
      <c r="AB276" s="6"/>
      <c r="AD276" s="2">
        <f>VLOOKUP(AD$266,AURORA!$C$3:$AC$460,$B276-2020,FALSE)</f>
        <v>770.37540000000001</v>
      </c>
      <c r="AE276" s="2">
        <f>VLOOKUP(AE$266,AURORA!$C$3:$AC$460,$B276-2020,FALSE)</f>
        <v>22.369409999999998</v>
      </c>
      <c r="AF276" s="2">
        <f>VLOOKUP(AF$266,AURORA!$C$3:$AC$460,$B276-2020,FALSE)</f>
        <v>9003.1949999999997</v>
      </c>
      <c r="AG276" s="2">
        <f>VLOOKUP(AG$266,AURORA!$C$3:$AC$460,$B276-2020,FALSE)</f>
        <v>0.68951359999999995</v>
      </c>
      <c r="AH276" s="2">
        <f>VLOOKUP(AH$266,AURORA!$C$3:$AC$460,$B276-2020,FALSE)</f>
        <v>420.5446</v>
      </c>
      <c r="AI276" s="2">
        <f>VLOOKUP(AI$266,AURORA!$C$3:$AC$460,$B276-2020,FALSE)</f>
        <v>5.6762189999999997</v>
      </c>
      <c r="AJ276" s="2">
        <f>VLOOKUP(AJ$266,AURORA!$C$3:$AC$460,$B276-2020,FALSE)</f>
        <v>0.21701429999999999</v>
      </c>
      <c r="AK276" s="2">
        <f>VLOOKUP(AK$266,AURORA!$C$3:$AC$460,$B276-2020,FALSE)</f>
        <v>0</v>
      </c>
      <c r="AL276" s="2">
        <f>VLOOKUP(AL$266,AURORA!$C$3:$AC$460,$B276-2020,FALSE)</f>
        <v>985.01660000000004</v>
      </c>
      <c r="AM276" s="2">
        <f>VLOOKUP(AM$266,AURORA!$C$3:$AC$460,$B276-2020,FALSE)</f>
        <v>248.2747</v>
      </c>
      <c r="AN276" s="2">
        <f>VLOOKUP(AN$266,AURORA!$C$3:$AC$460,$B276-2020,FALSE)</f>
        <v>-7.9140280000000003E-4</v>
      </c>
      <c r="AO276" s="2">
        <f>VLOOKUP(AO$266,AURORA!$C$3:$AC$460,$B276-2020,FALSE)</f>
        <v>-15.135149999999999</v>
      </c>
      <c r="AP276" s="2">
        <f>VLOOKUP(AP$266,AURORA!$C$3:$AC$460,$B276-2020,FALSE)</f>
        <v>1779.7719999999999</v>
      </c>
    </row>
    <row r="277" spans="2:42" x14ac:dyDescent="0.2">
      <c r="B277">
        <v>2031</v>
      </c>
      <c r="C277">
        <v>2031</v>
      </c>
      <c r="D277" s="6">
        <f t="shared" si="11"/>
        <v>0</v>
      </c>
      <c r="E277" s="6"/>
      <c r="F277" s="6">
        <f t="shared" si="12"/>
        <v>8991.8819999999996</v>
      </c>
      <c r="G277" s="6">
        <f t="shared" si="13"/>
        <v>713.59311379999997</v>
      </c>
      <c r="H277" s="6">
        <f t="shared" si="14"/>
        <v>1088.4860000000001</v>
      </c>
      <c r="I277" s="6"/>
      <c r="J277" s="6">
        <f t="shared" si="15"/>
        <v>22.250119999999999</v>
      </c>
      <c r="M277" s="6">
        <f t="shared" si="16"/>
        <v>-16.167909999999999</v>
      </c>
      <c r="N277" s="6">
        <f t="shared" si="17"/>
        <v>456.43774699999994</v>
      </c>
      <c r="O277" s="6">
        <f t="shared" si="18"/>
        <v>1837.21</v>
      </c>
      <c r="P277" s="6">
        <f t="shared" si="19"/>
        <v>256.2226</v>
      </c>
      <c r="Q277" s="6">
        <f t="shared" si="20"/>
        <v>13349.913670799999</v>
      </c>
      <c r="R277" s="6">
        <f t="shared" si="21"/>
        <v>12636.320557000001</v>
      </c>
      <c r="S277" s="2">
        <v>10921.547260400288</v>
      </c>
      <c r="T277" s="4">
        <f t="shared" si="22"/>
        <v>1.1570082750836226</v>
      </c>
      <c r="U277" s="6"/>
      <c r="V277" s="6"/>
      <c r="W277" s="6"/>
      <c r="X277" s="6"/>
      <c r="Y277" s="6"/>
      <c r="Z277" s="6"/>
      <c r="AA277" s="6"/>
      <c r="AB277" s="6"/>
      <c r="AD277" s="2">
        <f>VLOOKUP(AD$266,AURORA!$C$3:$AC$460,$B277-2020,FALSE)</f>
        <v>712.79589999999996</v>
      </c>
      <c r="AE277" s="2">
        <f>VLOOKUP(AE$266,AURORA!$C$3:$AC$460,$B277-2020,FALSE)</f>
        <v>22.250119999999999</v>
      </c>
      <c r="AF277" s="2">
        <f>VLOOKUP(AF$266,AURORA!$C$3:$AC$460,$B277-2020,FALSE)</f>
        <v>8991.8819999999996</v>
      </c>
      <c r="AG277" s="2">
        <f>VLOOKUP(AG$266,AURORA!$C$3:$AC$460,$B277-2020,FALSE)</f>
        <v>0.62266580000000005</v>
      </c>
      <c r="AH277" s="2">
        <f>VLOOKUP(AH$266,AURORA!$C$3:$AC$460,$B277-2020,FALSE)</f>
        <v>450.76369999999997</v>
      </c>
      <c r="AI277" s="2">
        <f>VLOOKUP(AI$266,AURORA!$C$3:$AC$460,$B277-2020,FALSE)</f>
        <v>5.6740469999999998</v>
      </c>
      <c r="AJ277" s="2">
        <f>VLOOKUP(AJ$266,AURORA!$C$3:$AC$460,$B277-2020,FALSE)</f>
        <v>0.17454800000000001</v>
      </c>
      <c r="AK277" s="2">
        <f>VLOOKUP(AK$266,AURORA!$C$3:$AC$460,$B277-2020,FALSE)</f>
        <v>0</v>
      </c>
      <c r="AL277" s="2">
        <f>VLOOKUP(AL$266,AURORA!$C$3:$AC$460,$B277-2020,FALSE)</f>
        <v>1088.4860000000001</v>
      </c>
      <c r="AM277" s="2">
        <f>VLOOKUP(AM$266,AURORA!$C$3:$AC$460,$B277-2020,FALSE)</f>
        <v>256.2226</v>
      </c>
      <c r="AN277" s="2">
        <f>VLOOKUP(AN$266,AURORA!$C$3:$AC$460,$B277-2020,FALSE)</f>
        <v>-6.3312330000000003E-3</v>
      </c>
      <c r="AO277" s="2">
        <f>VLOOKUP(AO$266,AURORA!$C$3:$AC$460,$B277-2020,FALSE)</f>
        <v>-16.167909999999999</v>
      </c>
      <c r="AP277" s="2">
        <f>VLOOKUP(AP$266,AURORA!$C$3:$AC$460,$B277-2020,FALSE)</f>
        <v>1837.21</v>
      </c>
    </row>
    <row r="278" spans="2:42" x14ac:dyDescent="0.2">
      <c r="B278">
        <v>2032</v>
      </c>
      <c r="C278">
        <v>2032</v>
      </c>
      <c r="D278" s="6">
        <f t="shared" si="11"/>
        <v>0</v>
      </c>
      <c r="E278" s="6"/>
      <c r="F278" s="6">
        <f t="shared" si="12"/>
        <v>9000.3629999999994</v>
      </c>
      <c r="G278" s="6">
        <f t="shared" si="13"/>
        <v>669.51795779999998</v>
      </c>
      <c r="H278" s="6">
        <f t="shared" si="14"/>
        <v>1014.571</v>
      </c>
      <c r="I278" s="6"/>
      <c r="J278" s="6">
        <f t="shared" si="15"/>
        <v>22.38419</v>
      </c>
      <c r="M278" s="6">
        <f t="shared" si="16"/>
        <v>-17.026029999999999</v>
      </c>
      <c r="N278" s="6">
        <f t="shared" si="17"/>
        <v>488.02433000000002</v>
      </c>
      <c r="O278" s="6">
        <f t="shared" si="18"/>
        <v>1908.9359999999999</v>
      </c>
      <c r="P278" s="6">
        <f t="shared" si="19"/>
        <v>269.9667</v>
      </c>
      <c r="Q278" s="6">
        <f t="shared" si="20"/>
        <v>13356.7371478</v>
      </c>
      <c r="R278" s="6">
        <f t="shared" si="21"/>
        <v>12687.21919</v>
      </c>
      <c r="S278" s="2">
        <v>10972.965201486079</v>
      </c>
      <c r="T278" s="4">
        <f t="shared" si="22"/>
        <v>1.1562252278246319</v>
      </c>
      <c r="U278" s="6"/>
      <c r="V278" s="6"/>
      <c r="W278" s="6"/>
      <c r="X278" s="6"/>
      <c r="Y278" s="6"/>
      <c r="Z278" s="6"/>
      <c r="AA278" s="6"/>
      <c r="AB278" s="6"/>
      <c r="AD278" s="2">
        <f>VLOOKUP(AD$266,AURORA!$C$3:$AC$460,$B278-2020,FALSE)</f>
        <v>668.79129999999998</v>
      </c>
      <c r="AE278" s="2">
        <f>VLOOKUP(AE$266,AURORA!$C$3:$AC$460,$B278-2020,FALSE)</f>
        <v>22.38419</v>
      </c>
      <c r="AF278" s="2">
        <f>VLOOKUP(AF$266,AURORA!$C$3:$AC$460,$B278-2020,FALSE)</f>
        <v>9000.3629999999994</v>
      </c>
      <c r="AG278" s="2">
        <f>VLOOKUP(AG$266,AURORA!$C$3:$AC$460,$B278-2020,FALSE)</f>
        <v>0.55000369999999998</v>
      </c>
      <c r="AH278" s="2">
        <f>VLOOKUP(AH$266,AURORA!$C$3:$AC$460,$B278-2020,FALSE)</f>
        <v>482.35640000000001</v>
      </c>
      <c r="AI278" s="2">
        <f>VLOOKUP(AI$266,AURORA!$C$3:$AC$460,$B278-2020,FALSE)</f>
        <v>5.6679300000000001</v>
      </c>
      <c r="AJ278" s="2">
        <f>VLOOKUP(AJ$266,AURORA!$C$3:$AC$460,$B278-2020,FALSE)</f>
        <v>0.17665410000000001</v>
      </c>
      <c r="AK278" s="2">
        <f>VLOOKUP(AK$266,AURORA!$C$3:$AC$460,$B278-2020,FALSE)</f>
        <v>0</v>
      </c>
      <c r="AL278" s="2">
        <f>VLOOKUP(AL$266,AURORA!$C$3:$AC$460,$B278-2020,FALSE)</f>
        <v>1014.571</v>
      </c>
      <c r="AM278" s="2">
        <f>VLOOKUP(AM$266,AURORA!$C$3:$AC$460,$B278-2020,FALSE)</f>
        <v>269.9667</v>
      </c>
      <c r="AN278" s="2">
        <f>VLOOKUP(AN$266,AURORA!$C$3:$AC$460,$B278-2020,FALSE)</f>
        <v>-4.3312139999999999E-3</v>
      </c>
      <c r="AO278" s="2">
        <f>VLOOKUP(AO$266,AURORA!$C$3:$AC$460,$B278-2020,FALSE)</f>
        <v>-17.026029999999999</v>
      </c>
      <c r="AP278" s="2">
        <f>VLOOKUP(AP$266,AURORA!$C$3:$AC$460,$B278-2020,FALSE)</f>
        <v>1908.9359999999999</v>
      </c>
    </row>
    <row r="279" spans="2:42" x14ac:dyDescent="0.2">
      <c r="B279">
        <v>2033</v>
      </c>
      <c r="C279">
        <v>2033</v>
      </c>
      <c r="D279" s="6">
        <f t="shared" si="11"/>
        <v>0</v>
      </c>
      <c r="E279" s="6"/>
      <c r="F279" s="6">
        <f t="shared" si="12"/>
        <v>9006.09</v>
      </c>
      <c r="G279" s="6">
        <f t="shared" si="13"/>
        <v>650.4753584</v>
      </c>
      <c r="H279" s="6">
        <f t="shared" si="14"/>
        <v>979.63459999999998</v>
      </c>
      <c r="I279" s="6"/>
      <c r="J279" s="6">
        <f t="shared" si="15"/>
        <v>22.05406</v>
      </c>
      <c r="M279" s="6">
        <f t="shared" si="16"/>
        <v>-18.013870000000001</v>
      </c>
      <c r="N279" s="6">
        <f t="shared" si="17"/>
        <v>517.78077399999995</v>
      </c>
      <c r="O279" s="6">
        <f t="shared" si="18"/>
        <v>1926.5650000000001</v>
      </c>
      <c r="P279" s="6">
        <f t="shared" si="19"/>
        <v>275.1927</v>
      </c>
      <c r="Q279" s="6">
        <f t="shared" si="20"/>
        <v>13359.778622399999</v>
      </c>
      <c r="R279" s="6">
        <f t="shared" si="21"/>
        <v>12709.303264</v>
      </c>
      <c r="S279" s="2">
        <v>11024.625214926862</v>
      </c>
      <c r="T279" s="4">
        <f t="shared" si="22"/>
        <v>1.1528104598777795</v>
      </c>
      <c r="U279" s="6"/>
      <c r="V279" s="6"/>
      <c r="W279" s="6"/>
      <c r="X279" s="6"/>
      <c r="Y279" s="6"/>
      <c r="Z279" s="6"/>
      <c r="AA279" s="6"/>
      <c r="AB279" s="6"/>
      <c r="AD279" s="2">
        <f>VLOOKUP(AD$266,AURORA!$C$3:$AC$460,$B279-2020,FALSE)</f>
        <v>649.77549999999997</v>
      </c>
      <c r="AE279" s="2">
        <f>VLOOKUP(AE$266,AURORA!$C$3:$AC$460,$B279-2020,FALSE)</f>
        <v>22.05406</v>
      </c>
      <c r="AF279" s="2">
        <f>VLOOKUP(AF$266,AURORA!$C$3:$AC$460,$B279-2020,FALSE)</f>
        <v>9006.09</v>
      </c>
      <c r="AG279" s="2">
        <f>VLOOKUP(AG$266,AURORA!$C$3:$AC$460,$B279-2020,FALSE)</f>
        <v>0.53925630000000002</v>
      </c>
      <c r="AH279" s="2">
        <f>VLOOKUP(AH$266,AURORA!$C$3:$AC$460,$B279-2020,FALSE)</f>
        <v>512.10659999999996</v>
      </c>
      <c r="AI279" s="2">
        <f>VLOOKUP(AI$266,AURORA!$C$3:$AC$460,$B279-2020,FALSE)</f>
        <v>5.6741739999999998</v>
      </c>
      <c r="AJ279" s="2">
        <f>VLOOKUP(AJ$266,AURORA!$C$3:$AC$460,$B279-2020,FALSE)</f>
        <v>0.1606021</v>
      </c>
      <c r="AK279" s="2">
        <f>VLOOKUP(AK$266,AURORA!$C$3:$AC$460,$B279-2020,FALSE)</f>
        <v>0</v>
      </c>
      <c r="AL279" s="2">
        <f>VLOOKUP(AL$266,AURORA!$C$3:$AC$460,$B279-2020,FALSE)</f>
        <v>979.63459999999998</v>
      </c>
      <c r="AM279" s="2">
        <f>VLOOKUP(AM$266,AURORA!$C$3:$AC$460,$B279-2020,FALSE)</f>
        <v>275.1927</v>
      </c>
      <c r="AN279" s="2">
        <f>VLOOKUP(AN$266,AURORA!$C$3:$AC$460,$B279-2020,FALSE)</f>
        <v>-1.34346E-2</v>
      </c>
      <c r="AO279" s="2">
        <f>VLOOKUP(AO$266,AURORA!$C$3:$AC$460,$B279-2020,FALSE)</f>
        <v>-18.013870000000001</v>
      </c>
      <c r="AP279" s="2">
        <f>VLOOKUP(AP$266,AURORA!$C$3:$AC$460,$B279-2020,FALSE)</f>
        <v>1926.5650000000001</v>
      </c>
    </row>
    <row r="280" spans="2:42" x14ac:dyDescent="0.2">
      <c r="B280">
        <v>2034</v>
      </c>
      <c r="C280">
        <v>2034</v>
      </c>
      <c r="D280" s="6">
        <f t="shared" si="11"/>
        <v>0</v>
      </c>
      <c r="E280" s="6"/>
      <c r="F280" s="6">
        <f t="shared" si="12"/>
        <v>9013.1939999999995</v>
      </c>
      <c r="G280" s="6">
        <f t="shared" si="13"/>
        <v>559.87017709999998</v>
      </c>
      <c r="H280" s="6">
        <f t="shared" si="14"/>
        <v>1082.1510000000001</v>
      </c>
      <c r="I280" s="6"/>
      <c r="J280" s="6">
        <f t="shared" si="15"/>
        <v>21.938400000000001</v>
      </c>
      <c r="M280" s="6">
        <f t="shared" si="16"/>
        <v>-20.273060000000001</v>
      </c>
      <c r="N280" s="6">
        <f t="shared" si="17"/>
        <v>548.58083499999998</v>
      </c>
      <c r="O280" s="6">
        <f t="shared" si="18"/>
        <v>1951.3109999999999</v>
      </c>
      <c r="P280" s="6">
        <f t="shared" si="19"/>
        <v>286.12139999999999</v>
      </c>
      <c r="Q280" s="6">
        <f t="shared" si="20"/>
        <v>13442.893752099999</v>
      </c>
      <c r="R280" s="6">
        <f t="shared" si="21"/>
        <v>12883.023575000001</v>
      </c>
      <c r="S280" s="2">
        <v>11076.528440383696</v>
      </c>
      <c r="T280" s="4">
        <f t="shared" si="22"/>
        <v>1.1630921767897999</v>
      </c>
      <c r="U280" s="6"/>
      <c r="V280" s="6"/>
      <c r="W280" s="6"/>
      <c r="X280" s="6"/>
      <c r="Y280" s="6"/>
      <c r="Z280" s="6"/>
      <c r="AA280" s="6"/>
      <c r="AB280" s="6"/>
      <c r="AD280" s="2">
        <f>VLOOKUP(AD$266,AURORA!$C$3:$AC$460,$B280-2020,FALSE)</f>
        <v>559.1617</v>
      </c>
      <c r="AE280" s="2">
        <f>VLOOKUP(AE$266,AURORA!$C$3:$AC$460,$B280-2020,FALSE)</f>
        <v>21.938400000000001</v>
      </c>
      <c r="AF280" s="2">
        <f>VLOOKUP(AF$266,AURORA!$C$3:$AC$460,$B280-2020,FALSE)</f>
        <v>9013.1939999999995</v>
      </c>
      <c r="AG280" s="2">
        <f>VLOOKUP(AG$266,AURORA!$C$3:$AC$460,$B280-2020,FALSE)</f>
        <v>0.54042120000000005</v>
      </c>
      <c r="AH280" s="2">
        <f>VLOOKUP(AH$266,AURORA!$C$3:$AC$460,$B280-2020,FALSE)</f>
        <v>542.90440000000001</v>
      </c>
      <c r="AI280" s="2">
        <f>VLOOKUP(AI$266,AURORA!$C$3:$AC$460,$B280-2020,FALSE)</f>
        <v>5.6764349999999997</v>
      </c>
      <c r="AJ280" s="2">
        <f>VLOOKUP(AJ$266,AURORA!$C$3:$AC$460,$B280-2020,FALSE)</f>
        <v>0.16805590000000001</v>
      </c>
      <c r="AK280" s="2">
        <f>VLOOKUP(AK$266,AURORA!$C$3:$AC$460,$B280-2020,FALSE)</f>
        <v>0</v>
      </c>
      <c r="AL280" s="2">
        <f>VLOOKUP(AL$266,AURORA!$C$3:$AC$460,$B280-2020,FALSE)</f>
        <v>1082.1510000000001</v>
      </c>
      <c r="AM280" s="2">
        <f>VLOOKUP(AM$266,AURORA!$C$3:$AC$460,$B280-2020,FALSE)</f>
        <v>286.12139999999999</v>
      </c>
      <c r="AN280" s="2">
        <f>VLOOKUP(AN$266,AURORA!$C$3:$AC$460,$B280-2020,FALSE)</f>
        <v>-1.9341179999999999E-2</v>
      </c>
      <c r="AO280" s="2">
        <f>VLOOKUP(AO$266,AURORA!$C$3:$AC$460,$B280-2020,FALSE)</f>
        <v>-20.273060000000001</v>
      </c>
      <c r="AP280" s="2">
        <f>VLOOKUP(AP$266,AURORA!$C$3:$AC$460,$B280-2020,FALSE)</f>
        <v>1951.3109999999999</v>
      </c>
    </row>
    <row r="281" spans="2:42" x14ac:dyDescent="0.2">
      <c r="B281">
        <v>2035</v>
      </c>
      <c r="C281">
        <v>2035</v>
      </c>
      <c r="D281" s="6">
        <f t="shared" si="11"/>
        <v>0</v>
      </c>
      <c r="E281" s="6"/>
      <c r="F281" s="6">
        <f t="shared" si="12"/>
        <v>9021.9699999999993</v>
      </c>
      <c r="G281" s="6">
        <f t="shared" si="13"/>
        <v>524.4865850000001</v>
      </c>
      <c r="H281" s="6">
        <f t="shared" si="14"/>
        <v>1003.153</v>
      </c>
      <c r="I281" s="6"/>
      <c r="J281" s="6">
        <f t="shared" si="15"/>
        <v>21.899640000000002</v>
      </c>
      <c r="M281" s="6">
        <f t="shared" si="16"/>
        <v>-22.60726</v>
      </c>
      <c r="N281" s="6">
        <f t="shared" si="17"/>
        <v>583.32619299999999</v>
      </c>
      <c r="O281" s="6">
        <f t="shared" si="18"/>
        <v>1989.1289999999999</v>
      </c>
      <c r="P281" s="6">
        <f t="shared" si="19"/>
        <v>294.59930000000003</v>
      </c>
      <c r="Q281" s="6">
        <f t="shared" si="20"/>
        <v>13415.956457999999</v>
      </c>
      <c r="R281" s="6">
        <f t="shared" si="21"/>
        <v>12891.469873</v>
      </c>
      <c r="S281" s="2">
        <v>11128.676022883088</v>
      </c>
      <c r="T281" s="4">
        <f t="shared" si="22"/>
        <v>1.158401039485039</v>
      </c>
      <c r="U281" s="6"/>
      <c r="V281" s="6"/>
      <c r="W281" s="6"/>
      <c r="X281" s="6"/>
      <c r="Y281" s="6"/>
      <c r="Z281" s="6"/>
      <c r="AA281" s="6"/>
      <c r="AB281" s="6"/>
      <c r="AD281" s="2">
        <f>VLOOKUP(AD$266,AURORA!$C$3:$AC$460,$B281-2020,FALSE)</f>
        <v>522.58770000000004</v>
      </c>
      <c r="AE281" s="2">
        <f>VLOOKUP(AE$266,AURORA!$C$3:$AC$460,$B281-2020,FALSE)</f>
        <v>21.899640000000002</v>
      </c>
      <c r="AF281" s="2">
        <f>VLOOKUP(AF$266,AURORA!$C$3:$AC$460,$B281-2020,FALSE)</f>
        <v>9021.9699999999993</v>
      </c>
      <c r="AG281" s="2">
        <f>VLOOKUP(AG$266,AURORA!$C$3:$AC$460,$B281-2020,FALSE)</f>
        <v>0.592171</v>
      </c>
      <c r="AH281" s="2">
        <f>VLOOKUP(AH$266,AURORA!$C$3:$AC$460,$B281-2020,FALSE)</f>
        <v>577.65509999999995</v>
      </c>
      <c r="AI281" s="2">
        <f>VLOOKUP(AI$266,AURORA!$C$3:$AC$460,$B281-2020,FALSE)</f>
        <v>5.6710929999999999</v>
      </c>
      <c r="AJ281" s="2">
        <f>VLOOKUP(AJ$266,AURORA!$C$3:$AC$460,$B281-2020,FALSE)</f>
        <v>1.3067139999999999</v>
      </c>
      <c r="AK281" s="2">
        <f>VLOOKUP(AK$266,AURORA!$C$3:$AC$460,$B281-2020,FALSE)</f>
        <v>0</v>
      </c>
      <c r="AL281" s="2">
        <f>VLOOKUP(AL$266,AURORA!$C$3:$AC$460,$B281-2020,FALSE)</f>
        <v>1003.153</v>
      </c>
      <c r="AM281" s="2">
        <f>VLOOKUP(AM$266,AURORA!$C$3:$AC$460,$B281-2020,FALSE)</f>
        <v>294.59930000000003</v>
      </c>
      <c r="AN281" s="2">
        <f>VLOOKUP(AN$266,AURORA!$C$3:$AC$460,$B281-2020,FALSE)</f>
        <v>-2.6193580000000001E-2</v>
      </c>
      <c r="AO281" s="2">
        <f>VLOOKUP(AO$266,AURORA!$C$3:$AC$460,$B281-2020,FALSE)</f>
        <v>-22.60726</v>
      </c>
      <c r="AP281" s="2">
        <f>VLOOKUP(AP$266,AURORA!$C$3:$AC$460,$B281-2020,FALSE)</f>
        <v>1989.1289999999999</v>
      </c>
    </row>
    <row r="282" spans="2:42" x14ac:dyDescent="0.2">
      <c r="B282">
        <v>2036</v>
      </c>
      <c r="C282">
        <v>2036</v>
      </c>
      <c r="D282" s="6">
        <f t="shared" si="11"/>
        <v>0</v>
      </c>
      <c r="E282" s="6"/>
      <c r="F282" s="6">
        <f t="shared" si="12"/>
        <v>9031.2900000000009</v>
      </c>
      <c r="G282" s="6">
        <f t="shared" si="13"/>
        <v>537.94076250000012</v>
      </c>
      <c r="H282" s="6">
        <f t="shared" si="14"/>
        <v>971.27290000000005</v>
      </c>
      <c r="I282" s="6"/>
      <c r="J282" s="6">
        <f t="shared" si="15"/>
        <v>21.698509999999999</v>
      </c>
      <c r="M282" s="6">
        <f t="shared" si="16"/>
        <v>-24.04148</v>
      </c>
      <c r="N282" s="6">
        <f t="shared" si="17"/>
        <v>605.15354200000002</v>
      </c>
      <c r="O282" s="6">
        <f t="shared" si="18"/>
        <v>1992.9290000000001</v>
      </c>
      <c r="P282" s="6">
        <f t="shared" si="19"/>
        <v>304.39780000000002</v>
      </c>
      <c r="Q282" s="6">
        <f t="shared" si="20"/>
        <v>13440.641034500002</v>
      </c>
      <c r="R282" s="6">
        <f t="shared" si="21"/>
        <v>12902.700272000002</v>
      </c>
      <c r="S282" s="2">
        <v>11181.069112842255</v>
      </c>
      <c r="T282" s="4">
        <f t="shared" si="22"/>
        <v>1.1539773291607982</v>
      </c>
      <c r="U282" s="6"/>
      <c r="V282" s="6"/>
      <c r="W282" s="6"/>
      <c r="X282" s="6"/>
      <c r="Y282" s="6"/>
      <c r="Z282" s="6"/>
      <c r="AA282" s="6"/>
      <c r="AB282" s="6"/>
      <c r="AD282" s="2">
        <f>VLOOKUP(AD$266,AURORA!$C$3:$AC$460,$B282-2020,FALSE)</f>
        <v>536.88800000000003</v>
      </c>
      <c r="AE282" s="2">
        <f>VLOOKUP(AE$266,AURORA!$C$3:$AC$460,$B282-2020,FALSE)</f>
        <v>21.698509999999999</v>
      </c>
      <c r="AF282" s="2">
        <f>VLOOKUP(AF$266,AURORA!$C$3:$AC$460,$B282-2020,FALSE)</f>
        <v>9031.2900000000009</v>
      </c>
      <c r="AG282" s="2">
        <f>VLOOKUP(AG$266,AURORA!$C$3:$AC$460,$B282-2020,FALSE)</f>
        <v>0.49792189999999997</v>
      </c>
      <c r="AH282" s="2">
        <f>VLOOKUP(AH$266,AURORA!$C$3:$AC$460,$B282-2020,FALSE)</f>
        <v>599.49379999999996</v>
      </c>
      <c r="AI282" s="2">
        <f>VLOOKUP(AI$266,AURORA!$C$3:$AC$460,$B282-2020,FALSE)</f>
        <v>5.6597419999999996</v>
      </c>
      <c r="AJ282" s="2">
        <f>VLOOKUP(AJ$266,AURORA!$C$3:$AC$460,$B282-2020,FALSE)</f>
        <v>0.55484060000000002</v>
      </c>
      <c r="AK282" s="2">
        <f>VLOOKUP(AK$266,AURORA!$C$3:$AC$460,$B282-2020,FALSE)</f>
        <v>0</v>
      </c>
      <c r="AL282" s="2">
        <f>VLOOKUP(AL$266,AURORA!$C$3:$AC$460,$B282-2020,FALSE)</f>
        <v>971.27290000000005</v>
      </c>
      <c r="AM282" s="2">
        <f>VLOOKUP(AM$266,AURORA!$C$3:$AC$460,$B282-2020,FALSE)</f>
        <v>304.39780000000002</v>
      </c>
      <c r="AN282" s="2">
        <f>VLOOKUP(AN$266,AURORA!$C$3:$AC$460,$B282-2020,FALSE)</f>
        <v>-2.4081539999999999E-2</v>
      </c>
      <c r="AO282" s="2">
        <f>VLOOKUP(AO$266,AURORA!$C$3:$AC$460,$B282-2020,FALSE)</f>
        <v>-24.04148</v>
      </c>
      <c r="AP282" s="2">
        <f>VLOOKUP(AP$266,AURORA!$C$3:$AC$460,$B282-2020,FALSE)</f>
        <v>1992.9290000000001</v>
      </c>
    </row>
    <row r="283" spans="2:42" x14ac:dyDescent="0.2">
      <c r="B283">
        <v>2037</v>
      </c>
      <c r="C283">
        <v>2037</v>
      </c>
      <c r="D283" s="6">
        <f t="shared" si="11"/>
        <v>0</v>
      </c>
      <c r="E283" s="6"/>
      <c r="F283" s="6">
        <f t="shared" si="12"/>
        <v>9039.1039999999994</v>
      </c>
      <c r="G283" s="6">
        <f t="shared" si="13"/>
        <v>506.62019049999998</v>
      </c>
      <c r="H283" s="6">
        <f t="shared" si="14"/>
        <v>1073.2560000000001</v>
      </c>
      <c r="I283" s="6"/>
      <c r="J283" s="6">
        <f t="shared" si="15"/>
        <v>21.61186</v>
      </c>
      <c r="M283" s="6">
        <f t="shared" si="16"/>
        <v>-26.333500000000001</v>
      </c>
      <c r="N283" s="6">
        <f t="shared" si="17"/>
        <v>633.44084999999995</v>
      </c>
      <c r="O283" s="6">
        <f t="shared" si="18"/>
        <v>2009.1510000000001</v>
      </c>
      <c r="P283" s="6">
        <f t="shared" si="19"/>
        <v>311.9939</v>
      </c>
      <c r="Q283" s="6">
        <f t="shared" si="20"/>
        <v>13568.844300499997</v>
      </c>
      <c r="R283" s="6">
        <f t="shared" si="21"/>
        <v>13062.224109999999</v>
      </c>
      <c r="S283" s="2">
        <v>11233.708866094506</v>
      </c>
      <c r="T283" s="4">
        <f t="shared" si="22"/>
        <v>1.162770396286867</v>
      </c>
      <c r="U283" s="6"/>
      <c r="V283" s="6"/>
      <c r="W283" s="6"/>
      <c r="X283" s="6"/>
      <c r="Y283" s="6"/>
      <c r="Z283" s="6"/>
      <c r="AA283" s="6"/>
      <c r="AB283" s="6"/>
      <c r="AD283" s="2">
        <f>VLOOKUP(AD$266,AURORA!$C$3:$AC$460,$B283-2020,FALSE)</f>
        <v>505.85930000000002</v>
      </c>
      <c r="AE283" s="2">
        <f>VLOOKUP(AE$266,AURORA!$C$3:$AC$460,$B283-2020,FALSE)</f>
        <v>21.61186</v>
      </c>
      <c r="AF283" s="2">
        <f>VLOOKUP(AF$266,AURORA!$C$3:$AC$460,$B283-2020,FALSE)</f>
        <v>9039.1039999999994</v>
      </c>
      <c r="AG283" s="2">
        <f>VLOOKUP(AG$266,AURORA!$C$3:$AC$460,$B283-2020,FALSE)</f>
        <v>0.50574090000000005</v>
      </c>
      <c r="AH283" s="2">
        <f>VLOOKUP(AH$266,AURORA!$C$3:$AC$460,$B283-2020,FALSE)</f>
        <v>627.77319999999997</v>
      </c>
      <c r="AI283" s="2">
        <f>VLOOKUP(AI$266,AURORA!$C$3:$AC$460,$B283-2020,FALSE)</f>
        <v>5.6676500000000001</v>
      </c>
      <c r="AJ283" s="2">
        <f>VLOOKUP(AJ$266,AURORA!$C$3:$AC$460,$B283-2020,FALSE)</f>
        <v>0.25514959999999998</v>
      </c>
      <c r="AK283" s="2">
        <f>VLOOKUP(AK$266,AURORA!$C$3:$AC$460,$B283-2020,FALSE)</f>
        <v>0</v>
      </c>
      <c r="AL283" s="2">
        <f>VLOOKUP(AL$266,AURORA!$C$3:$AC$460,$B283-2020,FALSE)</f>
        <v>1073.2560000000001</v>
      </c>
      <c r="AM283" s="2">
        <f>VLOOKUP(AM$266,AURORA!$C$3:$AC$460,$B283-2020,FALSE)</f>
        <v>311.9939</v>
      </c>
      <c r="AN283" s="2">
        <f>VLOOKUP(AN$266,AURORA!$C$3:$AC$460,$B283-2020,FALSE)</f>
        <v>-2.4533579999999999E-2</v>
      </c>
      <c r="AO283" s="2">
        <f>VLOOKUP(AO$266,AURORA!$C$3:$AC$460,$B283-2020,FALSE)</f>
        <v>-26.333500000000001</v>
      </c>
      <c r="AP283" s="2">
        <f>VLOOKUP(AP$266,AURORA!$C$3:$AC$460,$B283-2020,FALSE)</f>
        <v>2009.1510000000001</v>
      </c>
    </row>
    <row r="284" spans="2:42" x14ac:dyDescent="0.2">
      <c r="B284">
        <v>2038</v>
      </c>
      <c r="C284">
        <v>2038</v>
      </c>
      <c r="D284" s="6">
        <f t="shared" si="11"/>
        <v>0</v>
      </c>
      <c r="E284" s="6"/>
      <c r="F284" s="6">
        <f t="shared" si="12"/>
        <v>9047.4619999999995</v>
      </c>
      <c r="G284" s="6">
        <f t="shared" si="13"/>
        <v>520.79767060000006</v>
      </c>
      <c r="H284" s="6">
        <f t="shared" si="14"/>
        <v>991.98080000000004</v>
      </c>
      <c r="I284" s="6"/>
      <c r="J284" s="6">
        <f t="shared" si="15"/>
        <v>21.567460000000001</v>
      </c>
      <c r="M284" s="6">
        <f t="shared" si="16"/>
        <v>-28.439699999999998</v>
      </c>
      <c r="N284" s="6">
        <f t="shared" si="17"/>
        <v>658.97238699999991</v>
      </c>
      <c r="O284" s="6">
        <f t="shared" si="18"/>
        <v>2033.643</v>
      </c>
      <c r="P284" s="6">
        <f t="shared" si="19"/>
        <v>322.67450000000002</v>
      </c>
      <c r="Q284" s="6">
        <f t="shared" si="20"/>
        <v>13568.658117599998</v>
      </c>
      <c r="R284" s="6">
        <f t="shared" si="21"/>
        <v>13047.860446999997</v>
      </c>
      <c r="S284" s="2">
        <v>11286.596443914739</v>
      </c>
      <c r="T284" s="4">
        <f t="shared" si="22"/>
        <v>1.1560491696356219</v>
      </c>
      <c r="U284" s="6"/>
      <c r="V284" s="6"/>
      <c r="W284" s="6"/>
      <c r="X284" s="6"/>
      <c r="Y284" s="6"/>
      <c r="Z284" s="6"/>
      <c r="AA284" s="6"/>
      <c r="AB284" s="6"/>
      <c r="AD284" s="2">
        <f>VLOOKUP(AD$266,AURORA!$C$3:$AC$460,$B284-2020,FALSE)</f>
        <v>519.93780000000004</v>
      </c>
      <c r="AE284" s="2">
        <f>VLOOKUP(AE$266,AURORA!$C$3:$AC$460,$B284-2020,FALSE)</f>
        <v>21.567460000000001</v>
      </c>
      <c r="AF284" s="2">
        <f>VLOOKUP(AF$266,AURORA!$C$3:$AC$460,$B284-2020,FALSE)</f>
        <v>9047.4619999999995</v>
      </c>
      <c r="AG284" s="2">
        <f>VLOOKUP(AG$266,AURORA!$C$3:$AC$460,$B284-2020,FALSE)</f>
        <v>0.48721140000000002</v>
      </c>
      <c r="AH284" s="2">
        <f>VLOOKUP(AH$266,AURORA!$C$3:$AC$460,$B284-2020,FALSE)</f>
        <v>653.30629999999996</v>
      </c>
      <c r="AI284" s="2">
        <f>VLOOKUP(AI$266,AURORA!$C$3:$AC$460,$B284-2020,FALSE)</f>
        <v>5.6660870000000001</v>
      </c>
      <c r="AJ284" s="2">
        <f>VLOOKUP(AJ$266,AURORA!$C$3:$AC$460,$B284-2020,FALSE)</f>
        <v>0.37265920000000002</v>
      </c>
      <c r="AK284" s="2">
        <f>VLOOKUP(AK$266,AURORA!$C$3:$AC$460,$B284-2020,FALSE)</f>
        <v>0</v>
      </c>
      <c r="AL284" s="2">
        <f>VLOOKUP(AL$266,AURORA!$C$3:$AC$460,$B284-2020,FALSE)</f>
        <v>991.98080000000004</v>
      </c>
      <c r="AM284" s="2">
        <f>VLOOKUP(AM$266,AURORA!$C$3:$AC$460,$B284-2020,FALSE)</f>
        <v>322.67450000000002</v>
      </c>
      <c r="AN284" s="2">
        <f>VLOOKUP(AN$266,AURORA!$C$3:$AC$460,$B284-2020,FALSE)</f>
        <v>-2.2777039999999998E-2</v>
      </c>
      <c r="AO284" s="2">
        <f>VLOOKUP(AO$266,AURORA!$C$3:$AC$460,$B284-2020,FALSE)</f>
        <v>-28.439699999999998</v>
      </c>
      <c r="AP284" s="2">
        <f>VLOOKUP(AP$266,AURORA!$C$3:$AC$460,$B284-2020,FALSE)</f>
        <v>2033.643</v>
      </c>
    </row>
    <row r="285" spans="2:42" x14ac:dyDescent="0.2">
      <c r="B285">
        <v>2039</v>
      </c>
      <c r="C285">
        <v>2039</v>
      </c>
      <c r="D285" s="6">
        <f t="shared" si="11"/>
        <v>0</v>
      </c>
      <c r="E285" s="6"/>
      <c r="F285" s="6">
        <f t="shared" si="12"/>
        <v>9056.2369999999992</v>
      </c>
      <c r="G285" s="6">
        <f t="shared" si="13"/>
        <v>502.11574210000003</v>
      </c>
      <c r="H285" s="6">
        <f t="shared" si="14"/>
        <v>960.59680000000003</v>
      </c>
      <c r="I285" s="6"/>
      <c r="J285" s="6">
        <f t="shared" si="15"/>
        <v>21.385680000000001</v>
      </c>
      <c r="M285" s="6">
        <f t="shared" si="16"/>
        <v>-29.375530000000001</v>
      </c>
      <c r="N285" s="6">
        <f t="shared" si="17"/>
        <v>682.247432</v>
      </c>
      <c r="O285" s="6">
        <f t="shared" si="18"/>
        <v>2046.2550000000001</v>
      </c>
      <c r="P285" s="6">
        <f t="shared" si="19"/>
        <v>317.43209999999999</v>
      </c>
      <c r="Q285" s="6">
        <f t="shared" si="20"/>
        <v>13556.894224099999</v>
      </c>
      <c r="R285" s="6">
        <f t="shared" si="21"/>
        <v>13054.778482</v>
      </c>
      <c r="S285" s="2">
        <v>11339.733013045057</v>
      </c>
      <c r="T285" s="4">
        <f t="shared" si="22"/>
        <v>1.1512421383274174</v>
      </c>
      <c r="U285" s="6"/>
      <c r="V285" s="6"/>
      <c r="W285" s="6"/>
      <c r="X285" s="6"/>
      <c r="Y285" s="6"/>
      <c r="Z285" s="6"/>
      <c r="AA285" s="6"/>
      <c r="AB285" s="6"/>
      <c r="AD285" s="2">
        <f>VLOOKUP(AD$266,AURORA!$C$3:$AC$460,$B285-2020,FALSE)</f>
        <v>501.0342</v>
      </c>
      <c r="AE285" s="2">
        <f>VLOOKUP(AE$266,AURORA!$C$3:$AC$460,$B285-2020,FALSE)</f>
        <v>21.385680000000001</v>
      </c>
      <c r="AF285" s="2">
        <f>VLOOKUP(AF$266,AURORA!$C$3:$AC$460,$B285-2020,FALSE)</f>
        <v>9056.2369999999992</v>
      </c>
      <c r="AG285" s="2">
        <f>VLOOKUP(AG$266,AURORA!$C$3:$AC$460,$B285-2020,FALSE)</f>
        <v>0.53896650000000002</v>
      </c>
      <c r="AH285" s="2">
        <f>VLOOKUP(AH$266,AURORA!$C$3:$AC$460,$B285-2020,FALSE)</f>
        <v>676.58759999999995</v>
      </c>
      <c r="AI285" s="2">
        <f>VLOOKUP(AI$266,AURORA!$C$3:$AC$460,$B285-2020,FALSE)</f>
        <v>5.6598319999999998</v>
      </c>
      <c r="AJ285" s="2">
        <f>VLOOKUP(AJ$266,AURORA!$C$3:$AC$460,$B285-2020,FALSE)</f>
        <v>0.54257560000000005</v>
      </c>
      <c r="AK285" s="2">
        <f>VLOOKUP(AK$266,AURORA!$C$3:$AC$460,$B285-2020,FALSE)</f>
        <v>0</v>
      </c>
      <c r="AL285" s="2">
        <f>VLOOKUP(AL$266,AURORA!$C$3:$AC$460,$B285-2020,FALSE)</f>
        <v>960.59680000000003</v>
      </c>
      <c r="AM285" s="2">
        <f>VLOOKUP(AM$266,AURORA!$C$3:$AC$460,$B285-2020,FALSE)</f>
        <v>317.43209999999999</v>
      </c>
      <c r="AN285" s="2">
        <f>VLOOKUP(AN$266,AURORA!$C$3:$AC$460,$B285-2020,FALSE)</f>
        <v>-3.0652490000000001E-2</v>
      </c>
      <c r="AO285" s="2">
        <f>VLOOKUP(AO$266,AURORA!$C$3:$AC$460,$B285-2020,FALSE)</f>
        <v>-29.375530000000001</v>
      </c>
      <c r="AP285" s="2">
        <f>VLOOKUP(AP$266,AURORA!$C$3:$AC$460,$B285-2020,FALSE)</f>
        <v>2046.2550000000001</v>
      </c>
    </row>
    <row r="286" spans="2:42" x14ac:dyDescent="0.2">
      <c r="B286">
        <v>2040</v>
      </c>
      <c r="C286">
        <v>2040</v>
      </c>
      <c r="D286" s="6">
        <f t="shared" si="11"/>
        <v>0</v>
      </c>
      <c r="E286" s="6"/>
      <c r="F286" s="6">
        <f t="shared" si="12"/>
        <v>9065.9789999999994</v>
      </c>
      <c r="G286" s="6">
        <f t="shared" si="13"/>
        <v>457.33968110000001</v>
      </c>
      <c r="H286" s="6">
        <f t="shared" si="14"/>
        <v>1058.6780000000001</v>
      </c>
      <c r="I286" s="6"/>
      <c r="J286" s="6">
        <f t="shared" si="15"/>
        <v>21.376080000000002</v>
      </c>
      <c r="M286" s="6">
        <f t="shared" si="16"/>
        <v>-32.223869999999998</v>
      </c>
      <c r="N286" s="6">
        <f t="shared" si="17"/>
        <v>710.80479700000001</v>
      </c>
      <c r="O286" s="6">
        <f t="shared" si="18"/>
        <v>2064.86</v>
      </c>
      <c r="P286" s="6">
        <f t="shared" si="19"/>
        <v>328.88920000000002</v>
      </c>
      <c r="Q286" s="6">
        <f t="shared" si="20"/>
        <v>13675.702888100001</v>
      </c>
      <c r="R286" s="6">
        <f t="shared" si="21"/>
        <v>13218.363207</v>
      </c>
      <c r="S286" s="2">
        <v>11393.119745720513</v>
      </c>
      <c r="T286" s="4">
        <f t="shared" si="22"/>
        <v>1.1602057647085722</v>
      </c>
      <c r="U286" s="6"/>
      <c r="V286" s="6"/>
      <c r="W286" s="6"/>
      <c r="X286" s="6"/>
      <c r="Y286" s="6"/>
      <c r="Z286" s="6"/>
      <c r="AA286" s="6"/>
      <c r="AB286" s="6"/>
      <c r="AD286" s="2">
        <f>VLOOKUP(AD$266,AURORA!$C$3:$AC$460,$B286-2020,FALSE)</f>
        <v>456.56650000000002</v>
      </c>
      <c r="AE286" s="2">
        <f>VLOOKUP(AE$266,AURORA!$C$3:$AC$460,$B286-2020,FALSE)</f>
        <v>21.376080000000002</v>
      </c>
      <c r="AF286" s="2">
        <f>VLOOKUP(AF$266,AURORA!$C$3:$AC$460,$B286-2020,FALSE)</f>
        <v>9065.9789999999994</v>
      </c>
      <c r="AG286" s="2">
        <f>VLOOKUP(AG$266,AURORA!$C$3:$AC$460,$B286-2020,FALSE)</f>
        <v>0.48932999999999999</v>
      </c>
      <c r="AH286" s="2">
        <f>VLOOKUP(AH$266,AURORA!$C$3:$AC$460,$B286-2020,FALSE)</f>
        <v>705.15679999999998</v>
      </c>
      <c r="AI286" s="2">
        <f>VLOOKUP(AI$266,AURORA!$C$3:$AC$460,$B286-2020,FALSE)</f>
        <v>5.6479970000000002</v>
      </c>
      <c r="AJ286" s="2">
        <f>VLOOKUP(AJ$266,AURORA!$C$3:$AC$460,$B286-2020,FALSE)</f>
        <v>0.28385110000000002</v>
      </c>
      <c r="AK286" s="2">
        <f>VLOOKUP(AK$266,AURORA!$C$3:$AC$460,$B286-2020,FALSE)</f>
        <v>0</v>
      </c>
      <c r="AL286" s="2">
        <f>VLOOKUP(AL$266,AURORA!$C$3:$AC$460,$B286-2020,FALSE)</f>
        <v>1058.6780000000001</v>
      </c>
      <c r="AM286" s="2">
        <f>VLOOKUP(AM$266,AURORA!$C$3:$AC$460,$B286-2020,FALSE)</f>
        <v>328.88920000000002</v>
      </c>
      <c r="AN286" s="2">
        <f>VLOOKUP(AN$266,AURORA!$C$3:$AC$460,$B286-2020,FALSE)</f>
        <v>-3.8185240000000002E-2</v>
      </c>
      <c r="AO286" s="2">
        <f>VLOOKUP(AO$266,AURORA!$C$3:$AC$460,$B286-2020,FALSE)</f>
        <v>-32.223869999999998</v>
      </c>
      <c r="AP286" s="2">
        <f>VLOOKUP(AP$266,AURORA!$C$3:$AC$460,$B286-2020,FALSE)</f>
        <v>2064.86</v>
      </c>
    </row>
    <row r="287" spans="2:42" x14ac:dyDescent="0.2">
      <c r="B287">
        <v>2041</v>
      </c>
      <c r="C287">
        <v>2041</v>
      </c>
      <c r="D287" s="6">
        <f t="shared" si="11"/>
        <v>0</v>
      </c>
      <c r="E287" s="6"/>
      <c r="F287" s="6">
        <f t="shared" si="12"/>
        <v>9073.3709999999992</v>
      </c>
      <c r="G287" s="6">
        <f t="shared" si="13"/>
        <v>463.02250479999998</v>
      </c>
      <c r="H287" s="6">
        <f t="shared" si="14"/>
        <v>983.87459999999999</v>
      </c>
      <c r="I287" s="6"/>
      <c r="J287" s="6">
        <f t="shared" si="15"/>
        <v>21.31073</v>
      </c>
      <c r="M287" s="6">
        <f t="shared" si="16"/>
        <v>-33.639110000000002</v>
      </c>
      <c r="N287" s="6">
        <f t="shared" si="17"/>
        <v>739.17556500000001</v>
      </c>
      <c r="O287" s="6">
        <f t="shared" si="18"/>
        <v>2078.6619999999998</v>
      </c>
      <c r="P287" s="6">
        <f t="shared" si="19"/>
        <v>336.52530000000002</v>
      </c>
      <c r="Q287" s="6">
        <f t="shared" si="20"/>
        <v>13662.302589799996</v>
      </c>
      <c r="R287" s="6">
        <f t="shared" si="21"/>
        <v>13199.280084999997</v>
      </c>
      <c r="S287" s="2">
        <v>11446.757819694963</v>
      </c>
      <c r="T287" s="4">
        <f t="shared" si="22"/>
        <v>1.1531020654852759</v>
      </c>
      <c r="U287" s="6"/>
      <c r="V287" s="6"/>
      <c r="W287" s="6"/>
      <c r="X287" s="6"/>
      <c r="Y287" s="6"/>
      <c r="Z287" s="6"/>
      <c r="AA287" s="6"/>
      <c r="AB287" s="6"/>
      <c r="AD287" s="2">
        <f>VLOOKUP(AD$266,AURORA!$C$3:$AC$460,$B287-2020,FALSE)</f>
        <v>462.03530000000001</v>
      </c>
      <c r="AE287" s="2">
        <f>VLOOKUP(AE$266,AURORA!$C$3:$AC$460,$B287-2020,FALSE)</f>
        <v>21.31073</v>
      </c>
      <c r="AF287" s="2">
        <f>VLOOKUP(AF$266,AURORA!$C$3:$AC$460,$B287-2020,FALSE)</f>
        <v>9073.3709999999992</v>
      </c>
      <c r="AG287" s="2">
        <f>VLOOKUP(AG$266,AURORA!$C$3:$AC$460,$B287-2020,FALSE)</f>
        <v>0.63033320000000004</v>
      </c>
      <c r="AH287" s="2">
        <f>VLOOKUP(AH$266,AURORA!$C$3:$AC$460,$B287-2020,FALSE)</f>
        <v>733.52449999999999</v>
      </c>
      <c r="AI287" s="2">
        <f>VLOOKUP(AI$266,AURORA!$C$3:$AC$460,$B287-2020,FALSE)</f>
        <v>5.651065</v>
      </c>
      <c r="AJ287" s="2">
        <f>VLOOKUP(AJ$266,AURORA!$C$3:$AC$460,$B287-2020,FALSE)</f>
        <v>0.35687160000000001</v>
      </c>
      <c r="AK287" s="2">
        <f>VLOOKUP(AK$266,AURORA!$C$3:$AC$460,$B287-2020,FALSE)</f>
        <v>0</v>
      </c>
      <c r="AL287" s="2">
        <f>VLOOKUP(AL$266,AURORA!$C$3:$AC$460,$B287-2020,FALSE)</f>
        <v>983.87459999999999</v>
      </c>
      <c r="AM287" s="2">
        <f>VLOOKUP(AM$266,AURORA!$C$3:$AC$460,$B287-2020,FALSE)</f>
        <v>336.52530000000002</v>
      </c>
      <c r="AN287" s="2">
        <f>VLOOKUP(AN$266,AURORA!$C$3:$AC$460,$B287-2020,FALSE)</f>
        <v>-4.8835499999999997E-2</v>
      </c>
      <c r="AO287" s="2">
        <f>VLOOKUP(AO$266,AURORA!$C$3:$AC$460,$B287-2020,FALSE)</f>
        <v>-33.639110000000002</v>
      </c>
      <c r="AP287" s="2">
        <f>VLOOKUP(AP$266,AURORA!$C$3:$AC$460,$B287-2020,FALSE)</f>
        <v>2078.6619999999998</v>
      </c>
    </row>
    <row r="288" spans="2:42" x14ac:dyDescent="0.2">
      <c r="B288">
        <v>2042</v>
      </c>
      <c r="C288">
        <v>2042</v>
      </c>
      <c r="D288" s="6">
        <f t="shared" si="11"/>
        <v>0</v>
      </c>
      <c r="E288" s="6"/>
      <c r="F288" s="6">
        <f t="shared" si="12"/>
        <v>9082.1470000000008</v>
      </c>
      <c r="G288" s="6">
        <f t="shared" si="13"/>
        <v>462.80785650000001</v>
      </c>
      <c r="H288" s="6">
        <f t="shared" si="14"/>
        <v>951.41409999999996</v>
      </c>
      <c r="I288" s="6"/>
      <c r="J288" s="6">
        <f t="shared" si="15"/>
        <v>21.11328</v>
      </c>
      <c r="M288" s="6">
        <f t="shared" si="16"/>
        <v>-34.996470000000002</v>
      </c>
      <c r="N288" s="6">
        <f t="shared" si="17"/>
        <v>755.48015299999997</v>
      </c>
      <c r="O288" s="6">
        <f t="shared" si="18"/>
        <v>2079.0459999999998</v>
      </c>
      <c r="P288" s="6">
        <f t="shared" si="19"/>
        <v>338.53590000000003</v>
      </c>
      <c r="Q288" s="6">
        <f t="shared" si="20"/>
        <v>13655.547819500001</v>
      </c>
      <c r="R288" s="6">
        <f t="shared" si="21"/>
        <v>13192.739963000002</v>
      </c>
      <c r="S288" s="2">
        <v>11500.648418267057</v>
      </c>
      <c r="T288" s="4">
        <f t="shared" si="22"/>
        <v>1.1471300993816409</v>
      </c>
      <c r="U288" s="6"/>
      <c r="V288" s="6"/>
      <c r="W288" s="6"/>
      <c r="X288" s="6"/>
      <c r="Y288" s="6"/>
      <c r="Z288" s="6"/>
      <c r="AA288" s="6"/>
      <c r="AB288" s="6"/>
      <c r="AD288" s="2">
        <f>VLOOKUP(AD$266,AURORA!$C$3:$AC$460,$B288-2020,FALSE)</f>
        <v>461.55149999999998</v>
      </c>
      <c r="AE288" s="2">
        <f>VLOOKUP(AE$266,AURORA!$C$3:$AC$460,$B288-2020,FALSE)</f>
        <v>21.11328</v>
      </c>
      <c r="AF288" s="2">
        <f>VLOOKUP(AF$266,AURORA!$C$3:$AC$460,$B288-2020,FALSE)</f>
        <v>9082.1470000000008</v>
      </c>
      <c r="AG288" s="2">
        <f>VLOOKUP(AG$266,AURORA!$C$3:$AC$460,$B288-2020,FALSE)</f>
        <v>0.70770089999999997</v>
      </c>
      <c r="AH288" s="2">
        <f>VLOOKUP(AH$266,AURORA!$C$3:$AC$460,$B288-2020,FALSE)</f>
        <v>749.82809999999995</v>
      </c>
      <c r="AI288" s="2">
        <f>VLOOKUP(AI$266,AURORA!$C$3:$AC$460,$B288-2020,FALSE)</f>
        <v>5.6520530000000004</v>
      </c>
      <c r="AJ288" s="2">
        <f>VLOOKUP(AJ$266,AURORA!$C$3:$AC$460,$B288-2020,FALSE)</f>
        <v>0.54865560000000002</v>
      </c>
      <c r="AK288" s="2">
        <f>VLOOKUP(AK$266,AURORA!$C$3:$AC$460,$B288-2020,FALSE)</f>
        <v>0</v>
      </c>
      <c r="AL288" s="2">
        <f>VLOOKUP(AL$266,AURORA!$C$3:$AC$460,$B288-2020,FALSE)</f>
        <v>951.41409999999996</v>
      </c>
      <c r="AM288" s="2">
        <f>VLOOKUP(AM$266,AURORA!$C$3:$AC$460,$B288-2020,FALSE)</f>
        <v>338.53590000000003</v>
      </c>
      <c r="AN288" s="2">
        <f>VLOOKUP(AN$266,AURORA!$C$3:$AC$460,$B288-2020,FALSE)</f>
        <v>-6.8687059999999994E-2</v>
      </c>
      <c r="AO288" s="2">
        <f>VLOOKUP(AO$266,AURORA!$C$3:$AC$460,$B288-2020,FALSE)</f>
        <v>-34.996470000000002</v>
      </c>
      <c r="AP288" s="2">
        <f>VLOOKUP(AP$266,AURORA!$C$3:$AC$460,$B288-2020,FALSE)</f>
        <v>2079.0459999999998</v>
      </c>
    </row>
    <row r="289" spans="2:42" x14ac:dyDescent="0.2">
      <c r="B289">
        <v>2043</v>
      </c>
      <c r="C289">
        <v>2043</v>
      </c>
      <c r="D289" s="6">
        <f t="shared" si="11"/>
        <v>0</v>
      </c>
      <c r="E289" s="6"/>
      <c r="F289" s="6">
        <f t="shared" si="12"/>
        <v>9090.5049999999992</v>
      </c>
      <c r="G289" s="6">
        <f t="shared" si="13"/>
        <v>408.56263089999999</v>
      </c>
      <c r="H289" s="6">
        <f t="shared" si="14"/>
        <v>1007.967</v>
      </c>
      <c r="I289" s="6"/>
      <c r="J289" s="6">
        <f t="shared" si="15"/>
        <v>20.925249999999998</v>
      </c>
      <c r="M289" s="6">
        <f t="shared" si="16"/>
        <v>-36.558860000000003</v>
      </c>
      <c r="N289" s="6">
        <f t="shared" si="17"/>
        <v>805.72640100000001</v>
      </c>
      <c r="O289" s="6">
        <f t="shared" si="18"/>
        <v>2187.5320000000002</v>
      </c>
      <c r="P289" s="6">
        <f t="shared" si="19"/>
        <v>342.90989999999999</v>
      </c>
      <c r="Q289" s="6">
        <f t="shared" si="20"/>
        <v>13827.5693219</v>
      </c>
      <c r="R289" s="6">
        <f t="shared" si="21"/>
        <v>13419.006691000001</v>
      </c>
      <c r="S289" s="2">
        <v>11554.792730306335</v>
      </c>
      <c r="T289" s="4">
        <f t="shared" si="22"/>
        <v>1.1613368585837232</v>
      </c>
      <c r="U289" s="6"/>
      <c r="V289" s="6"/>
      <c r="W289" s="6"/>
      <c r="X289" s="6"/>
      <c r="Y289" s="6"/>
      <c r="Z289" s="6"/>
      <c r="AA289" s="6"/>
      <c r="AB289" s="6"/>
      <c r="AD289" s="2">
        <f>VLOOKUP(AD$266,AURORA!$C$3:$AC$460,$B289-2020,FALSE)</f>
        <v>407.21179999999998</v>
      </c>
      <c r="AE289" s="2">
        <f>VLOOKUP(AE$266,AURORA!$C$3:$AC$460,$B289-2020,FALSE)</f>
        <v>20.925249999999998</v>
      </c>
      <c r="AF289" s="2">
        <f>VLOOKUP(AF$266,AURORA!$C$3:$AC$460,$B289-2020,FALSE)</f>
        <v>9090.5049999999992</v>
      </c>
      <c r="AG289" s="2">
        <f>VLOOKUP(AG$266,AURORA!$C$3:$AC$460,$B289-2020,FALSE)</f>
        <v>0.69435049999999998</v>
      </c>
      <c r="AH289" s="2">
        <f>VLOOKUP(AH$266,AURORA!$C$3:$AC$460,$B289-2020,FALSE)</f>
        <v>800.06240000000003</v>
      </c>
      <c r="AI289" s="2">
        <f>VLOOKUP(AI$266,AURORA!$C$3:$AC$460,$B289-2020,FALSE)</f>
        <v>5.6640009999999998</v>
      </c>
      <c r="AJ289" s="2">
        <f>VLOOKUP(AJ$266,AURORA!$C$3:$AC$460,$B289-2020,FALSE)</f>
        <v>0.65648039999999996</v>
      </c>
      <c r="AK289" s="2">
        <f>VLOOKUP(AK$266,AURORA!$C$3:$AC$460,$B289-2020,FALSE)</f>
        <v>0</v>
      </c>
      <c r="AL289" s="2">
        <f>VLOOKUP(AL$266,AURORA!$C$3:$AC$460,$B289-2020,FALSE)</f>
        <v>1007.967</v>
      </c>
      <c r="AM289" s="2">
        <f>VLOOKUP(AM$266,AURORA!$C$3:$AC$460,$B289-2020,FALSE)</f>
        <v>342.90989999999999</v>
      </c>
      <c r="AN289" s="2">
        <f>VLOOKUP(AN$266,AURORA!$C$3:$AC$460,$B289-2020,FALSE)</f>
        <v>-8.213616E-2</v>
      </c>
      <c r="AO289" s="2">
        <f>VLOOKUP(AO$266,AURORA!$C$3:$AC$460,$B289-2020,FALSE)</f>
        <v>-36.558860000000003</v>
      </c>
      <c r="AP289" s="2">
        <f>VLOOKUP(AP$266,AURORA!$C$3:$AC$460,$B289-2020,FALSE)</f>
        <v>2187.5320000000002</v>
      </c>
    </row>
    <row r="290" spans="2:42" x14ac:dyDescent="0.2">
      <c r="B290">
        <v>2044</v>
      </c>
      <c r="C290">
        <v>2044</v>
      </c>
      <c r="D290" s="6">
        <f t="shared" si="11"/>
        <v>0</v>
      </c>
      <c r="E290" s="6"/>
      <c r="F290" s="6">
        <f t="shared" si="12"/>
        <v>9100.25</v>
      </c>
      <c r="G290" s="6">
        <f t="shared" si="13"/>
        <v>499.93094079999997</v>
      </c>
      <c r="H290" s="6">
        <f t="shared" si="14"/>
        <v>0</v>
      </c>
      <c r="I290" s="6"/>
      <c r="J290" s="6">
        <f t="shared" si="15"/>
        <v>21.20252</v>
      </c>
      <c r="M290" s="6">
        <f t="shared" si="16"/>
        <v>-36.335630000000002</v>
      </c>
      <c r="N290" s="6">
        <f t="shared" si="17"/>
        <v>868.873784</v>
      </c>
      <c r="O290" s="6">
        <f t="shared" si="18"/>
        <v>2362.3780000000002</v>
      </c>
      <c r="P290" s="6">
        <f t="shared" si="19"/>
        <v>352.3741</v>
      </c>
      <c r="Q290" s="6">
        <f t="shared" si="20"/>
        <v>13168.673714800003</v>
      </c>
      <c r="R290" s="6">
        <f t="shared" si="21"/>
        <v>12668.742774000002</v>
      </c>
      <c r="S290" s="2">
        <v>11609.191950279461</v>
      </c>
      <c r="T290" s="4">
        <f t="shared" si="22"/>
        <v>1.0912682664097939</v>
      </c>
      <c r="U290" s="6"/>
      <c r="V290" s="6"/>
      <c r="W290" s="6"/>
      <c r="X290" s="6"/>
      <c r="Y290" s="6"/>
      <c r="Z290" s="6"/>
      <c r="AA290" s="6"/>
      <c r="AB290" s="6"/>
      <c r="AD290" s="2">
        <f>VLOOKUP(AD$266,AURORA!$C$3:$AC$460,$B290-2020,FALSE)</f>
        <v>497.95819999999998</v>
      </c>
      <c r="AE290" s="2">
        <f>VLOOKUP(AE$266,AURORA!$C$3:$AC$460,$B290-2020,FALSE)</f>
        <v>21.20252</v>
      </c>
      <c r="AF290" s="2">
        <f>VLOOKUP(AF$266,AURORA!$C$3:$AC$460,$B290-2020,FALSE)</f>
        <v>9100.25</v>
      </c>
      <c r="AG290" s="2">
        <f>VLOOKUP(AG$266,AURORA!$C$3:$AC$460,$B290-2020,FALSE)</f>
        <v>0.90477479999999999</v>
      </c>
      <c r="AH290" s="2">
        <f>VLOOKUP(AH$266,AURORA!$C$3:$AC$460,$B290-2020,FALSE)</f>
        <v>863.2278</v>
      </c>
      <c r="AI290" s="2">
        <f>VLOOKUP(AI$266,AURORA!$C$3:$AC$460,$B290-2020,FALSE)</f>
        <v>5.6459840000000003</v>
      </c>
      <c r="AJ290" s="2">
        <f>VLOOKUP(AJ$266,AURORA!$C$3:$AC$460,$B290-2020,FALSE)</f>
        <v>1.067966</v>
      </c>
      <c r="AK290" s="2">
        <f>VLOOKUP(AK$266,AURORA!$C$3:$AC$460,$B290-2020,FALSE)</f>
        <v>0</v>
      </c>
      <c r="AL290" s="2">
        <f>VLOOKUP(AL$266,AURORA!$C$3:$AC$460,$B290-2020,FALSE)</f>
        <v>0</v>
      </c>
      <c r="AM290" s="2">
        <f>VLOOKUP(AM$266,AURORA!$C$3:$AC$460,$B290-2020,FALSE)</f>
        <v>352.3741</v>
      </c>
      <c r="AN290" s="2">
        <f>VLOOKUP(AN$266,AURORA!$C$3:$AC$460,$B290-2020,FALSE)</f>
        <v>-8.9569460000000004E-2</v>
      </c>
      <c r="AO290" s="2">
        <f>VLOOKUP(AO$266,AURORA!$C$3:$AC$460,$B290-2020,FALSE)</f>
        <v>-36.335630000000002</v>
      </c>
      <c r="AP290" s="2">
        <f>VLOOKUP(AP$266,AURORA!$C$3:$AC$460,$B290-2020,FALSE)</f>
        <v>2362.3780000000002</v>
      </c>
    </row>
    <row r="291" spans="2:42" x14ac:dyDescent="0.2">
      <c r="B291">
        <v>2045</v>
      </c>
      <c r="C291">
        <v>2045</v>
      </c>
      <c r="D291" s="6">
        <f t="shared" si="11"/>
        <v>0</v>
      </c>
      <c r="E291" s="6"/>
      <c r="F291" s="6">
        <f t="shared" si="12"/>
        <v>9107.6389999999992</v>
      </c>
      <c r="G291" s="6">
        <f t="shared" si="13"/>
        <v>429.32409410000002</v>
      </c>
      <c r="H291" s="6">
        <f t="shared" si="14"/>
        <v>0</v>
      </c>
      <c r="I291" s="6"/>
      <c r="J291" s="6">
        <f t="shared" si="15"/>
        <v>20.885829999999999</v>
      </c>
      <c r="M291" s="6">
        <f t="shared" si="16"/>
        <v>-37.413649999999997</v>
      </c>
      <c r="N291" s="6">
        <f t="shared" si="17"/>
        <v>906.18344300000001</v>
      </c>
      <c r="O291" s="6">
        <f t="shared" si="18"/>
        <v>2560.223</v>
      </c>
      <c r="P291" s="6">
        <f t="shared" si="19"/>
        <v>349.25760000000002</v>
      </c>
      <c r="Q291" s="6">
        <f t="shared" si="20"/>
        <v>13336.099317099999</v>
      </c>
      <c r="R291" s="6">
        <f t="shared" si="21"/>
        <v>12906.775222999999</v>
      </c>
      <c r="S291" s="2">
        <v>11663.847278276569</v>
      </c>
      <c r="T291" s="4">
        <f t="shared" si="22"/>
        <v>1.1065624330522854</v>
      </c>
      <c r="U291" s="6"/>
      <c r="V291" s="6"/>
      <c r="W291" s="6"/>
      <c r="X291" s="6"/>
      <c r="Y291" s="6"/>
      <c r="Z291" s="6"/>
      <c r="AA291" s="6"/>
      <c r="AB291" s="6"/>
      <c r="AD291" s="2">
        <f>VLOOKUP(AD$266,AURORA!$C$3:$AC$460,$B291-2020,FALSE)</f>
        <v>427.17680000000001</v>
      </c>
      <c r="AE291" s="2">
        <f>VLOOKUP(AE$266,AURORA!$C$3:$AC$460,$B291-2020,FALSE)</f>
        <v>20.885829999999999</v>
      </c>
      <c r="AF291" s="2">
        <f>VLOOKUP(AF$266,AURORA!$C$3:$AC$460,$B291-2020,FALSE)</f>
        <v>9107.6389999999992</v>
      </c>
      <c r="AG291" s="2">
        <f>VLOOKUP(AG$266,AURORA!$C$3:$AC$460,$B291-2020,FALSE)</f>
        <v>0.93685609999999997</v>
      </c>
      <c r="AH291" s="2">
        <f>VLOOKUP(AH$266,AURORA!$C$3:$AC$460,$B291-2020,FALSE)</f>
        <v>900.53549999999996</v>
      </c>
      <c r="AI291" s="2">
        <f>VLOOKUP(AI$266,AURORA!$C$3:$AC$460,$B291-2020,FALSE)</f>
        <v>5.6479429999999997</v>
      </c>
      <c r="AJ291" s="2">
        <f>VLOOKUP(AJ$266,AURORA!$C$3:$AC$460,$B291-2020,FALSE)</f>
        <v>1.2104379999999999</v>
      </c>
      <c r="AK291" s="2">
        <f>VLOOKUP(AK$266,AURORA!$C$3:$AC$460,$B291-2020,FALSE)</f>
        <v>0</v>
      </c>
      <c r="AL291" s="2">
        <f>VLOOKUP(AL$266,AURORA!$C$3:$AC$460,$B291-2020,FALSE)</f>
        <v>0</v>
      </c>
      <c r="AM291" s="2">
        <f>VLOOKUP(AM$266,AURORA!$C$3:$AC$460,$B291-2020,FALSE)</f>
        <v>349.25760000000002</v>
      </c>
      <c r="AN291" s="2">
        <f>VLOOKUP(AN$266,AURORA!$C$3:$AC$460,$B291-2020,FALSE)</f>
        <v>-0.1107195</v>
      </c>
      <c r="AO291" s="2">
        <f>VLOOKUP(AO$266,AURORA!$C$3:$AC$460,$B291-2020,FALSE)</f>
        <v>-37.413649999999997</v>
      </c>
      <c r="AP291" s="2">
        <f>VLOOKUP(AP$266,AURORA!$C$3:$AC$460,$B291-2020,FALSE)</f>
        <v>2560.223</v>
      </c>
    </row>
    <row r="292" spans="2:42" x14ac:dyDescent="0.2">
      <c r="AP292" t="s">
        <v>450</v>
      </c>
    </row>
  </sheetData>
  <autoFilter ref="B1:R22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6" sqref="C276:D276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2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2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2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2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2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2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2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2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2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2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2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2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2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2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2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2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2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2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2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2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2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2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2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2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2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2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2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2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2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2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2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2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2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2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2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2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2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2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2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2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2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2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2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2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2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2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2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2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2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2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2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2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2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2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2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2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2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2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2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2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2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2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2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2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2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2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2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2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2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2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2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2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2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2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2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2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2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2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2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2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2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2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2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2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2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2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2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2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2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2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2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2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2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2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2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2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2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2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2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2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2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2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2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2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2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2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2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2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2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2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2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2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2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2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2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2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2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2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2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2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2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2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2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2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2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2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2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2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2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2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2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2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2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2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2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2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2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2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2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2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2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2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2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2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2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2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2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2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2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2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2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2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2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2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2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2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2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2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2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2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2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2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2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2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2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2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2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2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2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2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2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2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2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2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2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2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2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2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2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2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2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2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2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2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2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2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2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2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2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2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2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29" si="7">SUM(D195:P195)</f>
        <v>3760291</v>
      </c>
      <c r="R195" s="2"/>
    </row>
    <row r="196" spans="1:18" x14ac:dyDescent="0.2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2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2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2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2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2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2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2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2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2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2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2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2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2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2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2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2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2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2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2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2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2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2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2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2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2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2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2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2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2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2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2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2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2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  <c r="R230" s="2"/>
    </row>
    <row r="231" spans="1:1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  <c r="R231" s="2"/>
    </row>
    <row r="232" spans="1:1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  <c r="R232" s="2"/>
    </row>
    <row r="233" spans="1:1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  <c r="R233" s="2"/>
    </row>
    <row r="234" spans="1:1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  <c r="R234" s="2"/>
    </row>
    <row r="235" spans="1:1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  <c r="R235" s="2"/>
    </row>
    <row r="236" spans="1:1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  <c r="R236" s="2"/>
    </row>
    <row r="237" spans="1:1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  <c r="R237" s="2"/>
    </row>
    <row r="238" spans="1:1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  <c r="R238" s="2"/>
    </row>
    <row r="239" spans="1:1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  <c r="R239" s="2"/>
    </row>
    <row r="240" spans="1:1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  <c r="R240" s="2"/>
    </row>
    <row r="241" spans="1:1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  <c r="R241" s="2"/>
    </row>
    <row r="242" spans="1:18" x14ac:dyDescent="0.2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4884.6244292237443</v>
      </c>
      <c r="E247" s="2">
        <f t="shared" ref="E247:Q262" si="8">SUMIF($B$2:$B$241,$B247,E$2:E$241)/$C247</f>
        <v>0</v>
      </c>
      <c r="F247" s="2">
        <f t="shared" si="8"/>
        <v>100.35513698630137</v>
      </c>
      <c r="G247" s="2">
        <f t="shared" si="8"/>
        <v>67.561872146118716</v>
      </c>
      <c r="H247" s="2">
        <f t="shared" si="8"/>
        <v>0</v>
      </c>
      <c r="I247" s="2">
        <f t="shared" si="8"/>
        <v>12.31837899543379</v>
      </c>
      <c r="J247" s="2">
        <f t="shared" si="8"/>
        <v>0</v>
      </c>
      <c r="K247" s="2">
        <f t="shared" si="8"/>
        <v>0.85742009132420094</v>
      </c>
      <c r="L247" s="2">
        <f t="shared" si="8"/>
        <v>4.1205479452054794</v>
      </c>
      <c r="M247" s="2">
        <f t="shared" si="8"/>
        <v>0</v>
      </c>
      <c r="N247" s="2">
        <f t="shared" si="8"/>
        <v>0</v>
      </c>
      <c r="O247" s="2">
        <f t="shared" si="8"/>
        <v>41.684817351598177</v>
      </c>
      <c r="P247" s="2">
        <f t="shared" si="8"/>
        <v>0</v>
      </c>
      <c r="Q247" s="2">
        <f>SUMIF($B$2:$B$241,$B247,Q$2:Q$241)/$C247</f>
        <v>5111.5226027397257</v>
      </c>
      <c r="R247" s="2"/>
    </row>
    <row r="248" spans="1:18" x14ac:dyDescent="0.2">
      <c r="B248">
        <v>2002</v>
      </c>
      <c r="C248">
        <v>8760</v>
      </c>
      <c r="D248" s="2">
        <f t="shared" ref="D248:Q263" si="9">SUMIF($B$2:$B$241,$B248,D$2:D$241)/$C248</f>
        <v>4785.7489726027397</v>
      </c>
      <c r="E248" s="2">
        <f t="shared" si="8"/>
        <v>0</v>
      </c>
      <c r="F248" s="2">
        <f t="shared" si="8"/>
        <v>66.62248858447488</v>
      </c>
      <c r="G248" s="2">
        <f t="shared" si="8"/>
        <v>81.401940639269412</v>
      </c>
      <c r="H248" s="2">
        <f t="shared" si="8"/>
        <v>0</v>
      </c>
      <c r="I248" s="2">
        <f t="shared" si="8"/>
        <v>8.7383561643835623</v>
      </c>
      <c r="J248" s="2">
        <f t="shared" si="8"/>
        <v>0</v>
      </c>
      <c r="K248" s="2">
        <f t="shared" si="8"/>
        <v>0</v>
      </c>
      <c r="L248" s="2">
        <f t="shared" si="8"/>
        <v>4.5781963470319633</v>
      </c>
      <c r="M248" s="2">
        <f t="shared" si="8"/>
        <v>0</v>
      </c>
      <c r="N248" s="2">
        <f t="shared" si="8"/>
        <v>0</v>
      </c>
      <c r="O248" s="2">
        <f t="shared" si="8"/>
        <v>51.065182648401823</v>
      </c>
      <c r="P248" s="2">
        <f t="shared" si="8"/>
        <v>0</v>
      </c>
      <c r="Q248" s="2">
        <f t="shared" si="8"/>
        <v>4998.1551369863009</v>
      </c>
      <c r="R248" s="2"/>
    </row>
    <row r="249" spans="1:18" x14ac:dyDescent="0.2">
      <c r="B249">
        <v>2003</v>
      </c>
      <c r="C249">
        <v>8760</v>
      </c>
      <c r="D249" s="2">
        <f t="shared" si="9"/>
        <v>4833.499200913242</v>
      </c>
      <c r="E249" s="2">
        <f t="shared" si="8"/>
        <v>0</v>
      </c>
      <c r="F249" s="2">
        <f t="shared" si="8"/>
        <v>67.757420091324207</v>
      </c>
      <c r="G249" s="2">
        <f t="shared" si="8"/>
        <v>31.985730593607308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0</v>
      </c>
      <c r="L249" s="2">
        <f t="shared" si="8"/>
        <v>5.1279680365296807</v>
      </c>
      <c r="M249" s="2">
        <f t="shared" si="8"/>
        <v>0</v>
      </c>
      <c r="N249" s="2">
        <f t="shared" si="8"/>
        <v>0</v>
      </c>
      <c r="O249" s="2">
        <f t="shared" si="8"/>
        <v>41.835502283105022</v>
      </c>
      <c r="P249" s="2">
        <f t="shared" si="8"/>
        <v>0</v>
      </c>
      <c r="Q249" s="2">
        <f t="shared" si="8"/>
        <v>4980.205821917808</v>
      </c>
      <c r="R249" s="2"/>
    </row>
    <row r="250" spans="1:18" x14ac:dyDescent="0.2">
      <c r="B250">
        <v>2004</v>
      </c>
      <c r="C250">
        <v>8784</v>
      </c>
      <c r="D250" s="2">
        <f t="shared" si="9"/>
        <v>4934.6244307832421</v>
      </c>
      <c r="E250" s="2">
        <f t="shared" si="8"/>
        <v>0</v>
      </c>
      <c r="F250" s="2">
        <f t="shared" si="8"/>
        <v>67.525956284153011</v>
      </c>
      <c r="G250" s="2">
        <f t="shared" si="8"/>
        <v>9.8926457194899822</v>
      </c>
      <c r="H250" s="2">
        <f t="shared" si="8"/>
        <v>0</v>
      </c>
      <c r="I250" s="2">
        <f t="shared" si="8"/>
        <v>12.147540983606557</v>
      </c>
      <c r="J250" s="2">
        <f t="shared" si="8"/>
        <v>0</v>
      </c>
      <c r="K250" s="2">
        <f t="shared" si="8"/>
        <v>1.4508196721311475</v>
      </c>
      <c r="L250" s="2">
        <f t="shared" si="8"/>
        <v>5.2207422586520948</v>
      </c>
      <c r="M250" s="2">
        <f t="shared" si="8"/>
        <v>0</v>
      </c>
      <c r="N250" s="2">
        <f t="shared" si="8"/>
        <v>0</v>
      </c>
      <c r="O250" s="2">
        <f t="shared" si="8"/>
        <v>70.186133879781423</v>
      </c>
      <c r="P250" s="2">
        <f t="shared" si="8"/>
        <v>0</v>
      </c>
      <c r="Q250" s="2">
        <f t="shared" si="8"/>
        <v>5101.048269581056</v>
      </c>
      <c r="R250" s="2"/>
    </row>
    <row r="251" spans="1:18" x14ac:dyDescent="0.2">
      <c r="B251">
        <v>2005</v>
      </c>
      <c r="C251">
        <v>8760</v>
      </c>
      <c r="D251" s="2">
        <f t="shared" si="9"/>
        <v>4948.1363013698628</v>
      </c>
      <c r="E251" s="2">
        <f t="shared" si="8"/>
        <v>0</v>
      </c>
      <c r="F251" s="2">
        <f t="shared" si="8"/>
        <v>92.280251141552512</v>
      </c>
      <c r="G251" s="2">
        <f t="shared" si="8"/>
        <v>37.098287671232875</v>
      </c>
      <c r="H251" s="2">
        <f t="shared" si="8"/>
        <v>0</v>
      </c>
      <c r="I251" s="2">
        <f t="shared" si="8"/>
        <v>7.4336757990867577</v>
      </c>
      <c r="J251" s="2">
        <f t="shared" si="8"/>
        <v>0</v>
      </c>
      <c r="K251" s="2">
        <f t="shared" si="8"/>
        <v>30.089726027397262</v>
      </c>
      <c r="L251" s="2">
        <f t="shared" si="8"/>
        <v>4.8291095890410958</v>
      </c>
      <c r="M251" s="2">
        <f t="shared" si="8"/>
        <v>0</v>
      </c>
      <c r="N251" s="2">
        <f t="shared" si="8"/>
        <v>0</v>
      </c>
      <c r="O251" s="2">
        <f t="shared" si="8"/>
        <v>81.879680365296807</v>
      </c>
      <c r="P251" s="2">
        <f t="shared" si="8"/>
        <v>0</v>
      </c>
      <c r="Q251" s="2">
        <f t="shared" si="8"/>
        <v>5201.7470319634704</v>
      </c>
      <c r="R251" s="2"/>
    </row>
    <row r="252" spans="1:18" x14ac:dyDescent="0.2">
      <c r="B252">
        <v>2006</v>
      </c>
      <c r="C252">
        <v>8760</v>
      </c>
      <c r="D252" s="2">
        <f t="shared" si="9"/>
        <v>4896.3271689497715</v>
      </c>
      <c r="E252" s="2">
        <f t="shared" si="8"/>
        <v>0</v>
      </c>
      <c r="F252" s="2">
        <f t="shared" si="8"/>
        <v>96.268835616438352</v>
      </c>
      <c r="G252" s="2">
        <f t="shared" si="8"/>
        <v>57.222602739726028</v>
      </c>
      <c r="H252" s="2">
        <f t="shared" si="8"/>
        <v>0</v>
      </c>
      <c r="I252" s="2">
        <f t="shared" si="8"/>
        <v>5.5974885844748856</v>
      </c>
      <c r="J252" s="2">
        <f t="shared" si="8"/>
        <v>0</v>
      </c>
      <c r="K252" s="2">
        <f t="shared" si="8"/>
        <v>35.37956621004566</v>
      </c>
      <c r="L252" s="2">
        <f t="shared" si="8"/>
        <v>5.2439497716894978</v>
      </c>
      <c r="M252" s="2">
        <f t="shared" si="8"/>
        <v>0</v>
      </c>
      <c r="N252" s="2">
        <f t="shared" si="8"/>
        <v>0</v>
      </c>
      <c r="O252" s="2">
        <f t="shared" si="8"/>
        <v>86.650913242009139</v>
      </c>
      <c r="P252" s="2">
        <f t="shared" si="8"/>
        <v>0</v>
      </c>
      <c r="Q252" s="2">
        <f t="shared" si="8"/>
        <v>5182.6905251141552</v>
      </c>
      <c r="R252" s="2"/>
    </row>
    <row r="253" spans="1:18" x14ac:dyDescent="0.2">
      <c r="B253">
        <v>2007</v>
      </c>
      <c r="C253">
        <v>8760</v>
      </c>
      <c r="D253" s="2">
        <f t="shared" si="9"/>
        <v>4923.1520547945202</v>
      </c>
      <c r="E253" s="2">
        <f t="shared" si="8"/>
        <v>0</v>
      </c>
      <c r="F253" s="2">
        <f t="shared" si="8"/>
        <v>83.267579908675799</v>
      </c>
      <c r="G253" s="2">
        <f t="shared" si="8"/>
        <v>67.811301369863017</v>
      </c>
      <c r="H253" s="2">
        <f t="shared" si="8"/>
        <v>0</v>
      </c>
      <c r="I253" s="2">
        <f t="shared" si="8"/>
        <v>7.8805936073059364</v>
      </c>
      <c r="J253" s="2">
        <f t="shared" si="8"/>
        <v>0</v>
      </c>
      <c r="K253" s="2">
        <f t="shared" si="8"/>
        <v>35.626712328767127</v>
      </c>
      <c r="L253" s="2">
        <f t="shared" si="8"/>
        <v>5.3906392694063925</v>
      </c>
      <c r="M253" s="2">
        <f t="shared" si="8"/>
        <v>0</v>
      </c>
      <c r="N253" s="2">
        <f t="shared" si="8"/>
        <v>0</v>
      </c>
      <c r="O253" s="2">
        <f t="shared" si="8"/>
        <v>86.173630136986304</v>
      </c>
      <c r="P253" s="2">
        <f t="shared" si="8"/>
        <v>0</v>
      </c>
      <c r="Q253" s="2">
        <f t="shared" si="8"/>
        <v>5209.3025114155253</v>
      </c>
      <c r="R253" s="2"/>
    </row>
    <row r="254" spans="1:18" x14ac:dyDescent="0.2">
      <c r="B254">
        <v>2008</v>
      </c>
      <c r="C254">
        <v>8784</v>
      </c>
      <c r="D254" s="2">
        <f t="shared" si="9"/>
        <v>4987.2385018214936</v>
      </c>
      <c r="E254" s="2">
        <f t="shared" si="8"/>
        <v>0</v>
      </c>
      <c r="F254" s="2">
        <f t="shared" si="8"/>
        <v>95.09050546448087</v>
      </c>
      <c r="G254" s="2">
        <f t="shared" si="8"/>
        <v>56.315801457194901</v>
      </c>
      <c r="H254" s="2">
        <f t="shared" si="8"/>
        <v>0</v>
      </c>
      <c r="I254" s="2">
        <f t="shared" si="8"/>
        <v>7.6704234972677598</v>
      </c>
      <c r="J254" s="2">
        <f t="shared" si="8"/>
        <v>0</v>
      </c>
      <c r="K254" s="2">
        <f t="shared" si="8"/>
        <v>32.860200364298727</v>
      </c>
      <c r="L254" s="2">
        <f t="shared" si="8"/>
        <v>5.0120673952641166</v>
      </c>
      <c r="M254" s="2">
        <f t="shared" si="8"/>
        <v>0</v>
      </c>
      <c r="N254" s="2">
        <f t="shared" si="8"/>
        <v>0</v>
      </c>
      <c r="O254" s="2">
        <f t="shared" si="8"/>
        <v>109.5790072859745</v>
      </c>
      <c r="P254" s="2">
        <f t="shared" si="8"/>
        <v>0</v>
      </c>
      <c r="Q254" s="2">
        <f t="shared" si="8"/>
        <v>5293.7665072859745</v>
      </c>
      <c r="R254" s="2"/>
    </row>
    <row r="255" spans="1:18" x14ac:dyDescent="0.2">
      <c r="B255">
        <v>2009</v>
      </c>
      <c r="C255">
        <v>8760</v>
      </c>
      <c r="D255" s="2">
        <f t="shared" si="9"/>
        <v>4789.2997716894979</v>
      </c>
      <c r="E255" s="2">
        <f t="shared" si="8"/>
        <v>0</v>
      </c>
      <c r="F255" s="2">
        <f t="shared" si="8"/>
        <v>110.33915525114155</v>
      </c>
      <c r="G255" s="2">
        <f t="shared" si="8"/>
        <v>55.709246575342469</v>
      </c>
      <c r="H255" s="2">
        <f t="shared" si="8"/>
        <v>0</v>
      </c>
      <c r="I255" s="2">
        <f t="shared" si="8"/>
        <v>6.8051369863013695</v>
      </c>
      <c r="J255" s="2">
        <f t="shared" si="8"/>
        <v>0</v>
      </c>
      <c r="K255" s="2">
        <f t="shared" si="8"/>
        <v>32.461529680365295</v>
      </c>
      <c r="L255" s="2">
        <f t="shared" si="8"/>
        <v>5.7285388127853878</v>
      </c>
      <c r="M255" s="2">
        <f t="shared" si="8"/>
        <v>0</v>
      </c>
      <c r="N255" s="2">
        <f t="shared" si="8"/>
        <v>0</v>
      </c>
      <c r="O255" s="2">
        <f t="shared" si="8"/>
        <v>254.13287671232877</v>
      </c>
      <c r="P255" s="2">
        <f t="shared" si="8"/>
        <v>0</v>
      </c>
      <c r="Q255" s="2">
        <f t="shared" si="8"/>
        <v>5254.4762557077629</v>
      </c>
      <c r="R255" s="2"/>
    </row>
    <row r="256" spans="1:18" x14ac:dyDescent="0.2">
      <c r="B256">
        <v>2010</v>
      </c>
      <c r="C256">
        <v>8760</v>
      </c>
      <c r="D256" s="2">
        <f t="shared" si="9"/>
        <v>4907.137214611872</v>
      </c>
      <c r="E256" s="2">
        <f t="shared" si="8"/>
        <v>0</v>
      </c>
      <c r="F256" s="2">
        <f t="shared" si="8"/>
        <v>116.88207762557077</v>
      </c>
      <c r="G256" s="2">
        <f t="shared" si="8"/>
        <v>52.395205479452052</v>
      </c>
      <c r="H256" s="2">
        <f t="shared" si="8"/>
        <v>0</v>
      </c>
      <c r="I256" s="2">
        <f t="shared" si="8"/>
        <v>7.7461187214611869</v>
      </c>
      <c r="J256" s="2">
        <f t="shared" si="8"/>
        <v>0</v>
      </c>
      <c r="K256" s="2">
        <f t="shared" si="8"/>
        <v>31.856621004566211</v>
      </c>
      <c r="L256" s="2">
        <f t="shared" si="8"/>
        <v>6.4093607305936073</v>
      </c>
      <c r="M256" s="2">
        <f t="shared" si="8"/>
        <v>0</v>
      </c>
      <c r="N256" s="2">
        <f t="shared" si="8"/>
        <v>0</v>
      </c>
      <c r="O256" s="2">
        <f t="shared" si="8"/>
        <v>370.63847031963468</v>
      </c>
      <c r="P256" s="2">
        <f t="shared" si="8"/>
        <v>0</v>
      </c>
      <c r="Q256" s="2">
        <f t="shared" si="8"/>
        <v>5493.0650684931506</v>
      </c>
      <c r="R256" s="2"/>
    </row>
    <row r="257" spans="2:32" x14ac:dyDescent="0.2">
      <c r="B257">
        <v>2011</v>
      </c>
      <c r="C257">
        <v>8760</v>
      </c>
      <c r="D257" s="2">
        <f t="shared" si="9"/>
        <v>4675.9644634703191</v>
      </c>
      <c r="E257" s="2">
        <f t="shared" si="8"/>
        <v>0</v>
      </c>
      <c r="F257" s="2">
        <f t="shared" si="8"/>
        <v>139.69520662100456</v>
      </c>
      <c r="G257" s="2">
        <f t="shared" si="8"/>
        <v>52.389285388127853</v>
      </c>
      <c r="H257" s="2">
        <f t="shared" si="8"/>
        <v>0</v>
      </c>
      <c r="I257" s="2">
        <f t="shared" si="8"/>
        <v>7.0897968036529679</v>
      </c>
      <c r="J257" s="2">
        <f t="shared" si="8"/>
        <v>0</v>
      </c>
      <c r="K257" s="2">
        <f t="shared" si="8"/>
        <v>30.24394292237443</v>
      </c>
      <c r="L257" s="2">
        <f t="shared" si="8"/>
        <v>6.3299611872146127</v>
      </c>
      <c r="M257" s="2">
        <f t="shared" si="8"/>
        <v>0</v>
      </c>
      <c r="N257" s="2">
        <f t="shared" si="8"/>
        <v>0</v>
      </c>
      <c r="O257" s="2">
        <f t="shared" si="8"/>
        <v>526.46894977168949</v>
      </c>
      <c r="P257" s="2">
        <f t="shared" si="8"/>
        <v>0</v>
      </c>
      <c r="Q257" s="2">
        <f t="shared" si="8"/>
        <v>5438.1816061643831</v>
      </c>
      <c r="R257" s="2"/>
    </row>
    <row r="258" spans="2:32" x14ac:dyDescent="0.2">
      <c r="B258">
        <v>2012</v>
      </c>
      <c r="C258">
        <v>8784</v>
      </c>
      <c r="D258" s="2">
        <f t="shared" si="9"/>
        <v>4942.1409483151174</v>
      </c>
      <c r="E258" s="2">
        <f t="shared" si="8"/>
        <v>0</v>
      </c>
      <c r="F258" s="2">
        <f t="shared" si="8"/>
        <v>101.71561816939891</v>
      </c>
      <c r="G258" s="2">
        <f t="shared" si="8"/>
        <v>58.391942167577412</v>
      </c>
      <c r="H258" s="2">
        <f t="shared" si="8"/>
        <v>0</v>
      </c>
      <c r="I258" s="2">
        <f t="shared" si="8"/>
        <v>7.6270229963570113</v>
      </c>
      <c r="J258" s="2">
        <f t="shared" si="8"/>
        <v>0</v>
      </c>
      <c r="K258" s="2">
        <f t="shared" si="8"/>
        <v>32.160626138433507</v>
      </c>
      <c r="L258" s="2">
        <f t="shared" si="8"/>
        <v>5.9031933060109285</v>
      </c>
      <c r="M258" s="2">
        <f t="shared" si="8"/>
        <v>0</v>
      </c>
      <c r="N258" s="2">
        <f t="shared" si="8"/>
        <v>0</v>
      </c>
      <c r="O258" s="2">
        <f t="shared" si="8"/>
        <v>497.39378642987253</v>
      </c>
      <c r="P258" s="2">
        <f t="shared" si="8"/>
        <v>0</v>
      </c>
      <c r="Q258" s="2">
        <f t="shared" si="8"/>
        <v>5645.333137522769</v>
      </c>
      <c r="R258" s="2"/>
    </row>
    <row r="259" spans="2:32" x14ac:dyDescent="0.2">
      <c r="B259">
        <v>2013</v>
      </c>
      <c r="C259">
        <v>8760</v>
      </c>
      <c r="D259" s="2">
        <f t="shared" si="9"/>
        <v>5300.9907123287667</v>
      </c>
      <c r="E259" s="2">
        <f t="shared" si="8"/>
        <v>0</v>
      </c>
      <c r="F259" s="2">
        <f t="shared" si="8"/>
        <v>81.150476027397275</v>
      </c>
      <c r="G259" s="2">
        <f t="shared" si="8"/>
        <v>58.497565068493152</v>
      </c>
      <c r="H259" s="2">
        <f t="shared" si="8"/>
        <v>0</v>
      </c>
      <c r="I259" s="2">
        <f t="shared" si="8"/>
        <v>7.9086997716894967</v>
      </c>
      <c r="J259" s="2">
        <f t="shared" si="8"/>
        <v>0</v>
      </c>
      <c r="K259" s="2">
        <f t="shared" si="8"/>
        <v>32.100430365296809</v>
      </c>
      <c r="L259" s="2">
        <f t="shared" si="8"/>
        <v>4.4869874429223735</v>
      </c>
      <c r="M259" s="2">
        <f t="shared" si="8"/>
        <v>0</v>
      </c>
      <c r="N259" s="2">
        <f t="shared" si="8"/>
        <v>0</v>
      </c>
      <c r="O259" s="2">
        <f t="shared" si="8"/>
        <v>506.08264954337898</v>
      </c>
      <c r="P259" s="2">
        <f t="shared" si="8"/>
        <v>0</v>
      </c>
      <c r="Q259" s="2">
        <f t="shared" si="8"/>
        <v>5991.2175205479452</v>
      </c>
      <c r="R259" s="2"/>
    </row>
    <row r="260" spans="2:32" x14ac:dyDescent="0.2">
      <c r="B260">
        <v>2014</v>
      </c>
      <c r="C260">
        <v>8760</v>
      </c>
      <c r="D260" s="2">
        <f t="shared" si="9"/>
        <v>4949.0326940639261</v>
      </c>
      <c r="E260" s="2">
        <f t="shared" si="8"/>
        <v>0</v>
      </c>
      <c r="F260" s="2">
        <f t="shared" si="8"/>
        <v>95.630557077625582</v>
      </c>
      <c r="G260" s="2">
        <f t="shared" si="8"/>
        <v>56.402506849315074</v>
      </c>
      <c r="H260" s="2">
        <f t="shared" si="8"/>
        <v>0</v>
      </c>
      <c r="I260" s="2">
        <f t="shared" si="8"/>
        <v>0</v>
      </c>
      <c r="J260" s="2">
        <f t="shared" si="8"/>
        <v>0</v>
      </c>
      <c r="K260" s="2">
        <f t="shared" si="8"/>
        <v>35.944864155251146</v>
      </c>
      <c r="L260" s="2">
        <f t="shared" si="8"/>
        <v>4.3162351598173512</v>
      </c>
      <c r="M260" s="2">
        <f t="shared" si="8"/>
        <v>0</v>
      </c>
      <c r="N260" s="2">
        <f t="shared" si="8"/>
        <v>0</v>
      </c>
      <c r="O260" s="2">
        <f t="shared" si="8"/>
        <v>504.5211107305937</v>
      </c>
      <c r="P260" s="2">
        <f t="shared" si="8"/>
        <v>0</v>
      </c>
      <c r="Q260" s="2">
        <f t="shared" si="8"/>
        <v>5645.8479680365299</v>
      </c>
      <c r="R260" s="2"/>
    </row>
    <row r="261" spans="2:32" x14ac:dyDescent="0.2">
      <c r="B261">
        <v>2015</v>
      </c>
      <c r="C261">
        <v>8760</v>
      </c>
      <c r="D261" s="2">
        <f t="shared" si="9"/>
        <v>4919.0853881278535</v>
      </c>
      <c r="E261" s="2">
        <f t="shared" si="8"/>
        <v>0</v>
      </c>
      <c r="F261" s="2">
        <f t="shared" si="8"/>
        <v>99.11655251141552</v>
      </c>
      <c r="G261" s="2">
        <f t="shared" si="8"/>
        <v>82.454794520547949</v>
      </c>
      <c r="H261" s="2">
        <f t="shared" si="8"/>
        <v>0</v>
      </c>
      <c r="I261" s="2">
        <f t="shared" si="8"/>
        <v>8.8783105022831048</v>
      </c>
      <c r="J261" s="2">
        <f t="shared" si="8"/>
        <v>0</v>
      </c>
      <c r="K261" s="2">
        <f t="shared" si="8"/>
        <v>46.276826484018265</v>
      </c>
      <c r="L261" s="2">
        <f t="shared" si="8"/>
        <v>5.1255707762557075</v>
      </c>
      <c r="M261" s="2">
        <f t="shared" si="8"/>
        <v>0</v>
      </c>
      <c r="N261" s="2">
        <f t="shared" si="8"/>
        <v>0</v>
      </c>
      <c r="O261" s="2">
        <f t="shared" si="8"/>
        <v>428.84805936073059</v>
      </c>
      <c r="P261" s="2">
        <f t="shared" si="8"/>
        <v>0</v>
      </c>
      <c r="Q261" s="2">
        <f t="shared" si="8"/>
        <v>5589.7855022831054</v>
      </c>
      <c r="R261" s="2"/>
    </row>
    <row r="262" spans="2:32" x14ac:dyDescent="0.2">
      <c r="B262">
        <v>2016</v>
      </c>
      <c r="C262">
        <v>8784</v>
      </c>
      <c r="D262" s="2">
        <f t="shared" si="9"/>
        <v>4527.5203779599269</v>
      </c>
      <c r="E262" s="2">
        <f t="shared" si="8"/>
        <v>0</v>
      </c>
      <c r="F262" s="2">
        <f t="shared" si="8"/>
        <v>113.59403460837888</v>
      </c>
      <c r="G262" s="2">
        <f t="shared" si="8"/>
        <v>86.296106557377044</v>
      </c>
      <c r="H262" s="2">
        <f t="shared" si="8"/>
        <v>0</v>
      </c>
      <c r="I262" s="2">
        <f t="shared" si="8"/>
        <v>0</v>
      </c>
      <c r="J262" s="2">
        <f t="shared" si="8"/>
        <v>0</v>
      </c>
      <c r="K262" s="2">
        <f t="shared" si="8"/>
        <v>40.761042805100182</v>
      </c>
      <c r="L262" s="2">
        <f t="shared" si="8"/>
        <v>5.1639344262295079</v>
      </c>
      <c r="M262" s="2">
        <f t="shared" si="8"/>
        <v>0</v>
      </c>
      <c r="N262" s="2">
        <f t="shared" si="8"/>
        <v>0</v>
      </c>
      <c r="O262" s="2">
        <f t="shared" si="8"/>
        <v>496.72199453551912</v>
      </c>
      <c r="P262" s="2">
        <f t="shared" si="8"/>
        <v>0</v>
      </c>
      <c r="Q262" s="2">
        <f t="shared" si="8"/>
        <v>5270.0574908925319</v>
      </c>
      <c r="R262" s="2"/>
    </row>
    <row r="263" spans="2:32" x14ac:dyDescent="0.2">
      <c r="B263">
        <v>2017</v>
      </c>
      <c r="C263">
        <v>8760</v>
      </c>
      <c r="D263" s="2">
        <f t="shared" si="9"/>
        <v>4583.049885844749</v>
      </c>
      <c r="E263" s="2">
        <f t="shared" si="9"/>
        <v>0</v>
      </c>
      <c r="F263" s="2">
        <f t="shared" si="9"/>
        <v>118.22682648401826</v>
      </c>
      <c r="G263" s="2">
        <f t="shared" si="9"/>
        <v>90.235502283105021</v>
      </c>
      <c r="H263" s="2">
        <f t="shared" si="9"/>
        <v>0</v>
      </c>
      <c r="I263" s="2">
        <f t="shared" si="9"/>
        <v>5.2432648401826487</v>
      </c>
      <c r="J263" s="2">
        <f t="shared" si="9"/>
        <v>0</v>
      </c>
      <c r="K263" s="2">
        <f t="shared" si="9"/>
        <v>41.658105022831052</v>
      </c>
      <c r="L263" s="2">
        <f t="shared" si="9"/>
        <v>4.9681506849315067</v>
      </c>
      <c r="M263" s="2">
        <f t="shared" si="9"/>
        <v>0</v>
      </c>
      <c r="N263" s="2">
        <f t="shared" si="9"/>
        <v>0</v>
      </c>
      <c r="O263" s="2">
        <f t="shared" si="9"/>
        <v>502.00742009132421</v>
      </c>
      <c r="P263" s="2">
        <f t="shared" si="9"/>
        <v>0</v>
      </c>
      <c r="Q263" s="2">
        <f t="shared" si="9"/>
        <v>5345.3891552511413</v>
      </c>
      <c r="R263" s="2"/>
    </row>
    <row r="264" spans="2:32" x14ac:dyDescent="0.2">
      <c r="B264">
        <v>2018</v>
      </c>
      <c r="C264">
        <v>8760</v>
      </c>
      <c r="D264" s="2">
        <f t="shared" ref="D264:Q265" si="10">SUMIF($B$2:$B$241,$B264,D$2:D$241)/$C264</f>
        <v>4518.7503424657534</v>
      </c>
      <c r="E264" s="2">
        <f t="shared" si="10"/>
        <v>0</v>
      </c>
      <c r="F264" s="2">
        <f t="shared" si="10"/>
        <v>126.5634703196347</v>
      </c>
      <c r="G264" s="2">
        <f t="shared" si="10"/>
        <v>107.9884703196347</v>
      </c>
      <c r="H264" s="2">
        <f t="shared" si="10"/>
        <v>0</v>
      </c>
      <c r="I264" s="2">
        <f t="shared" si="10"/>
        <v>9.7795662100456617</v>
      </c>
      <c r="J264" s="2">
        <f t="shared" si="10"/>
        <v>0</v>
      </c>
      <c r="K264" s="2">
        <f t="shared" si="10"/>
        <v>41.935388127853884</v>
      </c>
      <c r="L264" s="2">
        <f t="shared" si="10"/>
        <v>4.6085616438356167</v>
      </c>
      <c r="M264" s="2">
        <f t="shared" si="10"/>
        <v>0</v>
      </c>
      <c r="N264" s="2">
        <f t="shared" si="10"/>
        <v>9.4063926940639267E-2</v>
      </c>
      <c r="O264" s="2">
        <f t="shared" si="10"/>
        <v>477.96906392694063</v>
      </c>
      <c r="P264" s="2">
        <f t="shared" si="10"/>
        <v>0</v>
      </c>
      <c r="Q264" s="2">
        <f t="shared" si="10"/>
        <v>5287.6889269406392</v>
      </c>
      <c r="R264" s="2"/>
    </row>
    <row r="265" spans="2:32" x14ac:dyDescent="0.2">
      <c r="B265">
        <v>2019</v>
      </c>
      <c r="C265">
        <v>8760</v>
      </c>
      <c r="D265" s="2">
        <f t="shared" si="10"/>
        <v>3977.8672374429225</v>
      </c>
      <c r="E265" s="2">
        <f t="shared" si="10"/>
        <v>0</v>
      </c>
      <c r="F265" s="2">
        <f t="shared" si="10"/>
        <v>93.618721461187221</v>
      </c>
      <c r="G265" s="2">
        <f t="shared" si="10"/>
        <v>118.9222602739726</v>
      </c>
      <c r="H265" s="2">
        <f t="shared" si="10"/>
        <v>0</v>
      </c>
      <c r="I265" s="2">
        <f t="shared" si="10"/>
        <v>8.7810502283105016</v>
      </c>
      <c r="J265" s="2">
        <f t="shared" si="10"/>
        <v>0</v>
      </c>
      <c r="K265" s="2">
        <f t="shared" si="10"/>
        <v>32.535616438356165</v>
      </c>
      <c r="L265" s="2">
        <f t="shared" si="10"/>
        <v>4.9823059360730593</v>
      </c>
      <c r="M265" s="2">
        <f t="shared" si="10"/>
        <v>0</v>
      </c>
      <c r="N265" s="2">
        <f t="shared" si="10"/>
        <v>20.563698630136987</v>
      </c>
      <c r="O265" s="2">
        <f t="shared" si="10"/>
        <v>461.38378995433789</v>
      </c>
      <c r="P265" s="2">
        <f t="shared" si="10"/>
        <v>0</v>
      </c>
      <c r="Q265" s="2">
        <f t="shared" si="10"/>
        <v>4718.6546803652964</v>
      </c>
    </row>
    <row r="266" spans="2:32" s="13" customFormat="1" x14ac:dyDescent="0.2">
      <c r="B266" s="13">
        <v>2020</v>
      </c>
      <c r="C266" s="11">
        <v>8784</v>
      </c>
      <c r="T266" s="14" t="s">
        <v>415</v>
      </c>
      <c r="U266" s="14" t="s">
        <v>416</v>
      </c>
      <c r="V266" s="14" t="s">
        <v>417</v>
      </c>
      <c r="W266" s="14" t="s">
        <v>418</v>
      </c>
      <c r="X266" s="14" t="s">
        <v>419</v>
      </c>
      <c r="Y266" s="14" t="s">
        <v>420</v>
      </c>
      <c r="Z266" s="14" t="s">
        <v>421</v>
      </c>
      <c r="AA266" s="14" t="s">
        <v>422</v>
      </c>
      <c r="AB266" s="14" t="s">
        <v>423</v>
      </c>
    </row>
    <row r="267" spans="2:32" x14ac:dyDescent="0.2">
      <c r="B267">
        <v>2021</v>
      </c>
      <c r="C267">
        <f>C263</f>
        <v>8760</v>
      </c>
      <c r="D267" s="6">
        <f>Z267</f>
        <v>0</v>
      </c>
      <c r="E267" s="6"/>
      <c r="F267" s="6">
        <f>U267</f>
        <v>0</v>
      </c>
      <c r="G267" s="6">
        <f>T267+X267</f>
        <v>0</v>
      </c>
      <c r="H267" s="6"/>
      <c r="I267" s="6"/>
      <c r="J267" s="6"/>
      <c r="M267" s="6"/>
      <c r="N267" s="6">
        <f>W267+V267</f>
        <v>0</v>
      </c>
      <c r="O267" s="6">
        <f>AB267</f>
        <v>0</v>
      </c>
      <c r="P267" s="6">
        <f>AA267</f>
        <v>0</v>
      </c>
      <c r="Q267" s="6">
        <f>SUM(D267:P267)</f>
        <v>0</v>
      </c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1">Z268</f>
        <v>3674.0909999999999</v>
      </c>
      <c r="E268" s="6"/>
      <c r="F268" s="6">
        <f t="shared" ref="F268:F291" si="12">U268</f>
        <v>95.591040000000007</v>
      </c>
      <c r="G268" s="6">
        <f t="shared" ref="G268:G291" si="13">T268+X268</f>
        <v>4.3586456</v>
      </c>
      <c r="H268" s="6"/>
      <c r="I268" s="6"/>
      <c r="J268" s="6"/>
      <c r="M268" s="6"/>
      <c r="N268" s="6">
        <f t="shared" ref="N268:N291" si="14">W268+V268</f>
        <v>71.494640000000004</v>
      </c>
      <c r="O268" s="6">
        <f t="shared" ref="O268:O291" si="15">AB268</f>
        <v>920.07060000000001</v>
      </c>
      <c r="P268" s="6">
        <f t="shared" ref="P268:P291" si="16">AA268</f>
        <v>240.4931</v>
      </c>
      <c r="Q268" s="6">
        <f t="shared" ref="Q268:Q291" si="17">SUM(D268:P268)</f>
        <v>5006.0990255999986</v>
      </c>
      <c r="R268" s="6"/>
      <c r="T268" s="2">
        <f>VLOOKUP(T$266,AURORA!$C$3:$AC$460,$B268-2020,FALSE)</f>
        <v>3.8787660000000002</v>
      </c>
      <c r="U268" s="2">
        <f>VLOOKUP(U$266,AURORA!$C$3:$AC$460,$B268-2020,FALSE)</f>
        <v>95.591040000000007</v>
      </c>
      <c r="V268" s="2">
        <f>VLOOKUP(V$266,AURORA!$C$3:$AC$460,$B268-2020,FALSE)</f>
        <v>51.793500000000002</v>
      </c>
      <c r="W268" s="2">
        <f>VLOOKUP(W$266,AURORA!$C$3:$AC$460,$B268-2020,FALSE)</f>
        <v>19.701139999999999</v>
      </c>
      <c r="X268" s="2">
        <f>VLOOKUP(X$266,AURORA!$C$3:$AC$460,$B268-2020,FALSE)</f>
        <v>0.47987960000000002</v>
      </c>
      <c r="Y268" s="2">
        <f>VLOOKUP(Y$266,AURORA!$C$3:$AC$460,$B268-2020,FALSE)</f>
        <v>0</v>
      </c>
      <c r="Z268" s="2">
        <f>VLOOKUP(Z$266,AURORA!$C$3:$AC$460,$B268-2020,FALSE)</f>
        <v>3674.0909999999999</v>
      </c>
      <c r="AA268" s="2">
        <f>VLOOKUP(AA$266,AURORA!$C$3:$AC$460,$B268-2020,FALSE)</f>
        <v>240.4931</v>
      </c>
      <c r="AB268" s="2">
        <f>VLOOKUP(AB$266,AURORA!$C$3:$AC$460,$B268-2020,FALSE)</f>
        <v>920.07060000000001</v>
      </c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1"/>
        <v>3559.65</v>
      </c>
      <c r="E269" s="6"/>
      <c r="F269" s="6">
        <f t="shared" si="12"/>
        <v>95.591040000000007</v>
      </c>
      <c r="G269" s="6">
        <f t="shared" si="13"/>
        <v>1.7666419099999999</v>
      </c>
      <c r="H269" s="6"/>
      <c r="I269" s="6"/>
      <c r="J269" s="6"/>
      <c r="M269" s="6"/>
      <c r="N269" s="6">
        <f t="shared" si="14"/>
        <v>94.550150000000002</v>
      </c>
      <c r="O269" s="6">
        <f t="shared" si="15"/>
        <v>984.87739999999997</v>
      </c>
      <c r="P269" s="6">
        <f t="shared" si="16"/>
        <v>240.4931</v>
      </c>
      <c r="Q269" s="6">
        <f t="shared" si="17"/>
        <v>4976.9283319099995</v>
      </c>
      <c r="R269" s="6"/>
      <c r="T269" s="2">
        <f>VLOOKUP(T$266,AURORA!$C$3:$AC$460,$B269-2020,FALSE)</f>
        <v>1.748691</v>
      </c>
      <c r="U269" s="2">
        <f>VLOOKUP(U$266,AURORA!$C$3:$AC$460,$B269-2020,FALSE)</f>
        <v>95.591040000000007</v>
      </c>
      <c r="V269" s="2">
        <f>VLOOKUP(V$266,AURORA!$C$3:$AC$460,$B269-2020,FALSE)</f>
        <v>74.833789999999993</v>
      </c>
      <c r="W269" s="2">
        <f>VLOOKUP(W$266,AURORA!$C$3:$AC$460,$B269-2020,FALSE)</f>
        <v>19.716360000000002</v>
      </c>
      <c r="X269" s="2">
        <f>VLOOKUP(X$266,AURORA!$C$3:$AC$460,$B269-2020,FALSE)</f>
        <v>1.795091E-2</v>
      </c>
      <c r="Y269" s="2">
        <f>VLOOKUP(Y$266,AURORA!$C$3:$AC$460,$B269-2020,FALSE)</f>
        <v>0</v>
      </c>
      <c r="Z269" s="2">
        <f>VLOOKUP(Z$266,AURORA!$C$3:$AC$460,$B269-2020,FALSE)</f>
        <v>3559.65</v>
      </c>
      <c r="AA269" s="2">
        <f>VLOOKUP(AA$266,AURORA!$C$3:$AC$460,$B269-2020,FALSE)</f>
        <v>240.4931</v>
      </c>
      <c r="AB269" s="2">
        <f>VLOOKUP(AB$266,AURORA!$C$3:$AC$460,$B269-2020,FALSE)</f>
        <v>984.87739999999997</v>
      </c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1"/>
        <v>3390.3119999999999</v>
      </c>
      <c r="E270" s="6"/>
      <c r="F270" s="6">
        <f t="shared" si="12"/>
        <v>95.427250000000001</v>
      </c>
      <c r="G270" s="6">
        <f t="shared" si="13"/>
        <v>3.0359512199999998</v>
      </c>
      <c r="H270" s="6"/>
      <c r="I270" s="6"/>
      <c r="J270" s="6"/>
      <c r="M270" s="6"/>
      <c r="N270" s="6">
        <f t="shared" si="14"/>
        <v>109.72942999999999</v>
      </c>
      <c r="O270" s="6">
        <f t="shared" si="15"/>
        <v>1057.393</v>
      </c>
      <c r="P270" s="6">
        <f t="shared" si="16"/>
        <v>240.54990000000001</v>
      </c>
      <c r="Q270" s="6">
        <f t="shared" si="17"/>
        <v>4896.4475312199993</v>
      </c>
      <c r="R270" s="6"/>
      <c r="T270" s="2">
        <f>VLOOKUP(T$266,AURORA!$C$3:$AC$460,$B270-2020,FALSE)</f>
        <v>2.9585819999999998</v>
      </c>
      <c r="U270" s="2">
        <f>VLOOKUP(U$266,AURORA!$C$3:$AC$460,$B270-2020,FALSE)</f>
        <v>95.427250000000001</v>
      </c>
      <c r="V270" s="2">
        <f>VLOOKUP(V$266,AURORA!$C$3:$AC$460,$B270-2020,FALSE)</f>
        <v>90.006799999999998</v>
      </c>
      <c r="W270" s="2">
        <f>VLOOKUP(W$266,AURORA!$C$3:$AC$460,$B270-2020,FALSE)</f>
        <v>19.722629999999999</v>
      </c>
      <c r="X270" s="2">
        <f>VLOOKUP(X$266,AURORA!$C$3:$AC$460,$B270-2020,FALSE)</f>
        <v>7.7369220000000002E-2</v>
      </c>
      <c r="Y270" s="2">
        <f>VLOOKUP(Y$266,AURORA!$C$3:$AC$460,$B270-2020,FALSE)</f>
        <v>0</v>
      </c>
      <c r="Z270" s="2">
        <f>VLOOKUP(Z$266,AURORA!$C$3:$AC$460,$B270-2020,FALSE)</f>
        <v>3390.3119999999999</v>
      </c>
      <c r="AA270" s="2">
        <f>VLOOKUP(AA$266,AURORA!$C$3:$AC$460,$B270-2020,FALSE)</f>
        <v>240.54990000000001</v>
      </c>
      <c r="AB270" s="2">
        <f>VLOOKUP(AB$266,AURORA!$C$3:$AC$460,$B270-2020,FALSE)</f>
        <v>1057.393</v>
      </c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1"/>
        <v>3439.5680000000002</v>
      </c>
      <c r="E271" s="6"/>
      <c r="F271" s="6">
        <f t="shared" si="12"/>
        <v>95.591040000000007</v>
      </c>
      <c r="G271" s="6">
        <f t="shared" si="13"/>
        <v>3.0294702</v>
      </c>
      <c r="H271" s="6"/>
      <c r="I271" s="6"/>
      <c r="J271" s="6"/>
      <c r="M271" s="6"/>
      <c r="N271" s="6">
        <f t="shared" si="14"/>
        <v>122.3218</v>
      </c>
      <c r="O271" s="6">
        <f t="shared" si="15"/>
        <v>1088.1890000000001</v>
      </c>
      <c r="P271" s="6">
        <f t="shared" si="16"/>
        <v>240.4931</v>
      </c>
      <c r="Q271" s="6">
        <f t="shared" si="17"/>
        <v>4989.1924102000003</v>
      </c>
      <c r="R271" s="6"/>
      <c r="T271" s="2">
        <f>VLOOKUP(T$266,AURORA!$C$3:$AC$460,$B271-2020,FALSE)</f>
        <v>2.9159760000000001</v>
      </c>
      <c r="U271" s="2">
        <f>VLOOKUP(U$266,AURORA!$C$3:$AC$460,$B271-2020,FALSE)</f>
        <v>95.591040000000007</v>
      </c>
      <c r="V271" s="2">
        <f>VLOOKUP(V$266,AURORA!$C$3:$AC$460,$B271-2020,FALSE)</f>
        <v>102.5536</v>
      </c>
      <c r="W271" s="2">
        <f>VLOOKUP(W$266,AURORA!$C$3:$AC$460,$B271-2020,FALSE)</f>
        <v>19.7682</v>
      </c>
      <c r="X271" s="2">
        <f>VLOOKUP(X$266,AURORA!$C$3:$AC$460,$B271-2020,FALSE)</f>
        <v>0.1134942</v>
      </c>
      <c r="Y271" s="2">
        <f>VLOOKUP(Y$266,AURORA!$C$3:$AC$460,$B271-2020,FALSE)</f>
        <v>0</v>
      </c>
      <c r="Z271" s="2">
        <f>VLOOKUP(Z$266,AURORA!$C$3:$AC$460,$B271-2020,FALSE)</f>
        <v>3439.5680000000002</v>
      </c>
      <c r="AA271" s="2">
        <f>VLOOKUP(AA$266,AURORA!$C$3:$AC$460,$B271-2020,FALSE)</f>
        <v>240.4931</v>
      </c>
      <c r="AB271" s="2">
        <f>VLOOKUP(AB$266,AURORA!$C$3:$AC$460,$B271-2020,FALSE)</f>
        <v>1088.1890000000001</v>
      </c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1"/>
        <v>3315.748</v>
      </c>
      <c r="E272" s="6"/>
      <c r="F272" s="6">
        <f t="shared" si="12"/>
        <v>95.591040000000007</v>
      </c>
      <c r="G272" s="6">
        <f t="shared" si="13"/>
        <v>6.5796262000000008</v>
      </c>
      <c r="H272" s="6"/>
      <c r="I272" s="6"/>
      <c r="J272" s="6"/>
      <c r="M272" s="6"/>
      <c r="N272" s="6">
        <f t="shared" si="14"/>
        <v>135.40294</v>
      </c>
      <c r="O272" s="6">
        <f t="shared" si="15"/>
        <v>1129.5350000000001</v>
      </c>
      <c r="P272" s="6">
        <f t="shared" si="16"/>
        <v>240.4931</v>
      </c>
      <c r="Q272" s="6">
        <f t="shared" si="17"/>
        <v>4923.3497061999997</v>
      </c>
      <c r="R272" s="6"/>
      <c r="T272" s="2">
        <f>VLOOKUP(T$266,AURORA!$C$3:$AC$460,$B272-2020,FALSE)</f>
        <v>6.0324220000000004</v>
      </c>
      <c r="U272" s="2">
        <f>VLOOKUP(U$266,AURORA!$C$3:$AC$460,$B272-2020,FALSE)</f>
        <v>95.591040000000007</v>
      </c>
      <c r="V272" s="2">
        <f>VLOOKUP(V$266,AURORA!$C$3:$AC$460,$B272-2020,FALSE)</f>
        <v>115.68089999999999</v>
      </c>
      <c r="W272" s="2">
        <f>VLOOKUP(W$266,AURORA!$C$3:$AC$460,$B272-2020,FALSE)</f>
        <v>19.72204</v>
      </c>
      <c r="X272" s="2">
        <f>VLOOKUP(X$266,AURORA!$C$3:$AC$460,$B272-2020,FALSE)</f>
        <v>0.54720420000000003</v>
      </c>
      <c r="Y272" s="2">
        <f>VLOOKUP(Y$266,AURORA!$C$3:$AC$460,$B272-2020,FALSE)</f>
        <v>0</v>
      </c>
      <c r="Z272" s="2">
        <f>VLOOKUP(Z$266,AURORA!$C$3:$AC$460,$B272-2020,FALSE)</f>
        <v>3315.748</v>
      </c>
      <c r="AA272" s="2">
        <f>VLOOKUP(AA$266,AURORA!$C$3:$AC$460,$B272-2020,FALSE)</f>
        <v>240.4931</v>
      </c>
      <c r="AB272" s="2">
        <f>VLOOKUP(AB$266,AURORA!$C$3:$AC$460,$B272-2020,FALSE)</f>
        <v>1129.5350000000001</v>
      </c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1"/>
        <v>3276.5929999999998</v>
      </c>
      <c r="E273" s="6"/>
      <c r="F273" s="6">
        <f t="shared" si="12"/>
        <v>95.591040000000007</v>
      </c>
      <c r="G273" s="6">
        <f t="shared" si="13"/>
        <v>7.4797744000000002</v>
      </c>
      <c r="H273" s="6"/>
      <c r="I273" s="6"/>
      <c r="J273" s="6"/>
      <c r="M273" s="6"/>
      <c r="N273" s="6">
        <f t="shared" si="14"/>
        <v>151.16155000000001</v>
      </c>
      <c r="O273" s="6">
        <f t="shared" si="15"/>
        <v>1187.817</v>
      </c>
      <c r="P273" s="6">
        <f t="shared" si="16"/>
        <v>240.4931</v>
      </c>
      <c r="Q273" s="6">
        <f t="shared" si="17"/>
        <v>4959.1354643999994</v>
      </c>
      <c r="R273" s="6"/>
      <c r="T273" s="2">
        <f>VLOOKUP(T$266,AURORA!$C$3:$AC$460,$B273-2020,FALSE)</f>
        <v>6.8807640000000001</v>
      </c>
      <c r="U273" s="2">
        <f>VLOOKUP(U$266,AURORA!$C$3:$AC$460,$B273-2020,FALSE)</f>
        <v>95.591040000000007</v>
      </c>
      <c r="V273" s="2">
        <f>VLOOKUP(V$266,AURORA!$C$3:$AC$460,$B273-2020,FALSE)</f>
        <v>131.47130000000001</v>
      </c>
      <c r="W273" s="2">
        <f>VLOOKUP(W$266,AURORA!$C$3:$AC$460,$B273-2020,FALSE)</f>
        <v>19.690249999999999</v>
      </c>
      <c r="X273" s="2">
        <f>VLOOKUP(X$266,AURORA!$C$3:$AC$460,$B273-2020,FALSE)</f>
        <v>0.59901040000000005</v>
      </c>
      <c r="Y273" s="2">
        <f>VLOOKUP(Y$266,AURORA!$C$3:$AC$460,$B273-2020,FALSE)</f>
        <v>0</v>
      </c>
      <c r="Z273" s="2">
        <f>VLOOKUP(Z$266,AURORA!$C$3:$AC$460,$B273-2020,FALSE)</f>
        <v>3276.5929999999998</v>
      </c>
      <c r="AA273" s="2">
        <f>VLOOKUP(AA$266,AURORA!$C$3:$AC$460,$B273-2020,FALSE)</f>
        <v>240.4931</v>
      </c>
      <c r="AB273" s="2">
        <f>VLOOKUP(AB$266,AURORA!$C$3:$AC$460,$B273-2020,FALSE)</f>
        <v>1187.817</v>
      </c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1"/>
        <v>2683.06</v>
      </c>
      <c r="E274" s="6"/>
      <c r="F274" s="6">
        <f t="shared" si="12"/>
        <v>95.427250000000001</v>
      </c>
      <c r="G274" s="6">
        <f t="shared" si="13"/>
        <v>12.257289500000001</v>
      </c>
      <c r="H274" s="6"/>
      <c r="I274" s="6"/>
      <c r="J274" s="6"/>
      <c r="M274" s="6"/>
      <c r="N274" s="6">
        <f t="shared" si="14"/>
        <v>167.90649000000002</v>
      </c>
      <c r="O274" s="6">
        <f t="shared" si="15"/>
        <v>1260.7819999999999</v>
      </c>
      <c r="P274" s="6">
        <f t="shared" si="16"/>
        <v>240.54990000000001</v>
      </c>
      <c r="Q274" s="6">
        <f t="shared" si="17"/>
        <v>4459.9829295</v>
      </c>
      <c r="R274" s="6"/>
      <c r="T274" s="2">
        <f>VLOOKUP(T$266,AURORA!$C$3:$AC$460,$B274-2020,FALSE)</f>
        <v>11.35121</v>
      </c>
      <c r="U274" s="2">
        <f>VLOOKUP(U$266,AURORA!$C$3:$AC$460,$B274-2020,FALSE)</f>
        <v>95.427250000000001</v>
      </c>
      <c r="V274" s="2">
        <f>VLOOKUP(V$266,AURORA!$C$3:$AC$460,$B274-2020,FALSE)</f>
        <v>148.18360000000001</v>
      </c>
      <c r="W274" s="2">
        <f>VLOOKUP(W$266,AURORA!$C$3:$AC$460,$B274-2020,FALSE)</f>
        <v>19.72289</v>
      </c>
      <c r="X274" s="2">
        <f>VLOOKUP(X$266,AURORA!$C$3:$AC$460,$B274-2020,FALSE)</f>
        <v>0.90607950000000004</v>
      </c>
      <c r="Y274" s="2">
        <f>VLOOKUP(Y$266,AURORA!$C$3:$AC$460,$B274-2020,FALSE)</f>
        <v>0</v>
      </c>
      <c r="Z274" s="2">
        <f>VLOOKUP(Z$266,AURORA!$C$3:$AC$460,$B274-2020,FALSE)</f>
        <v>2683.06</v>
      </c>
      <c r="AA274" s="2">
        <f>VLOOKUP(AA$266,AURORA!$C$3:$AC$460,$B274-2020,FALSE)</f>
        <v>240.54990000000001</v>
      </c>
      <c r="AB274" s="2">
        <f>VLOOKUP(AB$266,AURORA!$C$3:$AC$460,$B274-2020,FALSE)</f>
        <v>1260.7819999999999</v>
      </c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1"/>
        <v>2285.665</v>
      </c>
      <c r="E275" s="6"/>
      <c r="F275" s="6">
        <f t="shared" si="12"/>
        <v>95.591040000000007</v>
      </c>
      <c r="G275" s="6">
        <f t="shared" si="13"/>
        <v>16.572478</v>
      </c>
      <c r="H275" s="6"/>
      <c r="I275" s="6"/>
      <c r="J275" s="6"/>
      <c r="M275" s="6"/>
      <c r="N275" s="6">
        <f t="shared" si="14"/>
        <v>195.60956000000002</v>
      </c>
      <c r="O275" s="6">
        <f t="shared" si="15"/>
        <v>1335.2070000000001</v>
      </c>
      <c r="P275" s="6">
        <f t="shared" si="16"/>
        <v>240.4931</v>
      </c>
      <c r="Q275" s="6">
        <f t="shared" si="17"/>
        <v>4169.1381779999992</v>
      </c>
      <c r="R275" s="6"/>
      <c r="T275" s="2">
        <f>VLOOKUP(T$266,AURORA!$C$3:$AC$460,$B275-2020,FALSE)</f>
        <v>15.06151</v>
      </c>
      <c r="U275" s="2">
        <f>VLOOKUP(U$266,AURORA!$C$3:$AC$460,$B275-2020,FALSE)</f>
        <v>95.591040000000007</v>
      </c>
      <c r="V275" s="2">
        <f>VLOOKUP(V$266,AURORA!$C$3:$AC$460,$B275-2020,FALSE)</f>
        <v>175.90360000000001</v>
      </c>
      <c r="W275" s="2">
        <f>VLOOKUP(W$266,AURORA!$C$3:$AC$460,$B275-2020,FALSE)</f>
        <v>19.705960000000001</v>
      </c>
      <c r="X275" s="2">
        <f>VLOOKUP(X$266,AURORA!$C$3:$AC$460,$B275-2020,FALSE)</f>
        <v>1.5109680000000001</v>
      </c>
      <c r="Y275" s="2">
        <f>VLOOKUP(Y$266,AURORA!$C$3:$AC$460,$B275-2020,FALSE)</f>
        <v>0</v>
      </c>
      <c r="Z275" s="2">
        <f>VLOOKUP(Z$266,AURORA!$C$3:$AC$460,$B275-2020,FALSE)</f>
        <v>2285.665</v>
      </c>
      <c r="AA275" s="2">
        <f>VLOOKUP(AA$266,AURORA!$C$3:$AC$460,$B275-2020,FALSE)</f>
        <v>240.4931</v>
      </c>
      <c r="AB275" s="2">
        <f>VLOOKUP(AB$266,AURORA!$C$3:$AC$460,$B275-2020,FALSE)</f>
        <v>1335.2070000000001</v>
      </c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1"/>
        <v>2252.6570000000002</v>
      </c>
      <c r="E276" s="6"/>
      <c r="F276" s="6">
        <f t="shared" si="12"/>
        <v>95.591040000000007</v>
      </c>
      <c r="G276" s="6">
        <f t="shared" si="13"/>
        <v>27.890799999999999</v>
      </c>
      <c r="H276" s="6"/>
      <c r="I276" s="6"/>
      <c r="J276" s="6"/>
      <c r="M276" s="6"/>
      <c r="N276" s="6">
        <f t="shared" si="14"/>
        <v>217.05423000000002</v>
      </c>
      <c r="O276" s="6">
        <f t="shared" si="15"/>
        <v>1410.9179999999999</v>
      </c>
      <c r="P276" s="6">
        <f t="shared" si="16"/>
        <v>240.4931</v>
      </c>
      <c r="Q276" s="6">
        <f t="shared" si="17"/>
        <v>4244.6041699999996</v>
      </c>
      <c r="R276" s="6"/>
      <c r="T276" s="2">
        <f>VLOOKUP(T$266,AURORA!$C$3:$AC$460,$B276-2020,FALSE)</f>
        <v>12.05195</v>
      </c>
      <c r="U276" s="2">
        <f>VLOOKUP(U$266,AURORA!$C$3:$AC$460,$B276-2020,FALSE)</f>
        <v>95.591040000000007</v>
      </c>
      <c r="V276" s="2">
        <f>VLOOKUP(V$266,AURORA!$C$3:$AC$460,$B276-2020,FALSE)</f>
        <v>197.34460000000001</v>
      </c>
      <c r="W276" s="2">
        <f>VLOOKUP(W$266,AURORA!$C$3:$AC$460,$B276-2020,FALSE)</f>
        <v>19.709630000000001</v>
      </c>
      <c r="X276" s="2">
        <f>VLOOKUP(X$266,AURORA!$C$3:$AC$460,$B276-2020,FALSE)</f>
        <v>15.838850000000001</v>
      </c>
      <c r="Y276" s="2">
        <f>VLOOKUP(Y$266,AURORA!$C$3:$AC$460,$B276-2020,FALSE)</f>
        <v>0</v>
      </c>
      <c r="Z276" s="2">
        <f>VLOOKUP(Z$266,AURORA!$C$3:$AC$460,$B276-2020,FALSE)</f>
        <v>2252.6570000000002</v>
      </c>
      <c r="AA276" s="2">
        <f>VLOOKUP(AA$266,AURORA!$C$3:$AC$460,$B276-2020,FALSE)</f>
        <v>240.4931</v>
      </c>
      <c r="AB276" s="2">
        <f>VLOOKUP(AB$266,AURORA!$C$3:$AC$460,$B276-2020,FALSE)</f>
        <v>1410.9179999999999</v>
      </c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1"/>
        <v>2227.7559999999999</v>
      </c>
      <c r="E277" s="6"/>
      <c r="F277" s="6">
        <f t="shared" si="12"/>
        <v>95.591040000000007</v>
      </c>
      <c r="G277" s="6">
        <f t="shared" si="13"/>
        <v>36.742310000000003</v>
      </c>
      <c r="H277" s="6"/>
      <c r="I277" s="6"/>
      <c r="J277" s="6"/>
      <c r="M277" s="6"/>
      <c r="N277" s="6">
        <f t="shared" si="14"/>
        <v>239.60310000000001</v>
      </c>
      <c r="O277" s="6">
        <f t="shared" si="15"/>
        <v>1473.829</v>
      </c>
      <c r="P277" s="6">
        <f t="shared" si="16"/>
        <v>240.4931</v>
      </c>
      <c r="Q277" s="6">
        <f t="shared" si="17"/>
        <v>4314.014549999999</v>
      </c>
      <c r="R277" s="6"/>
      <c r="T277" s="2">
        <f>VLOOKUP(T$266,AURORA!$C$3:$AC$460,$B277-2020,FALSE)</f>
        <v>15.68655</v>
      </c>
      <c r="U277" s="2">
        <f>VLOOKUP(U$266,AURORA!$C$3:$AC$460,$B277-2020,FALSE)</f>
        <v>95.591040000000007</v>
      </c>
      <c r="V277" s="2">
        <f>VLOOKUP(V$266,AURORA!$C$3:$AC$460,$B277-2020,FALSE)</f>
        <v>219.8349</v>
      </c>
      <c r="W277" s="2">
        <f>VLOOKUP(W$266,AURORA!$C$3:$AC$460,$B277-2020,FALSE)</f>
        <v>19.7682</v>
      </c>
      <c r="X277" s="2">
        <f>VLOOKUP(X$266,AURORA!$C$3:$AC$460,$B277-2020,FALSE)</f>
        <v>21.055759999999999</v>
      </c>
      <c r="Y277" s="2">
        <f>VLOOKUP(Y$266,AURORA!$C$3:$AC$460,$B277-2020,FALSE)</f>
        <v>0</v>
      </c>
      <c r="Z277" s="2">
        <f>VLOOKUP(Z$266,AURORA!$C$3:$AC$460,$B277-2020,FALSE)</f>
        <v>2227.7559999999999</v>
      </c>
      <c r="AA277" s="2">
        <f>VLOOKUP(AA$266,AURORA!$C$3:$AC$460,$B277-2020,FALSE)</f>
        <v>240.4931</v>
      </c>
      <c r="AB277" s="2">
        <f>VLOOKUP(AB$266,AURORA!$C$3:$AC$460,$B277-2020,FALSE)</f>
        <v>1473.829</v>
      </c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1"/>
        <v>2232.0909999999999</v>
      </c>
      <c r="E278" s="6"/>
      <c r="F278" s="6">
        <f t="shared" si="12"/>
        <v>95.427250000000001</v>
      </c>
      <c r="G278" s="6">
        <f t="shared" si="13"/>
        <v>33.924860000000002</v>
      </c>
      <c r="H278" s="6"/>
      <c r="I278" s="6"/>
      <c r="J278" s="6"/>
      <c r="M278" s="6"/>
      <c r="N278" s="6">
        <f t="shared" si="14"/>
        <v>259.51042000000001</v>
      </c>
      <c r="O278" s="6">
        <f t="shared" si="15"/>
        <v>1520.0730000000001</v>
      </c>
      <c r="P278" s="6">
        <f t="shared" si="16"/>
        <v>240.51419999999999</v>
      </c>
      <c r="Q278" s="6">
        <f t="shared" si="17"/>
        <v>4381.5407299999997</v>
      </c>
      <c r="R278" s="6"/>
      <c r="T278" s="2">
        <f>VLOOKUP(T$266,AURORA!$C$3:$AC$460,$B278-2020,FALSE)</f>
        <v>14.87121</v>
      </c>
      <c r="U278" s="2">
        <f>VLOOKUP(U$266,AURORA!$C$3:$AC$460,$B278-2020,FALSE)</f>
        <v>95.427250000000001</v>
      </c>
      <c r="V278" s="2">
        <f>VLOOKUP(V$266,AURORA!$C$3:$AC$460,$B278-2020,FALSE)</f>
        <v>239.83840000000001</v>
      </c>
      <c r="W278" s="2">
        <f>VLOOKUP(W$266,AURORA!$C$3:$AC$460,$B278-2020,FALSE)</f>
        <v>19.67202</v>
      </c>
      <c r="X278" s="2">
        <f>VLOOKUP(X$266,AURORA!$C$3:$AC$460,$B278-2020,FALSE)</f>
        <v>19.053650000000001</v>
      </c>
      <c r="Y278" s="2">
        <f>VLOOKUP(Y$266,AURORA!$C$3:$AC$460,$B278-2020,FALSE)</f>
        <v>0</v>
      </c>
      <c r="Z278" s="2">
        <f>VLOOKUP(Z$266,AURORA!$C$3:$AC$460,$B278-2020,FALSE)</f>
        <v>2232.0909999999999</v>
      </c>
      <c r="AA278" s="2">
        <f>VLOOKUP(AA$266,AURORA!$C$3:$AC$460,$B278-2020,FALSE)</f>
        <v>240.51419999999999</v>
      </c>
      <c r="AB278" s="2">
        <f>VLOOKUP(AB$266,AURORA!$C$3:$AC$460,$B278-2020,FALSE)</f>
        <v>1520.0730000000001</v>
      </c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1"/>
        <v>2208.3580000000002</v>
      </c>
      <c r="E279" s="6"/>
      <c r="F279" s="6">
        <f t="shared" si="12"/>
        <v>95.591040000000007</v>
      </c>
      <c r="G279" s="6">
        <f t="shared" si="13"/>
        <v>36.044629999999998</v>
      </c>
      <c r="H279" s="6"/>
      <c r="I279" s="6"/>
      <c r="J279" s="6"/>
      <c r="M279" s="6"/>
      <c r="N279" s="6">
        <f t="shared" si="14"/>
        <v>281.43013999999999</v>
      </c>
      <c r="O279" s="6">
        <f t="shared" si="15"/>
        <v>1565.86</v>
      </c>
      <c r="P279" s="6">
        <f t="shared" si="16"/>
        <v>240.39879999999999</v>
      </c>
      <c r="Q279" s="6">
        <f t="shared" si="17"/>
        <v>4427.6826099999998</v>
      </c>
      <c r="R279" s="6"/>
      <c r="T279" s="2">
        <f>VLOOKUP(T$266,AURORA!$C$3:$AC$460,$B279-2020,FALSE)</f>
        <v>14.026439999999999</v>
      </c>
      <c r="U279" s="2">
        <f>VLOOKUP(U$266,AURORA!$C$3:$AC$460,$B279-2020,FALSE)</f>
        <v>95.591040000000007</v>
      </c>
      <c r="V279" s="2">
        <f>VLOOKUP(V$266,AURORA!$C$3:$AC$460,$B279-2020,FALSE)</f>
        <v>261.72899999999998</v>
      </c>
      <c r="W279" s="2">
        <f>VLOOKUP(W$266,AURORA!$C$3:$AC$460,$B279-2020,FALSE)</f>
        <v>19.701139999999999</v>
      </c>
      <c r="X279" s="2">
        <f>VLOOKUP(X$266,AURORA!$C$3:$AC$460,$B279-2020,FALSE)</f>
        <v>22.018190000000001</v>
      </c>
      <c r="Y279" s="2">
        <f>VLOOKUP(Y$266,AURORA!$C$3:$AC$460,$B279-2020,FALSE)</f>
        <v>0</v>
      </c>
      <c r="Z279" s="2">
        <f>VLOOKUP(Z$266,AURORA!$C$3:$AC$460,$B279-2020,FALSE)</f>
        <v>2208.3580000000002</v>
      </c>
      <c r="AA279" s="2">
        <f>VLOOKUP(AA$266,AURORA!$C$3:$AC$460,$B279-2020,FALSE)</f>
        <v>240.39879999999999</v>
      </c>
      <c r="AB279" s="2">
        <f>VLOOKUP(AB$266,AURORA!$C$3:$AC$460,$B279-2020,FALSE)</f>
        <v>1565.86</v>
      </c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1"/>
        <v>2183.3580000000002</v>
      </c>
      <c r="E280" s="6"/>
      <c r="F280" s="6">
        <f t="shared" si="12"/>
        <v>95.591040000000007</v>
      </c>
      <c r="G280" s="6">
        <f t="shared" si="13"/>
        <v>35.933210000000003</v>
      </c>
      <c r="H280" s="6"/>
      <c r="I280" s="6"/>
      <c r="J280" s="6"/>
      <c r="M280" s="6"/>
      <c r="N280" s="6">
        <f t="shared" si="14"/>
        <v>303.31835999999998</v>
      </c>
      <c r="O280" s="6">
        <f t="shared" si="15"/>
        <v>1615.0730000000001</v>
      </c>
      <c r="P280" s="6">
        <f t="shared" si="16"/>
        <v>240.44120000000001</v>
      </c>
      <c r="Q280" s="6">
        <f t="shared" si="17"/>
        <v>4473.7148100000004</v>
      </c>
      <c r="R280" s="6"/>
      <c r="T280" s="2">
        <f>VLOOKUP(T$266,AURORA!$C$3:$AC$460,$B280-2020,FALSE)</f>
        <v>13.14019</v>
      </c>
      <c r="U280" s="2">
        <f>VLOOKUP(U$266,AURORA!$C$3:$AC$460,$B280-2020,FALSE)</f>
        <v>95.591040000000007</v>
      </c>
      <c r="V280" s="2">
        <f>VLOOKUP(V$266,AURORA!$C$3:$AC$460,$B280-2020,FALSE)</f>
        <v>283.60199999999998</v>
      </c>
      <c r="W280" s="2">
        <f>VLOOKUP(W$266,AURORA!$C$3:$AC$460,$B280-2020,FALSE)</f>
        <v>19.716360000000002</v>
      </c>
      <c r="X280" s="2">
        <f>VLOOKUP(X$266,AURORA!$C$3:$AC$460,$B280-2020,FALSE)</f>
        <v>22.793019999999999</v>
      </c>
      <c r="Y280" s="2">
        <f>VLOOKUP(Y$266,AURORA!$C$3:$AC$460,$B280-2020,FALSE)</f>
        <v>0</v>
      </c>
      <c r="Z280" s="2">
        <f>VLOOKUP(Z$266,AURORA!$C$3:$AC$460,$B280-2020,FALSE)</f>
        <v>2183.3580000000002</v>
      </c>
      <c r="AA280" s="2">
        <f>VLOOKUP(AA$266,AURORA!$C$3:$AC$460,$B280-2020,FALSE)</f>
        <v>240.44120000000001</v>
      </c>
      <c r="AB280" s="2">
        <f>VLOOKUP(AB$266,AURORA!$C$3:$AC$460,$B280-2020,FALSE)</f>
        <v>1615.0730000000001</v>
      </c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1"/>
        <v>2143.944</v>
      </c>
      <c r="E281" s="6"/>
      <c r="F281" s="6">
        <f t="shared" si="12"/>
        <v>95.591040000000007</v>
      </c>
      <c r="G281" s="6">
        <f t="shared" si="13"/>
        <v>40.045780000000001</v>
      </c>
      <c r="H281" s="6"/>
      <c r="I281" s="6"/>
      <c r="J281" s="6"/>
      <c r="M281" s="6"/>
      <c r="N281" s="6">
        <f t="shared" si="14"/>
        <v>324.92365999999998</v>
      </c>
      <c r="O281" s="6">
        <f t="shared" si="15"/>
        <v>1664.569</v>
      </c>
      <c r="P281" s="6">
        <f t="shared" si="16"/>
        <v>240.3355</v>
      </c>
      <c r="Q281" s="6">
        <f t="shared" si="17"/>
        <v>4509.4089799999992</v>
      </c>
      <c r="R281" s="6"/>
      <c r="T281" s="2">
        <f>VLOOKUP(T$266,AURORA!$C$3:$AC$460,$B281-2020,FALSE)</f>
        <v>14.54823</v>
      </c>
      <c r="U281" s="2">
        <f>VLOOKUP(U$266,AURORA!$C$3:$AC$460,$B281-2020,FALSE)</f>
        <v>95.591040000000007</v>
      </c>
      <c r="V281" s="2">
        <f>VLOOKUP(V$266,AURORA!$C$3:$AC$460,$B281-2020,FALSE)</f>
        <v>305.21769999999998</v>
      </c>
      <c r="W281" s="2">
        <f>VLOOKUP(W$266,AURORA!$C$3:$AC$460,$B281-2020,FALSE)</f>
        <v>19.705960000000001</v>
      </c>
      <c r="X281" s="2">
        <f>VLOOKUP(X$266,AURORA!$C$3:$AC$460,$B281-2020,FALSE)</f>
        <v>25.49755</v>
      </c>
      <c r="Y281" s="2">
        <f>VLOOKUP(Y$266,AURORA!$C$3:$AC$460,$B281-2020,FALSE)</f>
        <v>0</v>
      </c>
      <c r="Z281" s="2">
        <f>VLOOKUP(Z$266,AURORA!$C$3:$AC$460,$B281-2020,FALSE)</f>
        <v>2143.944</v>
      </c>
      <c r="AA281" s="2">
        <f>VLOOKUP(AA$266,AURORA!$C$3:$AC$460,$B281-2020,FALSE)</f>
        <v>240.3355</v>
      </c>
      <c r="AB281" s="2">
        <f>VLOOKUP(AB$266,AURORA!$C$3:$AC$460,$B281-2020,FALSE)</f>
        <v>1664.569</v>
      </c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1"/>
        <v>2117.047</v>
      </c>
      <c r="E282" s="6"/>
      <c r="F282" s="6">
        <f t="shared" si="12"/>
        <v>95.427250000000001</v>
      </c>
      <c r="G282" s="6">
        <f t="shared" si="13"/>
        <v>38.47804</v>
      </c>
      <c r="H282" s="6"/>
      <c r="I282" s="6"/>
      <c r="J282" s="6"/>
      <c r="M282" s="6"/>
      <c r="N282" s="6">
        <f t="shared" si="14"/>
        <v>347.15148999999997</v>
      </c>
      <c r="O282" s="6">
        <f t="shared" si="15"/>
        <v>1715.251</v>
      </c>
      <c r="P282" s="6">
        <f t="shared" si="16"/>
        <v>240.32149999999999</v>
      </c>
      <c r="Q282" s="6">
        <f t="shared" si="17"/>
        <v>4553.6762800000006</v>
      </c>
      <c r="R282" s="6"/>
      <c r="T282" s="2">
        <f>VLOOKUP(T$266,AURORA!$C$3:$AC$460,$B282-2020,FALSE)</f>
        <v>14.169930000000001</v>
      </c>
      <c r="U282" s="2">
        <f>VLOOKUP(U$266,AURORA!$C$3:$AC$460,$B282-2020,FALSE)</f>
        <v>95.427250000000001</v>
      </c>
      <c r="V282" s="2">
        <f>VLOOKUP(V$266,AURORA!$C$3:$AC$460,$B282-2020,FALSE)</f>
        <v>327.40269999999998</v>
      </c>
      <c r="W282" s="2">
        <f>VLOOKUP(W$266,AURORA!$C$3:$AC$460,$B282-2020,FALSE)</f>
        <v>19.74879</v>
      </c>
      <c r="X282" s="2">
        <f>VLOOKUP(X$266,AURORA!$C$3:$AC$460,$B282-2020,FALSE)</f>
        <v>24.308109999999999</v>
      </c>
      <c r="Y282" s="2">
        <f>VLOOKUP(Y$266,AURORA!$C$3:$AC$460,$B282-2020,FALSE)</f>
        <v>0</v>
      </c>
      <c r="Z282" s="2">
        <f>VLOOKUP(Z$266,AURORA!$C$3:$AC$460,$B282-2020,FALSE)</f>
        <v>2117.047</v>
      </c>
      <c r="AA282" s="2">
        <f>VLOOKUP(AA$266,AURORA!$C$3:$AC$460,$B282-2020,FALSE)</f>
        <v>240.32149999999999</v>
      </c>
      <c r="AB282" s="2">
        <f>VLOOKUP(AB$266,AURORA!$C$3:$AC$460,$B282-2020,FALSE)</f>
        <v>1715.251</v>
      </c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1"/>
        <v>2080.6770000000001</v>
      </c>
      <c r="E283" s="6"/>
      <c r="F283" s="6">
        <f t="shared" si="12"/>
        <v>95.591040000000007</v>
      </c>
      <c r="G283" s="6">
        <f t="shared" si="13"/>
        <v>39.659730000000003</v>
      </c>
      <c r="H283" s="6"/>
      <c r="I283" s="6"/>
      <c r="J283" s="6"/>
      <c r="M283" s="6"/>
      <c r="N283" s="6">
        <f t="shared" si="14"/>
        <v>369.82524000000001</v>
      </c>
      <c r="O283" s="6">
        <f t="shared" si="15"/>
        <v>1757.1759999999999</v>
      </c>
      <c r="P283" s="6">
        <f t="shared" si="16"/>
        <v>240.29580000000001</v>
      </c>
      <c r="Q283" s="6">
        <f t="shared" si="17"/>
        <v>4583.2248099999997</v>
      </c>
      <c r="R283" s="6"/>
      <c r="T283" s="2">
        <f>VLOOKUP(T$266,AURORA!$C$3:$AC$460,$B283-2020,FALSE)</f>
        <v>13.97536</v>
      </c>
      <c r="U283" s="2">
        <f>VLOOKUP(U$266,AURORA!$C$3:$AC$460,$B283-2020,FALSE)</f>
        <v>95.591040000000007</v>
      </c>
      <c r="V283" s="2">
        <f>VLOOKUP(V$266,AURORA!$C$3:$AC$460,$B283-2020,FALSE)</f>
        <v>350.10320000000002</v>
      </c>
      <c r="W283" s="2">
        <f>VLOOKUP(W$266,AURORA!$C$3:$AC$460,$B283-2020,FALSE)</f>
        <v>19.72204</v>
      </c>
      <c r="X283" s="2">
        <f>VLOOKUP(X$266,AURORA!$C$3:$AC$460,$B283-2020,FALSE)</f>
        <v>25.684370000000001</v>
      </c>
      <c r="Y283" s="2">
        <f>VLOOKUP(Y$266,AURORA!$C$3:$AC$460,$B283-2020,FALSE)</f>
        <v>0</v>
      </c>
      <c r="Z283" s="2">
        <f>VLOOKUP(Z$266,AURORA!$C$3:$AC$460,$B283-2020,FALSE)</f>
        <v>2080.6770000000001</v>
      </c>
      <c r="AA283" s="2">
        <f>VLOOKUP(AA$266,AURORA!$C$3:$AC$460,$B283-2020,FALSE)</f>
        <v>240.29580000000001</v>
      </c>
      <c r="AB283" s="2">
        <f>VLOOKUP(AB$266,AURORA!$C$3:$AC$460,$B283-2020,FALSE)</f>
        <v>1757.1759999999999</v>
      </c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1"/>
        <v>1379.865</v>
      </c>
      <c r="E284" s="6"/>
      <c r="F284" s="6">
        <f t="shared" si="12"/>
        <v>95.591040000000007</v>
      </c>
      <c r="G284" s="6">
        <f t="shared" si="13"/>
        <v>78.107159999999993</v>
      </c>
      <c r="H284" s="6"/>
      <c r="I284" s="6"/>
      <c r="J284" s="6"/>
      <c r="M284" s="6"/>
      <c r="N284" s="6">
        <f t="shared" si="14"/>
        <v>391.85915</v>
      </c>
      <c r="O284" s="6">
        <f t="shared" si="15"/>
        <v>1808.595</v>
      </c>
      <c r="P284" s="6">
        <f t="shared" si="16"/>
        <v>240.17599999999999</v>
      </c>
      <c r="Q284" s="6">
        <f t="shared" si="17"/>
        <v>3994.19335</v>
      </c>
      <c r="R284" s="6"/>
      <c r="T284" s="2">
        <f>VLOOKUP(T$266,AURORA!$C$3:$AC$460,$B284-2020,FALSE)</f>
        <v>19.70308</v>
      </c>
      <c r="U284" s="2">
        <f>VLOOKUP(U$266,AURORA!$C$3:$AC$460,$B284-2020,FALSE)</f>
        <v>95.591040000000007</v>
      </c>
      <c r="V284" s="2">
        <f>VLOOKUP(V$266,AURORA!$C$3:$AC$460,$B284-2020,FALSE)</f>
        <v>372.16890000000001</v>
      </c>
      <c r="W284" s="2">
        <f>VLOOKUP(W$266,AURORA!$C$3:$AC$460,$B284-2020,FALSE)</f>
        <v>19.690249999999999</v>
      </c>
      <c r="X284" s="2">
        <f>VLOOKUP(X$266,AURORA!$C$3:$AC$460,$B284-2020,FALSE)</f>
        <v>58.40408</v>
      </c>
      <c r="Y284" s="2">
        <f>VLOOKUP(Y$266,AURORA!$C$3:$AC$460,$B284-2020,FALSE)</f>
        <v>0</v>
      </c>
      <c r="Z284" s="2">
        <f>VLOOKUP(Z$266,AURORA!$C$3:$AC$460,$B284-2020,FALSE)</f>
        <v>1379.865</v>
      </c>
      <c r="AA284" s="2">
        <f>VLOOKUP(AA$266,AURORA!$C$3:$AC$460,$B284-2020,FALSE)</f>
        <v>240.17599999999999</v>
      </c>
      <c r="AB284" s="2">
        <f>VLOOKUP(AB$266,AURORA!$C$3:$AC$460,$B284-2020,FALSE)</f>
        <v>1808.595</v>
      </c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1"/>
        <v>1359.4580000000001</v>
      </c>
      <c r="E285" s="6"/>
      <c r="F285" s="6">
        <f t="shared" si="12"/>
        <v>95.591040000000007</v>
      </c>
      <c r="G285" s="6">
        <f t="shared" si="13"/>
        <v>80.780900000000003</v>
      </c>
      <c r="H285" s="6"/>
      <c r="I285" s="6"/>
      <c r="J285" s="6"/>
      <c r="M285" s="6"/>
      <c r="N285" s="6">
        <f t="shared" si="14"/>
        <v>415.37884000000003</v>
      </c>
      <c r="O285" s="6">
        <f t="shared" si="15"/>
        <v>1831.779</v>
      </c>
      <c r="P285" s="6">
        <f t="shared" si="16"/>
        <v>240.06700000000001</v>
      </c>
      <c r="Q285" s="6">
        <f t="shared" si="17"/>
        <v>4023.0547800000004</v>
      </c>
      <c r="R285" s="6"/>
      <c r="T285" s="2">
        <f>VLOOKUP(T$266,AURORA!$C$3:$AC$460,$B285-2020,FALSE)</f>
        <v>19.73668</v>
      </c>
      <c r="U285" s="2">
        <f>VLOOKUP(U$266,AURORA!$C$3:$AC$460,$B285-2020,FALSE)</f>
        <v>95.591040000000007</v>
      </c>
      <c r="V285" s="2">
        <f>VLOOKUP(V$266,AURORA!$C$3:$AC$460,$B285-2020,FALSE)</f>
        <v>395.67770000000002</v>
      </c>
      <c r="W285" s="2">
        <f>VLOOKUP(W$266,AURORA!$C$3:$AC$460,$B285-2020,FALSE)</f>
        <v>19.701139999999999</v>
      </c>
      <c r="X285" s="2">
        <f>VLOOKUP(X$266,AURORA!$C$3:$AC$460,$B285-2020,FALSE)</f>
        <v>61.044220000000003</v>
      </c>
      <c r="Y285" s="2">
        <f>VLOOKUP(Y$266,AURORA!$C$3:$AC$460,$B285-2020,FALSE)</f>
        <v>0</v>
      </c>
      <c r="Z285" s="2">
        <f>VLOOKUP(Z$266,AURORA!$C$3:$AC$460,$B285-2020,FALSE)</f>
        <v>1359.4580000000001</v>
      </c>
      <c r="AA285" s="2">
        <f>VLOOKUP(AA$266,AURORA!$C$3:$AC$460,$B285-2020,FALSE)</f>
        <v>240.06700000000001</v>
      </c>
      <c r="AB285" s="2">
        <f>VLOOKUP(AB$266,AURORA!$C$3:$AC$460,$B285-2020,FALSE)</f>
        <v>1831.779</v>
      </c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1"/>
        <v>1111.0319999999999</v>
      </c>
      <c r="E286" s="6"/>
      <c r="F286" s="6">
        <f t="shared" si="12"/>
        <v>95.427250000000001</v>
      </c>
      <c r="G286" s="6">
        <f t="shared" si="13"/>
        <v>82.501540000000006</v>
      </c>
      <c r="H286" s="6"/>
      <c r="I286" s="6"/>
      <c r="J286" s="6"/>
      <c r="M286" s="6"/>
      <c r="N286" s="6">
        <f t="shared" si="14"/>
        <v>438.77177</v>
      </c>
      <c r="O286" s="6">
        <f t="shared" si="15"/>
        <v>1853.2819999999999</v>
      </c>
      <c r="P286" s="6">
        <f t="shared" si="16"/>
        <v>240.09</v>
      </c>
      <c r="Q286" s="6">
        <f t="shared" si="17"/>
        <v>3821.1045599999998</v>
      </c>
      <c r="R286" s="6"/>
      <c r="T286" s="2">
        <f>VLOOKUP(T$266,AURORA!$C$3:$AC$460,$B286-2020,FALSE)</f>
        <v>21.521740000000001</v>
      </c>
      <c r="U286" s="2">
        <f>VLOOKUP(U$266,AURORA!$C$3:$AC$460,$B286-2020,FALSE)</f>
        <v>95.427250000000001</v>
      </c>
      <c r="V286" s="2">
        <f>VLOOKUP(V$266,AURORA!$C$3:$AC$460,$B286-2020,FALSE)</f>
        <v>419.07299999999998</v>
      </c>
      <c r="W286" s="2">
        <f>VLOOKUP(W$266,AURORA!$C$3:$AC$460,$B286-2020,FALSE)</f>
        <v>19.69877</v>
      </c>
      <c r="X286" s="2">
        <f>VLOOKUP(X$266,AURORA!$C$3:$AC$460,$B286-2020,FALSE)</f>
        <v>60.979799999999997</v>
      </c>
      <c r="Y286" s="2">
        <f>VLOOKUP(Y$266,AURORA!$C$3:$AC$460,$B286-2020,FALSE)</f>
        <v>0</v>
      </c>
      <c r="Z286" s="2">
        <f>VLOOKUP(Z$266,AURORA!$C$3:$AC$460,$B286-2020,FALSE)</f>
        <v>1111.0319999999999</v>
      </c>
      <c r="AA286" s="2">
        <f>VLOOKUP(AA$266,AURORA!$C$3:$AC$460,$B286-2020,FALSE)</f>
        <v>240.09</v>
      </c>
      <c r="AB286" s="2">
        <f>VLOOKUP(AB$266,AURORA!$C$3:$AC$460,$B286-2020,FALSE)</f>
        <v>1853.2819999999999</v>
      </c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1"/>
        <v>1093.299</v>
      </c>
      <c r="E287" s="6"/>
      <c r="F287" s="6">
        <f t="shared" si="12"/>
        <v>95.591040000000007</v>
      </c>
      <c r="G287" s="6">
        <f t="shared" si="13"/>
        <v>88.459469999999996</v>
      </c>
      <c r="H287" s="6"/>
      <c r="I287" s="6"/>
      <c r="J287" s="6"/>
      <c r="M287" s="6"/>
      <c r="N287" s="6">
        <f t="shared" si="14"/>
        <v>462.83303000000001</v>
      </c>
      <c r="O287" s="6">
        <f t="shared" si="15"/>
        <v>1876.653</v>
      </c>
      <c r="P287" s="6">
        <f t="shared" si="16"/>
        <v>239.84370000000001</v>
      </c>
      <c r="Q287" s="6">
        <f t="shared" si="17"/>
        <v>3856.6792399999999</v>
      </c>
      <c r="R287" s="6"/>
      <c r="T287" s="2">
        <f>VLOOKUP(T$266,AURORA!$C$3:$AC$460,$B287-2020,FALSE)</f>
        <v>19.883009999999999</v>
      </c>
      <c r="U287" s="2">
        <f>VLOOKUP(U$266,AURORA!$C$3:$AC$460,$B287-2020,FALSE)</f>
        <v>95.591040000000007</v>
      </c>
      <c r="V287" s="2">
        <f>VLOOKUP(V$266,AURORA!$C$3:$AC$460,$B287-2020,FALSE)</f>
        <v>443.1234</v>
      </c>
      <c r="W287" s="2">
        <f>VLOOKUP(W$266,AURORA!$C$3:$AC$460,$B287-2020,FALSE)</f>
        <v>19.709630000000001</v>
      </c>
      <c r="X287" s="2">
        <f>VLOOKUP(X$266,AURORA!$C$3:$AC$460,$B287-2020,FALSE)</f>
        <v>68.576459999999997</v>
      </c>
      <c r="Y287" s="2">
        <f>VLOOKUP(Y$266,AURORA!$C$3:$AC$460,$B287-2020,FALSE)</f>
        <v>0</v>
      </c>
      <c r="Z287" s="2">
        <f>VLOOKUP(Z$266,AURORA!$C$3:$AC$460,$B287-2020,FALSE)</f>
        <v>1093.299</v>
      </c>
      <c r="AA287" s="2">
        <f>VLOOKUP(AA$266,AURORA!$C$3:$AC$460,$B287-2020,FALSE)</f>
        <v>239.84370000000001</v>
      </c>
      <c r="AB287" s="2">
        <f>VLOOKUP(AB$266,AURORA!$C$3:$AC$460,$B287-2020,FALSE)</f>
        <v>1876.653</v>
      </c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1"/>
        <v>1078.7950000000001</v>
      </c>
      <c r="E288" s="6"/>
      <c r="F288" s="6">
        <f t="shared" si="12"/>
        <v>95.591040000000007</v>
      </c>
      <c r="G288" s="6">
        <f t="shared" si="13"/>
        <v>98.802019999999999</v>
      </c>
      <c r="H288" s="6"/>
      <c r="I288" s="6"/>
      <c r="J288" s="6"/>
      <c r="M288" s="6"/>
      <c r="N288" s="6">
        <f t="shared" si="14"/>
        <v>488.02209999999997</v>
      </c>
      <c r="O288" s="6">
        <f t="shared" si="15"/>
        <v>1897.7909999999999</v>
      </c>
      <c r="P288" s="6">
        <f t="shared" si="16"/>
        <v>239.589</v>
      </c>
      <c r="Q288" s="6">
        <f t="shared" si="17"/>
        <v>3898.5901599999997</v>
      </c>
      <c r="R288" s="6"/>
      <c r="T288" s="2">
        <f>VLOOKUP(T$266,AURORA!$C$3:$AC$460,$B288-2020,FALSE)</f>
        <v>22.883400000000002</v>
      </c>
      <c r="U288" s="2">
        <f>VLOOKUP(U$266,AURORA!$C$3:$AC$460,$B288-2020,FALSE)</f>
        <v>95.591040000000007</v>
      </c>
      <c r="V288" s="2">
        <f>VLOOKUP(V$266,AURORA!$C$3:$AC$460,$B288-2020,FALSE)</f>
        <v>468.25389999999999</v>
      </c>
      <c r="W288" s="2">
        <f>VLOOKUP(W$266,AURORA!$C$3:$AC$460,$B288-2020,FALSE)</f>
        <v>19.7682</v>
      </c>
      <c r="X288" s="2">
        <f>VLOOKUP(X$266,AURORA!$C$3:$AC$460,$B288-2020,FALSE)</f>
        <v>75.918620000000004</v>
      </c>
      <c r="Y288" s="2">
        <f>VLOOKUP(Y$266,AURORA!$C$3:$AC$460,$B288-2020,FALSE)</f>
        <v>0</v>
      </c>
      <c r="Z288" s="2">
        <f>VLOOKUP(Z$266,AURORA!$C$3:$AC$460,$B288-2020,FALSE)</f>
        <v>1078.7950000000001</v>
      </c>
      <c r="AA288" s="2">
        <f>VLOOKUP(AA$266,AURORA!$C$3:$AC$460,$B288-2020,FALSE)</f>
        <v>239.589</v>
      </c>
      <c r="AB288" s="2">
        <f>VLOOKUP(AB$266,AURORA!$C$3:$AC$460,$B288-2020,FALSE)</f>
        <v>1897.7909999999999</v>
      </c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1"/>
        <v>1053.2860000000001</v>
      </c>
      <c r="E289" s="6"/>
      <c r="F289" s="6">
        <f t="shared" si="12"/>
        <v>95.591040000000007</v>
      </c>
      <c r="G289" s="6">
        <f t="shared" si="13"/>
        <v>104.21693999999999</v>
      </c>
      <c r="H289" s="6"/>
      <c r="I289" s="6"/>
      <c r="J289" s="6"/>
      <c r="M289" s="6"/>
      <c r="N289" s="6">
        <f t="shared" si="14"/>
        <v>510.19993999999997</v>
      </c>
      <c r="O289" s="6">
        <f t="shared" si="15"/>
        <v>1924.9590000000001</v>
      </c>
      <c r="P289" s="6">
        <f t="shared" si="16"/>
        <v>239.15729999999999</v>
      </c>
      <c r="Q289" s="6">
        <f t="shared" si="17"/>
        <v>3927.4102199999998</v>
      </c>
      <c r="R289" s="6"/>
      <c r="T289" s="2">
        <f>VLOOKUP(T$266,AURORA!$C$3:$AC$460,$B289-2020,FALSE)</f>
        <v>22.1065</v>
      </c>
      <c r="U289" s="2">
        <f>VLOOKUP(U$266,AURORA!$C$3:$AC$460,$B289-2020,FALSE)</f>
        <v>95.591040000000007</v>
      </c>
      <c r="V289" s="2">
        <f>VLOOKUP(V$266,AURORA!$C$3:$AC$460,$B289-2020,FALSE)</f>
        <v>490.47789999999998</v>
      </c>
      <c r="W289" s="2">
        <f>VLOOKUP(W$266,AURORA!$C$3:$AC$460,$B289-2020,FALSE)</f>
        <v>19.72204</v>
      </c>
      <c r="X289" s="2">
        <f>VLOOKUP(X$266,AURORA!$C$3:$AC$460,$B289-2020,FALSE)</f>
        <v>82.110439999999997</v>
      </c>
      <c r="Y289" s="2">
        <f>VLOOKUP(Y$266,AURORA!$C$3:$AC$460,$B289-2020,FALSE)</f>
        <v>0</v>
      </c>
      <c r="Z289" s="2">
        <f>VLOOKUP(Z$266,AURORA!$C$3:$AC$460,$B289-2020,FALSE)</f>
        <v>1053.2860000000001</v>
      </c>
      <c r="AA289" s="2">
        <f>VLOOKUP(AA$266,AURORA!$C$3:$AC$460,$B289-2020,FALSE)</f>
        <v>239.15729999999999</v>
      </c>
      <c r="AB289" s="2">
        <f>VLOOKUP(AB$266,AURORA!$C$3:$AC$460,$B289-2020,FALSE)</f>
        <v>1924.9590000000001</v>
      </c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1"/>
        <v>1054.692</v>
      </c>
      <c r="E290" s="6"/>
      <c r="F290" s="6">
        <f t="shared" si="12"/>
        <v>95.427250000000001</v>
      </c>
      <c r="G290" s="6">
        <f t="shared" si="13"/>
        <v>110.22579</v>
      </c>
      <c r="H290" s="6"/>
      <c r="I290" s="6"/>
      <c r="J290" s="6"/>
      <c r="M290" s="6"/>
      <c r="N290" s="6">
        <f t="shared" si="14"/>
        <v>532.21015</v>
      </c>
      <c r="O290" s="6">
        <f t="shared" si="15"/>
        <v>1947.123</v>
      </c>
      <c r="P290" s="6">
        <f t="shared" si="16"/>
        <v>239.1857</v>
      </c>
      <c r="Q290" s="6">
        <f t="shared" si="17"/>
        <v>3978.8638900000001</v>
      </c>
      <c r="R290" s="6"/>
      <c r="T290" s="2">
        <f>VLOOKUP(T$266,AURORA!$C$3:$AC$460,$B290-2020,FALSE)</f>
        <v>23.11139</v>
      </c>
      <c r="U290" s="2">
        <f>VLOOKUP(U$266,AURORA!$C$3:$AC$460,$B290-2020,FALSE)</f>
        <v>95.427250000000001</v>
      </c>
      <c r="V290" s="2">
        <f>VLOOKUP(V$266,AURORA!$C$3:$AC$460,$B290-2020,FALSE)</f>
        <v>512.53279999999995</v>
      </c>
      <c r="W290" s="2">
        <f>VLOOKUP(W$266,AURORA!$C$3:$AC$460,$B290-2020,FALSE)</f>
        <v>19.677350000000001</v>
      </c>
      <c r="X290" s="2">
        <f>VLOOKUP(X$266,AURORA!$C$3:$AC$460,$B290-2020,FALSE)</f>
        <v>87.114400000000003</v>
      </c>
      <c r="Y290" s="2">
        <f>VLOOKUP(Y$266,AURORA!$C$3:$AC$460,$B290-2020,FALSE)</f>
        <v>0</v>
      </c>
      <c r="Z290" s="2">
        <f>VLOOKUP(Z$266,AURORA!$C$3:$AC$460,$B290-2020,FALSE)</f>
        <v>1054.692</v>
      </c>
      <c r="AA290" s="2">
        <f>VLOOKUP(AA$266,AURORA!$C$3:$AC$460,$B290-2020,FALSE)</f>
        <v>239.1857</v>
      </c>
      <c r="AB290" s="2">
        <f>VLOOKUP(AB$266,AURORA!$C$3:$AC$460,$B290-2020,FALSE)</f>
        <v>1947.123</v>
      </c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1"/>
        <v>1025.922</v>
      </c>
      <c r="E291" s="6"/>
      <c r="F291" s="6">
        <f t="shared" si="12"/>
        <v>95.591040000000007</v>
      </c>
      <c r="G291" s="6">
        <f t="shared" si="13"/>
        <v>107.84844</v>
      </c>
      <c r="H291" s="6"/>
      <c r="I291" s="6"/>
      <c r="J291" s="6"/>
      <c r="M291" s="6"/>
      <c r="N291" s="6">
        <f t="shared" si="14"/>
        <v>565.05916000000002</v>
      </c>
      <c r="O291" s="6">
        <f t="shared" si="15"/>
        <v>1953.59</v>
      </c>
      <c r="P291" s="6">
        <f t="shared" si="16"/>
        <v>238.52420000000001</v>
      </c>
      <c r="Q291" s="6">
        <f t="shared" si="17"/>
        <v>3986.5348399999998</v>
      </c>
      <c r="R291" s="6"/>
      <c r="T291" s="2">
        <f>VLOOKUP(T$266,AURORA!$C$3:$AC$460,$B291-2020,FALSE)</f>
        <v>21.499020000000002</v>
      </c>
      <c r="U291" s="2">
        <f>VLOOKUP(U$266,AURORA!$C$3:$AC$460,$B291-2020,FALSE)</f>
        <v>95.591040000000007</v>
      </c>
      <c r="V291" s="2">
        <f>VLOOKUP(V$266,AURORA!$C$3:$AC$460,$B291-2020,FALSE)</f>
        <v>545.34280000000001</v>
      </c>
      <c r="W291" s="2">
        <f>VLOOKUP(W$266,AURORA!$C$3:$AC$460,$B291-2020,FALSE)</f>
        <v>19.716360000000002</v>
      </c>
      <c r="X291" s="2">
        <f>VLOOKUP(X$266,AURORA!$C$3:$AC$460,$B291-2020,FALSE)</f>
        <v>86.349419999999995</v>
      </c>
      <c r="Y291" s="2">
        <f>VLOOKUP(Y$266,AURORA!$C$3:$AC$460,$B291-2020,FALSE)</f>
        <v>0</v>
      </c>
      <c r="Z291" s="2">
        <f>VLOOKUP(Z$266,AURORA!$C$3:$AC$460,$B291-2020,FALSE)</f>
        <v>1025.922</v>
      </c>
      <c r="AA291" s="2">
        <f>VLOOKUP(AA$266,AURORA!$C$3:$AC$460,$B291-2020,FALSE)</f>
        <v>238.52420000000001</v>
      </c>
      <c r="AB291" s="2">
        <f>VLOOKUP(AB$266,AURORA!$C$3:$AC$460,$B291-2020,FALSE)</f>
        <v>1953.59</v>
      </c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0"/>
  <sheetViews>
    <sheetView tabSelected="1" workbookViewId="0">
      <pane xSplit="3" ySplit="1" topLeftCell="D266" activePane="bottomRight" state="frozen"/>
      <selection pane="topRight" activeCell="C1" sqref="C1"/>
      <selection pane="bottomLeft" activeCell="A2" sqref="A2"/>
      <selection pane="bottomRight" activeCell="B268" sqref="B268:Q291"/>
    </sheetView>
  </sheetViews>
  <sheetFormatPr defaultRowHeight="12.75" x14ac:dyDescent="0.2"/>
  <cols>
    <col min="3" max="3" width="12.28515625" bestFit="1" customWidth="1"/>
    <col min="4" max="4" width="14" bestFit="1" customWidth="1"/>
    <col min="5" max="5" width="12.85546875" bestFit="1" customWidth="1"/>
    <col min="6" max="7" width="14" bestFit="1" customWidth="1"/>
    <col min="8" max="8" width="12.85546875" bestFit="1" customWidth="1"/>
    <col min="9" max="11" width="11.28515625" bestFit="1" customWidth="1"/>
    <col min="12" max="12" width="12.85546875" bestFit="1" customWidth="1"/>
    <col min="13" max="13" width="11.85546875" bestFit="1" customWidth="1"/>
    <col min="14" max="15" width="12.85546875" bestFit="1" customWidth="1"/>
    <col min="16" max="16" width="11.28515625" bestFit="1" customWidth="1"/>
    <col min="17" max="17" width="14" bestFit="1" customWidth="1"/>
    <col min="19" max="19" width="21" bestFit="1" customWidth="1"/>
    <col min="20" max="21" width="10.28515625" bestFit="1" customWidth="1"/>
    <col min="22" max="23" width="9.28515625" bestFit="1" customWidth="1"/>
    <col min="24" max="25" width="10.28515625" bestFit="1" customWidth="1"/>
    <col min="26" max="32" width="9.28515625" bestFit="1" customWidth="1"/>
    <col min="33" max="33" width="10.28515625" bestFit="1" customWidth="1"/>
    <col min="34" max="35" width="9.28515625" bestFit="1" customWidth="1"/>
  </cols>
  <sheetData>
    <row r="1" spans="1:28" s="16" customFormat="1" ht="51" x14ac:dyDescent="0.2">
      <c r="A1" s="16" t="s">
        <v>464</v>
      </c>
      <c r="B1" s="16" t="s">
        <v>3</v>
      </c>
      <c r="C1" s="16" t="s">
        <v>0</v>
      </c>
      <c r="D1" s="16" t="s">
        <v>4</v>
      </c>
      <c r="E1" s="16" t="s">
        <v>5</v>
      </c>
      <c r="F1" s="16" t="s">
        <v>6</v>
      </c>
      <c r="G1" s="16" t="s">
        <v>2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15</v>
      </c>
      <c r="P1" s="16" t="s">
        <v>16</v>
      </c>
      <c r="Q1" s="16" t="s">
        <v>14</v>
      </c>
      <c r="S1" s="16" t="s">
        <v>463</v>
      </c>
      <c r="U1" s="16" t="s">
        <v>4</v>
      </c>
      <c r="V1" s="16" t="s">
        <v>2</v>
      </c>
      <c r="W1" s="16" t="s">
        <v>1</v>
      </c>
      <c r="X1" s="16" t="s">
        <v>7</v>
      </c>
      <c r="Y1" s="16" t="s">
        <v>15</v>
      </c>
      <c r="Z1" s="16" t="s">
        <v>261</v>
      </c>
      <c r="AA1" s="16" t="s">
        <v>8</v>
      </c>
      <c r="AB1" s="16" t="s">
        <v>14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28" x14ac:dyDescent="0.2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28" x14ac:dyDescent="0.2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28" x14ac:dyDescent="0.2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28" x14ac:dyDescent="0.2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28" x14ac:dyDescent="0.2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28" x14ac:dyDescent="0.2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29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29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29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29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7" spans="1:29" x14ac:dyDescent="0.2">
      <c r="B247">
        <v>2001</v>
      </c>
      <c r="C247">
        <v>8760</v>
      </c>
      <c r="D247" s="2">
        <f>SUMIF($B$2:$B$241,$B247,D$2:D$241)/$C247-Adjustments!C4</f>
        <v>24723.061529680366</v>
      </c>
      <c r="E247" s="2">
        <f t="shared" ref="E247:Q262" si="9">SUMIF($B$2:$B$241,$B247,E$2:E$241)/$C247</f>
        <v>1544.9667808219178</v>
      </c>
      <c r="F247" s="2">
        <f t="shared" si="9"/>
        <v>15526.672260273972</v>
      </c>
      <c r="G247" s="2">
        <f>SUMIF($B$2:$B$241,$B247,G$2:G$241)/$C247-Adjustments!D4</f>
        <v>19589.71859462202</v>
      </c>
      <c r="H247" s="2">
        <f t="shared" si="9"/>
        <v>8013.0165525114153</v>
      </c>
      <c r="I247" s="2">
        <f t="shared" si="9"/>
        <v>60.412899543378998</v>
      </c>
      <c r="J247" s="2">
        <f t="shared" si="9"/>
        <v>275.78698630136984</v>
      </c>
      <c r="K247" s="2">
        <f t="shared" si="9"/>
        <v>129.90981735159818</v>
      </c>
      <c r="L247" s="2">
        <f t="shared" si="9"/>
        <v>632.50639269406395</v>
      </c>
      <c r="M247" s="2">
        <f t="shared" si="9"/>
        <v>-36.983675799086761</v>
      </c>
      <c r="N247" s="2">
        <f t="shared" si="9"/>
        <v>61.958904109589042</v>
      </c>
      <c r="O247" s="2">
        <f t="shared" si="9"/>
        <v>456.8634703196347</v>
      </c>
      <c r="P247" s="2">
        <f t="shared" si="9"/>
        <v>649.40068493150682</v>
      </c>
      <c r="Q247" s="2">
        <f>SUMIF($B$2:$B$241,$B247,Q$2:Q$241)/$C247</f>
        <v>73650.873173515982</v>
      </c>
      <c r="S247" s="8">
        <f>(H247+E247+F247+I247+J247+K247+N247+O247+P247)/Q247</f>
        <v>0.36277897606477028</v>
      </c>
      <c r="U247" s="6">
        <f>D247</f>
        <v>24723.061529680366</v>
      </c>
      <c r="V247" s="6">
        <f>G247</f>
        <v>19589.71859462202</v>
      </c>
      <c r="W247" s="6">
        <f>F247</f>
        <v>15526.672260273972</v>
      </c>
      <c r="X247" s="6">
        <f>H247</f>
        <v>8013.0165525114153</v>
      </c>
      <c r="Y247" s="6">
        <f>O247</f>
        <v>456.8634703196347</v>
      </c>
      <c r="Z247" s="6">
        <f>N247</f>
        <v>61.958904109589042</v>
      </c>
      <c r="AA247" s="6">
        <f>P247+M247+L247+K247+J247+I247+E247</f>
        <v>3255.9998858447489</v>
      </c>
      <c r="AB247" s="6">
        <f>SUM(U247:AA247)</f>
        <v>71627.291197361745</v>
      </c>
      <c r="AC247" s="4">
        <f>(Z247+AA247+Y247+W247)/AB247</f>
        <v>0.26947123363027414</v>
      </c>
    </row>
    <row r="248" spans="1:29" x14ac:dyDescent="0.2">
      <c r="B248">
        <v>2002</v>
      </c>
      <c r="C248">
        <v>8760</v>
      </c>
      <c r="D248" s="2">
        <f>SUMIF($B$2:$B$241,$B248,D$2:D$241)/$C248-Adjustments!C5</f>
        <v>23858.477397260274</v>
      </c>
      <c r="E248" s="2">
        <f t="shared" si="9"/>
        <v>1645.9533105022831</v>
      </c>
      <c r="F248" s="2">
        <f t="shared" si="9"/>
        <v>19893.424657534248</v>
      </c>
      <c r="G248" s="2">
        <f>SUMIF($B$2:$B$241,$B248,G$2:G$241)/$C248-Adjustments!D5</f>
        <v>16463.665372907155</v>
      </c>
      <c r="H248" s="2">
        <f t="shared" si="9"/>
        <v>8477.4801369863017</v>
      </c>
      <c r="I248" s="2">
        <f t="shared" si="9"/>
        <v>86.669977168949771</v>
      </c>
      <c r="J248" s="2">
        <f t="shared" si="9"/>
        <v>269.13253424657535</v>
      </c>
      <c r="K248" s="2">
        <f t="shared" si="9"/>
        <v>184.89086757990867</v>
      </c>
      <c r="L248" s="2">
        <f t="shared" si="9"/>
        <v>313.19737442922377</v>
      </c>
      <c r="M248" s="2">
        <f t="shared" si="9"/>
        <v>-39.021575342465752</v>
      </c>
      <c r="N248" s="2">
        <f t="shared" si="9"/>
        <v>63.336872146118722</v>
      </c>
      <c r="O248" s="2">
        <f t="shared" si="9"/>
        <v>591.52066210045666</v>
      </c>
      <c r="P248" s="2">
        <f t="shared" si="9"/>
        <v>716.84828767123292</v>
      </c>
      <c r="Q248" s="2">
        <f t="shared" si="9"/>
        <v>74453.153196347033</v>
      </c>
      <c r="S248" s="8">
        <f t="shared" ref="S248:S264" si="10">(H248+E248+F248+I248+J248+K248+N248+O248+P248)/Q248</f>
        <v>0.4288503029782042</v>
      </c>
      <c r="U248" s="6">
        <f t="shared" ref="U248:U264" si="11">D248</f>
        <v>23858.477397260274</v>
      </c>
      <c r="V248" s="6">
        <f t="shared" ref="V248:V264" si="12">G248</f>
        <v>16463.665372907155</v>
      </c>
      <c r="W248" s="6">
        <f t="shared" ref="W248:W264" si="13">F248</f>
        <v>19893.424657534248</v>
      </c>
      <c r="X248" s="6">
        <f t="shared" ref="X248:X264" si="14">H248</f>
        <v>8477.4801369863017</v>
      </c>
      <c r="Y248" s="6">
        <f t="shared" ref="Y248:Y264" si="15">O248</f>
        <v>591.52066210045666</v>
      </c>
      <c r="Z248" s="6">
        <f t="shared" ref="Z248:Z264" si="16">N248</f>
        <v>63.336872146118722</v>
      </c>
      <c r="AA248" s="6">
        <f t="shared" ref="AA248:AA264" si="17">P248+M248+L248+K248+J248+I248+E248</f>
        <v>3177.670776255708</v>
      </c>
      <c r="AB248" s="6">
        <f t="shared" ref="AB248:AB291" si="18">SUM(U248:AA248)</f>
        <v>72525.575875190261</v>
      </c>
      <c r="AC248" s="4">
        <f t="shared" ref="AC248:AC290" si="19">(Z248+AA248+Y248+W248)/AB248</f>
        <v>0.32713911860371409</v>
      </c>
    </row>
    <row r="249" spans="1:29" x14ac:dyDescent="0.2">
      <c r="B249">
        <v>2003</v>
      </c>
      <c r="C249">
        <v>8760</v>
      </c>
      <c r="D249" s="2">
        <f>SUMIF($B$2:$B$241,$B249,D$2:D$241)/$C249-Adjustments!C6</f>
        <v>24860.092009132422</v>
      </c>
      <c r="E249" s="2">
        <f t="shared" si="9"/>
        <v>1626.2485159817352</v>
      </c>
      <c r="F249" s="2">
        <f t="shared" si="9"/>
        <v>19373.641894977169</v>
      </c>
      <c r="G249" s="2">
        <f>SUMIF($B$2:$B$241,$B249,G$2:G$241)/$C249-Adjustments!D6</f>
        <v>17634.804375951295</v>
      </c>
      <c r="H249" s="2">
        <f t="shared" si="9"/>
        <v>8195.1541095890407</v>
      </c>
      <c r="I249" s="2">
        <f t="shared" si="9"/>
        <v>282.65399543378993</v>
      </c>
      <c r="J249" s="2">
        <f t="shared" si="9"/>
        <v>297.10856164383563</v>
      </c>
      <c r="K249" s="2">
        <f t="shared" si="9"/>
        <v>240.0302511415525</v>
      </c>
      <c r="L249" s="2">
        <f t="shared" si="9"/>
        <v>357.66404109589041</v>
      </c>
      <c r="M249" s="2">
        <f t="shared" si="9"/>
        <v>-95.394520547945206</v>
      </c>
      <c r="N249" s="2">
        <f t="shared" si="9"/>
        <v>60.959018264840182</v>
      </c>
      <c r="O249" s="2">
        <f t="shared" si="9"/>
        <v>643.72671232876712</v>
      </c>
      <c r="P249" s="2">
        <f t="shared" si="9"/>
        <v>729.31598173515977</v>
      </c>
      <c r="Q249" s="2">
        <f t="shared" si="9"/>
        <v>76235.999657534252</v>
      </c>
      <c r="S249" s="8">
        <f t="shared" si="10"/>
        <v>0.41251953384712864</v>
      </c>
      <c r="U249" s="6">
        <f t="shared" si="11"/>
        <v>24860.092009132422</v>
      </c>
      <c r="V249" s="6">
        <f t="shared" si="12"/>
        <v>17634.804375951295</v>
      </c>
      <c r="W249" s="6">
        <f t="shared" si="13"/>
        <v>19373.641894977169</v>
      </c>
      <c r="X249" s="6">
        <f t="shared" si="14"/>
        <v>8195.1541095890407</v>
      </c>
      <c r="Y249" s="6">
        <f t="shared" si="15"/>
        <v>643.72671232876712</v>
      </c>
      <c r="Z249" s="6">
        <f t="shared" si="16"/>
        <v>60.959018264840182</v>
      </c>
      <c r="AA249" s="6">
        <f t="shared" si="17"/>
        <v>3437.6268264840182</v>
      </c>
      <c r="AB249" s="6">
        <f t="shared" si="18"/>
        <v>74206.004946727538</v>
      </c>
      <c r="AC249" s="4">
        <f t="shared" si="19"/>
        <v>0.31690096332415263</v>
      </c>
    </row>
    <row r="250" spans="1:29" x14ac:dyDescent="0.2">
      <c r="B250">
        <v>2004</v>
      </c>
      <c r="C250">
        <v>8784</v>
      </c>
      <c r="D250" s="2">
        <f>SUMIF($B$2:$B$241,$B250,D$2:D$241)/$C250-Adjustments!C7</f>
        <v>25177.732468123864</v>
      </c>
      <c r="E250" s="2">
        <f t="shared" si="9"/>
        <v>1661.8496129326047</v>
      </c>
      <c r="F250" s="2">
        <f t="shared" si="9"/>
        <v>19020.948542805101</v>
      </c>
      <c r="G250" s="2">
        <f>SUMIF($B$2:$B$241,$B250,G$2:G$241)/$C250-Adjustments!D7</f>
        <v>20583.365677494436</v>
      </c>
      <c r="H250" s="2">
        <f t="shared" si="9"/>
        <v>7668.7248406193075</v>
      </c>
      <c r="I250" s="2">
        <f t="shared" si="9"/>
        <v>154.80737704918033</v>
      </c>
      <c r="J250" s="2">
        <f t="shared" si="9"/>
        <v>286.45434881602915</v>
      </c>
      <c r="K250" s="2">
        <f t="shared" si="9"/>
        <v>273.19592440801455</v>
      </c>
      <c r="L250" s="2">
        <f t="shared" si="9"/>
        <v>354.1639344262295</v>
      </c>
      <c r="M250" s="2">
        <f t="shared" si="9"/>
        <v>-122.02755009107469</v>
      </c>
      <c r="N250" s="2">
        <f t="shared" si="9"/>
        <v>65.477800546448094</v>
      </c>
      <c r="O250" s="2">
        <f t="shared" si="9"/>
        <v>798.2226775956284</v>
      </c>
      <c r="P250" s="2">
        <f t="shared" si="9"/>
        <v>711.41541438979959</v>
      </c>
      <c r="Q250" s="2">
        <f t="shared" si="9"/>
        <v>78705.260815118396</v>
      </c>
      <c r="S250" s="8">
        <f t="shared" si="10"/>
        <v>0.38931446540961467</v>
      </c>
      <c r="U250" s="6">
        <f t="shared" si="11"/>
        <v>25177.732468123864</v>
      </c>
      <c r="V250" s="6">
        <f t="shared" si="12"/>
        <v>20583.365677494436</v>
      </c>
      <c r="W250" s="6">
        <f t="shared" si="13"/>
        <v>19020.948542805101</v>
      </c>
      <c r="X250" s="6">
        <f t="shared" si="14"/>
        <v>7668.7248406193075</v>
      </c>
      <c r="Y250" s="6">
        <f t="shared" si="15"/>
        <v>798.2226775956284</v>
      </c>
      <c r="Z250" s="6">
        <f t="shared" si="16"/>
        <v>65.477800546448094</v>
      </c>
      <c r="AA250" s="6">
        <f t="shared" si="17"/>
        <v>3319.8590619307834</v>
      </c>
      <c r="AB250" s="6">
        <f t="shared" si="18"/>
        <v>76634.331069115564</v>
      </c>
      <c r="AC250" s="4">
        <f t="shared" si="19"/>
        <v>0.302795206262714</v>
      </c>
    </row>
    <row r="251" spans="1:29" x14ac:dyDescent="0.2">
      <c r="B251">
        <v>2005</v>
      </c>
      <c r="C251">
        <v>8760</v>
      </c>
      <c r="D251" s="2">
        <f>SUMIF($B$2:$B$241,$B251,D$2:D$241)/$C251-Adjustments!C8</f>
        <v>25296.483561643836</v>
      </c>
      <c r="E251" s="2">
        <f t="shared" si="9"/>
        <v>1651.8434931506849</v>
      </c>
      <c r="F251" s="2">
        <f t="shared" si="9"/>
        <v>19642.682990867579</v>
      </c>
      <c r="G251" s="2">
        <f>SUMIF($B$2:$B$241,$B251,G$2:G$241)/$C251-Adjustments!D8</f>
        <v>20482.285324708268</v>
      </c>
      <c r="H251" s="2">
        <f t="shared" si="9"/>
        <v>8014.2256849315072</v>
      </c>
      <c r="I251" s="2">
        <f t="shared" si="9"/>
        <v>71.209246575342462</v>
      </c>
      <c r="J251" s="2">
        <f t="shared" si="9"/>
        <v>297.12191780821917</v>
      </c>
      <c r="K251" s="2">
        <f t="shared" si="9"/>
        <v>329.93915525114153</v>
      </c>
      <c r="L251" s="2">
        <f t="shared" si="9"/>
        <v>377.27853881278537</v>
      </c>
      <c r="M251" s="2">
        <f t="shared" si="9"/>
        <v>12.964497716894977</v>
      </c>
      <c r="N251" s="2">
        <f t="shared" si="9"/>
        <v>62.818835616438356</v>
      </c>
      <c r="O251" s="2">
        <f t="shared" si="9"/>
        <v>888.48230593607309</v>
      </c>
      <c r="P251" s="2">
        <f t="shared" si="9"/>
        <v>735.83196347031958</v>
      </c>
      <c r="Q251" s="2">
        <f t="shared" si="9"/>
        <v>79968.563242009128</v>
      </c>
      <c r="S251" s="8">
        <f t="shared" si="10"/>
        <v>0.3963326876048926</v>
      </c>
      <c r="U251" s="6">
        <f t="shared" si="11"/>
        <v>25296.483561643836</v>
      </c>
      <c r="V251" s="6">
        <f t="shared" si="12"/>
        <v>20482.285324708268</v>
      </c>
      <c r="W251" s="6">
        <f t="shared" si="13"/>
        <v>19642.682990867579</v>
      </c>
      <c r="X251" s="6">
        <f t="shared" si="14"/>
        <v>8014.2256849315072</v>
      </c>
      <c r="Y251" s="6">
        <f t="shared" si="15"/>
        <v>888.48230593607309</v>
      </c>
      <c r="Z251" s="6">
        <f t="shared" si="16"/>
        <v>62.818835616438356</v>
      </c>
      <c r="AA251" s="6">
        <f t="shared" si="17"/>
        <v>3476.1888127853881</v>
      </c>
      <c r="AB251" s="6">
        <f t="shared" si="18"/>
        <v>77863.167516489091</v>
      </c>
      <c r="AC251" s="4">
        <f t="shared" si="19"/>
        <v>0.30913426351564927</v>
      </c>
    </row>
    <row r="252" spans="1:29" x14ac:dyDescent="0.2">
      <c r="B252">
        <v>2006</v>
      </c>
      <c r="C252">
        <v>8760</v>
      </c>
      <c r="D252" s="2">
        <f>SUMIF($B$2:$B$241,$B252,D$2:D$241)/$C252-Adjustments!C9</f>
        <v>23512.179680365294</v>
      </c>
      <c r="E252" s="2">
        <f t="shared" si="9"/>
        <v>1638.7845890410958</v>
      </c>
      <c r="F252" s="2">
        <f t="shared" si="9"/>
        <v>23026.014954337901</v>
      </c>
      <c r="G252" s="2">
        <f>SUMIF($B$2:$B$241,$B252,G$2:G$241)/$C252-Adjustments!D9</f>
        <v>22680.503107559616</v>
      </c>
      <c r="H252" s="2">
        <f t="shared" si="9"/>
        <v>7454.2384703196349</v>
      </c>
      <c r="I252" s="2">
        <f t="shared" si="9"/>
        <v>79.151598173515978</v>
      </c>
      <c r="J252" s="2">
        <f t="shared" si="9"/>
        <v>305.60753424657537</v>
      </c>
      <c r="K252" s="2">
        <f t="shared" si="9"/>
        <v>308.03972602739725</v>
      </c>
      <c r="L252" s="2">
        <f t="shared" si="9"/>
        <v>353.72123287671235</v>
      </c>
      <c r="M252" s="2">
        <f t="shared" si="9"/>
        <v>10.420776255707763</v>
      </c>
      <c r="N252" s="2">
        <f t="shared" si="9"/>
        <v>57.957077625570776</v>
      </c>
      <c r="O252" s="2">
        <f t="shared" si="9"/>
        <v>1180.0560502283106</v>
      </c>
      <c r="P252" s="2">
        <f t="shared" si="9"/>
        <v>699.20890410958907</v>
      </c>
      <c r="Q252" s="2">
        <f t="shared" si="9"/>
        <v>83430.637785388128</v>
      </c>
      <c r="S252" s="8">
        <f t="shared" si="10"/>
        <v>0.41650237642310672</v>
      </c>
      <c r="U252" s="6">
        <f t="shared" si="11"/>
        <v>23512.179680365294</v>
      </c>
      <c r="V252" s="6">
        <f t="shared" si="12"/>
        <v>22680.503107559616</v>
      </c>
      <c r="W252" s="6">
        <f t="shared" si="13"/>
        <v>23026.014954337901</v>
      </c>
      <c r="X252" s="6">
        <f t="shared" si="14"/>
        <v>7454.2384703196349</v>
      </c>
      <c r="Y252" s="6">
        <f t="shared" si="15"/>
        <v>1180.0560502283106</v>
      </c>
      <c r="Z252" s="6">
        <f t="shared" si="16"/>
        <v>57.957077625570776</v>
      </c>
      <c r="AA252" s="6">
        <f t="shared" si="17"/>
        <v>3394.9343607305937</v>
      </c>
      <c r="AB252" s="6">
        <f t="shared" si="18"/>
        <v>81305.883701166909</v>
      </c>
      <c r="AC252" s="4">
        <f t="shared" si="19"/>
        <v>0.34018402093236721</v>
      </c>
    </row>
    <row r="253" spans="1:29" x14ac:dyDescent="0.2">
      <c r="B253">
        <v>2007</v>
      </c>
      <c r="C253">
        <v>8760</v>
      </c>
      <c r="D253" s="2">
        <f>SUMIF($B$2:$B$241,$B253,D$2:D$241)/$C253-Adjustments!C10</f>
        <v>24014.900799086758</v>
      </c>
      <c r="E253" s="2">
        <f t="shared" si="9"/>
        <v>1644.6721461187215</v>
      </c>
      <c r="F253" s="2">
        <f t="shared" si="9"/>
        <v>19406.048972602741</v>
      </c>
      <c r="G253" s="2">
        <f>SUMIF($B$2:$B$241,$B253,G$2:G$241)/$C253-Adjustments!D10</f>
        <v>25941.172475900559</v>
      </c>
      <c r="H253" s="2">
        <f t="shared" si="9"/>
        <v>8068.8859589041094</v>
      </c>
      <c r="I253" s="2">
        <f t="shared" si="9"/>
        <v>80.57089041095891</v>
      </c>
      <c r="J253" s="2">
        <f t="shared" si="9"/>
        <v>311.80730593607308</v>
      </c>
      <c r="K253" s="2">
        <f t="shared" si="9"/>
        <v>284.14954337899542</v>
      </c>
      <c r="L253" s="2">
        <f t="shared" si="9"/>
        <v>352.06883561643838</v>
      </c>
      <c r="M253" s="2">
        <f t="shared" si="9"/>
        <v>35.57545662100457</v>
      </c>
      <c r="N253" s="2">
        <f t="shared" si="9"/>
        <v>69.839269406392688</v>
      </c>
      <c r="O253" s="2">
        <f t="shared" si="9"/>
        <v>1527.1037671232878</v>
      </c>
      <c r="P253" s="2">
        <f t="shared" si="9"/>
        <v>680.12397260273974</v>
      </c>
      <c r="Q253" s="2">
        <f t="shared" si="9"/>
        <v>84502.370091324206</v>
      </c>
      <c r="S253" s="8">
        <f t="shared" si="10"/>
        <v>0.37955387277092423</v>
      </c>
      <c r="U253" s="6">
        <f t="shared" si="11"/>
        <v>24014.900799086758</v>
      </c>
      <c r="V253" s="6">
        <f t="shared" si="12"/>
        <v>25941.172475900559</v>
      </c>
      <c r="W253" s="6">
        <f t="shared" si="13"/>
        <v>19406.048972602741</v>
      </c>
      <c r="X253" s="6">
        <f t="shared" si="14"/>
        <v>8068.8859589041094</v>
      </c>
      <c r="Y253" s="6">
        <f t="shared" si="15"/>
        <v>1527.1037671232878</v>
      </c>
      <c r="Z253" s="6">
        <f t="shared" si="16"/>
        <v>69.839269406392688</v>
      </c>
      <c r="AA253" s="6">
        <f t="shared" si="17"/>
        <v>3388.968150684932</v>
      </c>
      <c r="AB253" s="6">
        <f t="shared" si="18"/>
        <v>82416.919393708784</v>
      </c>
      <c r="AC253" s="4">
        <f t="shared" si="19"/>
        <v>0.29595816416403559</v>
      </c>
    </row>
    <row r="254" spans="1:29" x14ac:dyDescent="0.2">
      <c r="B254">
        <v>2008</v>
      </c>
      <c r="C254">
        <v>8784</v>
      </c>
      <c r="D254" s="2">
        <f>SUMIF($B$2:$B$241,$B254,D$2:D$241)/$C254-Adjustments!C11</f>
        <v>24322.340163934427</v>
      </c>
      <c r="E254" s="2">
        <f t="shared" si="9"/>
        <v>1662.7553506375227</v>
      </c>
      <c r="F254" s="2">
        <f t="shared" si="9"/>
        <v>19105.550318761383</v>
      </c>
      <c r="G254" s="2">
        <f>SUMIF($B$2:$B$241,$B254,G$2:G$241)/$C254-Adjustments!D11</f>
        <v>27061.164490993724</v>
      </c>
      <c r="H254" s="2">
        <f t="shared" si="9"/>
        <v>8083.1609744990892</v>
      </c>
      <c r="I254" s="2">
        <f t="shared" si="9"/>
        <v>124.95229963570128</v>
      </c>
      <c r="J254" s="2">
        <f t="shared" si="9"/>
        <v>315.48918488160291</v>
      </c>
      <c r="K254" s="2">
        <f t="shared" si="9"/>
        <v>260.6322859744991</v>
      </c>
      <c r="L254" s="2">
        <f t="shared" si="9"/>
        <v>277.36202185792348</v>
      </c>
      <c r="M254" s="2">
        <f t="shared" si="9"/>
        <v>24.52163023679417</v>
      </c>
      <c r="N254" s="2">
        <f t="shared" si="9"/>
        <v>97.856329690346087</v>
      </c>
      <c r="O254" s="2">
        <f t="shared" si="9"/>
        <v>2079.7308743169401</v>
      </c>
      <c r="P254" s="2">
        <f t="shared" si="9"/>
        <v>678.07126593806925</v>
      </c>
      <c r="Q254" s="2">
        <f t="shared" si="9"/>
        <v>86204.308970856102</v>
      </c>
      <c r="S254" s="8">
        <f t="shared" si="10"/>
        <v>0.37594639144189063</v>
      </c>
      <c r="U254" s="6">
        <f t="shared" si="11"/>
        <v>24322.340163934427</v>
      </c>
      <c r="V254" s="6">
        <f t="shared" si="12"/>
        <v>27061.164490993724</v>
      </c>
      <c r="W254" s="6">
        <f t="shared" si="13"/>
        <v>19105.550318761383</v>
      </c>
      <c r="X254" s="6">
        <f t="shared" si="14"/>
        <v>8083.1609744990892</v>
      </c>
      <c r="Y254" s="6">
        <f t="shared" si="15"/>
        <v>2079.7308743169401</v>
      </c>
      <c r="Z254" s="6">
        <f t="shared" si="16"/>
        <v>97.856329690346087</v>
      </c>
      <c r="AA254" s="6">
        <f t="shared" si="17"/>
        <v>3343.784039162113</v>
      </c>
      <c r="AB254" s="6">
        <f t="shared" si="18"/>
        <v>84093.587191358019</v>
      </c>
      <c r="AC254" s="4">
        <f t="shared" si="19"/>
        <v>0.2928513622078141</v>
      </c>
    </row>
    <row r="255" spans="1:29" x14ac:dyDescent="0.2">
      <c r="B255">
        <v>2009</v>
      </c>
      <c r="C255">
        <v>8760</v>
      </c>
      <c r="D255" s="2">
        <f>SUMIF($B$2:$B$241,$B255,D$2:D$241)/$C255-Adjustments!C12</f>
        <v>22839.546118721461</v>
      </c>
      <c r="E255" s="2">
        <f t="shared" si="9"/>
        <v>1694.1857305936073</v>
      </c>
      <c r="F255" s="2">
        <f t="shared" si="9"/>
        <v>19022.935502283104</v>
      </c>
      <c r="G255" s="2">
        <f>SUMIF($B$2:$B$241,$B255,G$2:G$241)/$C255-Adjustments!D12</f>
        <v>26062.598122780317</v>
      </c>
      <c r="H255" s="2">
        <f t="shared" si="9"/>
        <v>7883.5238584474882</v>
      </c>
      <c r="I255" s="2">
        <f t="shared" si="9"/>
        <v>153.28253424657535</v>
      </c>
      <c r="J255" s="2">
        <f t="shared" si="9"/>
        <v>333.64292237442925</v>
      </c>
      <c r="K255" s="2">
        <f t="shared" si="9"/>
        <v>249.29954337899542</v>
      </c>
      <c r="L255" s="2">
        <f t="shared" si="9"/>
        <v>264.61940639269409</v>
      </c>
      <c r="M255" s="2">
        <f t="shared" si="9"/>
        <v>30.371461187214614</v>
      </c>
      <c r="N255" s="2">
        <f t="shared" si="9"/>
        <v>98.336757990867582</v>
      </c>
      <c r="O255" s="2">
        <f t="shared" si="9"/>
        <v>2413.4925799086759</v>
      </c>
      <c r="P255" s="2">
        <f t="shared" si="9"/>
        <v>733.01130136986296</v>
      </c>
      <c r="Q255" s="2">
        <f t="shared" si="9"/>
        <v>83931.300228310502</v>
      </c>
      <c r="S255" s="8">
        <f t="shared" si="10"/>
        <v>0.38819499569248439</v>
      </c>
      <c r="U255" s="6">
        <f t="shared" si="11"/>
        <v>22839.546118721461</v>
      </c>
      <c r="V255" s="6">
        <f t="shared" si="12"/>
        <v>26062.598122780317</v>
      </c>
      <c r="W255" s="6">
        <f t="shared" si="13"/>
        <v>19022.935502283104</v>
      </c>
      <c r="X255" s="6">
        <f t="shared" si="14"/>
        <v>7883.5238584474882</v>
      </c>
      <c r="Y255" s="6">
        <f t="shared" si="15"/>
        <v>2413.4925799086759</v>
      </c>
      <c r="Z255" s="6">
        <f t="shared" si="16"/>
        <v>98.336757990867582</v>
      </c>
      <c r="AA255" s="6">
        <f t="shared" si="17"/>
        <v>3458.4128995433789</v>
      </c>
      <c r="AB255" s="6">
        <f t="shared" si="18"/>
        <v>81778.845839675298</v>
      </c>
      <c r="AC255" s="4">
        <f t="shared" si="19"/>
        <v>0.30561910581037449</v>
      </c>
    </row>
    <row r="256" spans="1:29" x14ac:dyDescent="0.2">
      <c r="B256">
        <v>2010</v>
      </c>
      <c r="C256">
        <v>8760</v>
      </c>
      <c r="D256" s="2">
        <f>SUMIF($B$2:$B$241,$B256,D$2:D$241)/$C256-Adjustments!C13</f>
        <v>23462.17408675799</v>
      </c>
      <c r="E256" s="2">
        <f t="shared" si="9"/>
        <v>1714.4539954337899</v>
      </c>
      <c r="F256" s="2">
        <f t="shared" si="9"/>
        <v>18621.523515981735</v>
      </c>
      <c r="G256" s="2">
        <f>SUMIF($B$2:$B$241,$B256,G$2:G$241)/$C256-Adjustments!D13</f>
        <v>23996.389079147641</v>
      </c>
      <c r="H256" s="2">
        <f t="shared" si="9"/>
        <v>8292.4457762557086</v>
      </c>
      <c r="I256" s="2">
        <f t="shared" si="9"/>
        <v>186.54303196347033</v>
      </c>
      <c r="J256" s="2">
        <f t="shared" si="9"/>
        <v>346.12739726027399</v>
      </c>
      <c r="K256" s="2">
        <f t="shared" si="9"/>
        <v>263.64109589041095</v>
      </c>
      <c r="L256" s="2">
        <f t="shared" si="9"/>
        <v>200.36666666666667</v>
      </c>
      <c r="M256" s="2">
        <f t="shared" si="9"/>
        <v>-3.3902968036529679</v>
      </c>
      <c r="N256" s="2">
        <f t="shared" si="9"/>
        <v>120.25433789954337</v>
      </c>
      <c r="O256" s="2">
        <f t="shared" si="9"/>
        <v>2879.8759132420091</v>
      </c>
      <c r="P256" s="2">
        <f t="shared" si="9"/>
        <v>750.73276255707765</v>
      </c>
      <c r="Q256" s="2">
        <f t="shared" si="9"/>
        <v>83194.08207305937</v>
      </c>
      <c r="S256" s="8">
        <f t="shared" si="10"/>
        <v>0.39877353051807074</v>
      </c>
      <c r="U256" s="6">
        <f t="shared" si="11"/>
        <v>23462.17408675799</v>
      </c>
      <c r="V256" s="6">
        <f t="shared" si="12"/>
        <v>23996.389079147641</v>
      </c>
      <c r="W256" s="6">
        <f t="shared" si="13"/>
        <v>18621.523515981735</v>
      </c>
      <c r="X256" s="6">
        <f t="shared" si="14"/>
        <v>8292.4457762557086</v>
      </c>
      <c r="Y256" s="6">
        <f t="shared" si="15"/>
        <v>2879.8759132420091</v>
      </c>
      <c r="Z256" s="6">
        <f t="shared" si="16"/>
        <v>120.25433789954337</v>
      </c>
      <c r="AA256" s="6">
        <f t="shared" si="17"/>
        <v>3458.4746529680365</v>
      </c>
      <c r="AB256" s="6">
        <f t="shared" si="18"/>
        <v>80831.137362252673</v>
      </c>
      <c r="AC256" s="4">
        <f t="shared" si="19"/>
        <v>0.31027805915549928</v>
      </c>
    </row>
    <row r="257" spans="2:29" x14ac:dyDescent="0.2">
      <c r="B257">
        <v>2011</v>
      </c>
      <c r="C257">
        <v>8760</v>
      </c>
      <c r="D257" s="2">
        <f>SUMIF($B$2:$B$241,$B257,D$2:D$241)/$C257-Adjustments!C14</f>
        <v>21958.665221461186</v>
      </c>
      <c r="E257" s="2">
        <f t="shared" si="9"/>
        <v>1722.8516027397261</v>
      </c>
      <c r="F257" s="2">
        <f t="shared" si="9"/>
        <v>24975.642331050225</v>
      </c>
      <c r="G257" s="2">
        <f>SUMIF($B$2:$B$241,$B257,G$2:G$241)/$C257-Adjustments!D14</f>
        <v>19186.38709462202</v>
      </c>
      <c r="H257" s="2">
        <f t="shared" si="9"/>
        <v>8304.4963470319635</v>
      </c>
      <c r="I257" s="2">
        <f t="shared" si="9"/>
        <v>214.9038926940639</v>
      </c>
      <c r="J257" s="2">
        <f t="shared" si="9"/>
        <v>365.20831735159811</v>
      </c>
      <c r="K257" s="2">
        <f t="shared" si="9"/>
        <v>259.02439155251142</v>
      </c>
      <c r="L257" s="2">
        <f t="shared" si="9"/>
        <v>188.72154566210045</v>
      </c>
      <c r="M257" s="2">
        <f t="shared" si="9"/>
        <v>-18.177853881278537</v>
      </c>
      <c r="N257" s="2">
        <f t="shared" si="9"/>
        <v>170.86414611872146</v>
      </c>
      <c r="O257" s="2">
        <f t="shared" si="9"/>
        <v>3893.4355559360729</v>
      </c>
      <c r="P257" s="2">
        <f t="shared" si="9"/>
        <v>700.59531621004567</v>
      </c>
      <c r="Q257" s="2">
        <f t="shared" si="9"/>
        <v>84544.579679223723</v>
      </c>
      <c r="S257" s="8">
        <f t="shared" si="10"/>
        <v>0.48030307862141797</v>
      </c>
      <c r="U257" s="6">
        <f t="shared" si="11"/>
        <v>21958.665221461186</v>
      </c>
      <c r="V257" s="6">
        <f t="shared" si="12"/>
        <v>19186.38709462202</v>
      </c>
      <c r="W257" s="6">
        <f t="shared" si="13"/>
        <v>24975.642331050225</v>
      </c>
      <c r="X257" s="6">
        <f t="shared" si="14"/>
        <v>8304.4963470319635</v>
      </c>
      <c r="Y257" s="6">
        <f t="shared" si="15"/>
        <v>3893.4355559360729</v>
      </c>
      <c r="Z257" s="6">
        <f t="shared" si="16"/>
        <v>170.86414611872146</v>
      </c>
      <c r="AA257" s="6">
        <f t="shared" si="17"/>
        <v>3433.1272123287672</v>
      </c>
      <c r="AB257" s="6">
        <f t="shared" si="18"/>
        <v>81922.617908548957</v>
      </c>
      <c r="AC257" s="4">
        <f t="shared" si="19"/>
        <v>0.39638710376277042</v>
      </c>
    </row>
    <row r="258" spans="2:29" x14ac:dyDescent="0.2">
      <c r="B258">
        <v>2012</v>
      </c>
      <c r="C258">
        <v>8784</v>
      </c>
      <c r="D258" s="2">
        <f>SUMIF($B$2:$B$241,$B258,D$2:D$241)/$C258-Adjustments!C15</f>
        <v>20666.937260928964</v>
      </c>
      <c r="E258" s="2">
        <f t="shared" si="9"/>
        <v>1741.9659403460839</v>
      </c>
      <c r="F258" s="2">
        <f t="shared" si="9"/>
        <v>21681.96798155738</v>
      </c>
      <c r="G258" s="2">
        <f>SUMIF($B$2:$B$241,$B258,G$2:G$241)/$C258-Adjustments!D15</f>
        <v>24630.760691408625</v>
      </c>
      <c r="H258" s="2">
        <f t="shared" si="9"/>
        <v>6804.9900956284155</v>
      </c>
      <c r="I258" s="2">
        <f t="shared" si="9"/>
        <v>195.01859061930784</v>
      </c>
      <c r="J258" s="2">
        <f t="shared" si="9"/>
        <v>373.21974385245903</v>
      </c>
      <c r="K258" s="2">
        <f t="shared" si="9"/>
        <v>248.55055214025498</v>
      </c>
      <c r="L258" s="2">
        <f t="shared" si="9"/>
        <v>113.73779713114754</v>
      </c>
      <c r="M258" s="2">
        <f t="shared" si="9"/>
        <v>51.614981785063755</v>
      </c>
      <c r="N258" s="2">
        <f t="shared" si="9"/>
        <v>377.87225295992715</v>
      </c>
      <c r="O258" s="2">
        <f t="shared" si="9"/>
        <v>4528.4208151183966</v>
      </c>
      <c r="P258" s="2">
        <f t="shared" si="9"/>
        <v>727.35155168488154</v>
      </c>
      <c r="Q258" s="2">
        <f t="shared" si="9"/>
        <v>84796.441231785066</v>
      </c>
      <c r="S258" s="8">
        <f t="shared" si="10"/>
        <v>0.43255774642295042</v>
      </c>
      <c r="U258" s="6">
        <f t="shared" si="11"/>
        <v>20666.937260928964</v>
      </c>
      <c r="V258" s="6">
        <f t="shared" si="12"/>
        <v>24630.760691408625</v>
      </c>
      <c r="W258" s="6">
        <f t="shared" si="13"/>
        <v>21681.96798155738</v>
      </c>
      <c r="X258" s="6">
        <f t="shared" si="14"/>
        <v>6804.9900956284155</v>
      </c>
      <c r="Y258" s="6">
        <f t="shared" si="15"/>
        <v>4528.4208151183966</v>
      </c>
      <c r="Z258" s="6">
        <f t="shared" si="16"/>
        <v>377.87225295992715</v>
      </c>
      <c r="AA258" s="6">
        <f t="shared" si="17"/>
        <v>3451.4591575591985</v>
      </c>
      <c r="AB258" s="6">
        <f t="shared" si="18"/>
        <v>82142.408255160903</v>
      </c>
      <c r="AC258" s="4">
        <f t="shared" si="19"/>
        <v>0.36570294011689808</v>
      </c>
    </row>
    <row r="259" spans="2:29" x14ac:dyDescent="0.2">
      <c r="B259">
        <v>2013</v>
      </c>
      <c r="C259">
        <v>8760</v>
      </c>
      <c r="D259" s="2">
        <f>SUMIF($B$2:$B$241,$B259,D$2:D$241)/$C259-Adjustments!C16</f>
        <v>22206.658780821912</v>
      </c>
      <c r="E259" s="2">
        <f t="shared" si="9"/>
        <v>1769.3871164383561</v>
      </c>
      <c r="F259" s="2">
        <f t="shared" si="9"/>
        <v>18748.429996575345</v>
      </c>
      <c r="G259" s="2">
        <f>SUMIF($B$2:$B$241,$B259,G$2:G$241)/$C259-Adjustments!D16</f>
        <v>25760.459446347035</v>
      </c>
      <c r="H259" s="2">
        <f t="shared" si="9"/>
        <v>6598.6202054794521</v>
      </c>
      <c r="I259" s="2">
        <f t="shared" si="9"/>
        <v>193.49555707762556</v>
      </c>
      <c r="J259" s="2">
        <f t="shared" si="9"/>
        <v>443.30917465753424</v>
      </c>
      <c r="K259" s="2">
        <f t="shared" si="9"/>
        <v>240.27388926940645</v>
      </c>
      <c r="L259" s="2">
        <f t="shared" si="9"/>
        <v>86.405650684931487</v>
      </c>
      <c r="M259" s="2">
        <f t="shared" si="9"/>
        <v>-6.0141552511415526</v>
      </c>
      <c r="N259" s="2">
        <f t="shared" si="9"/>
        <v>836.80277739726023</v>
      </c>
      <c r="O259" s="2">
        <f t="shared" si="9"/>
        <v>5315.9184657534242</v>
      </c>
      <c r="P259" s="2">
        <f t="shared" si="9"/>
        <v>752.20631050228315</v>
      </c>
      <c r="Q259" s="2">
        <f t="shared" si="9"/>
        <v>85684.576960045655</v>
      </c>
      <c r="S259" s="8">
        <f t="shared" si="10"/>
        <v>0.40728967489007589</v>
      </c>
      <c r="U259" s="6">
        <f t="shared" si="11"/>
        <v>22206.658780821912</v>
      </c>
      <c r="V259" s="6">
        <f t="shared" si="12"/>
        <v>25760.459446347035</v>
      </c>
      <c r="W259" s="6">
        <f t="shared" si="13"/>
        <v>18748.429996575345</v>
      </c>
      <c r="X259" s="6">
        <f t="shared" si="14"/>
        <v>6598.6202054794521</v>
      </c>
      <c r="Y259" s="6">
        <f t="shared" si="15"/>
        <v>5315.9184657534242</v>
      </c>
      <c r="Z259" s="6">
        <f t="shared" si="16"/>
        <v>836.80277739726023</v>
      </c>
      <c r="AA259" s="6">
        <f t="shared" si="17"/>
        <v>3479.0635433789953</v>
      </c>
      <c r="AB259" s="6">
        <f t="shared" si="18"/>
        <v>82945.953215753427</v>
      </c>
      <c r="AC259" s="4">
        <f t="shared" si="19"/>
        <v>0.34215309708099106</v>
      </c>
    </row>
    <row r="260" spans="2:29" x14ac:dyDescent="0.2">
      <c r="B260">
        <v>2014</v>
      </c>
      <c r="C260">
        <v>8760</v>
      </c>
      <c r="D260" s="2">
        <f>SUMIF($B$2:$B$241,$B260,D$2:D$241)/$C260-Adjustments!C17</f>
        <v>21482.199107305936</v>
      </c>
      <c r="E260" s="2">
        <f t="shared" si="9"/>
        <v>1869.2457739726028</v>
      </c>
      <c r="F260" s="2">
        <f t="shared" si="9"/>
        <v>18533.901989726033</v>
      </c>
      <c r="G260" s="2">
        <f>SUMIF($B$2:$B$241,$B260,G$2:G$241)/$C260-Adjustments!D17</f>
        <v>25106.952524860477</v>
      </c>
      <c r="H260" s="2">
        <f t="shared" si="9"/>
        <v>6712.8100456621005</v>
      </c>
      <c r="I260" s="2">
        <f t="shared" si="9"/>
        <v>165.15649543378993</v>
      </c>
      <c r="J260" s="2">
        <f t="shared" si="9"/>
        <v>438.84227054794519</v>
      </c>
      <c r="K260" s="2">
        <f t="shared" si="9"/>
        <v>221.8785913242009</v>
      </c>
      <c r="L260" s="2">
        <f t="shared" si="9"/>
        <v>84.001743150684959</v>
      </c>
      <c r="M260" s="2">
        <f t="shared" si="9"/>
        <v>-40.643036529680366</v>
      </c>
      <c r="N260" s="2">
        <f t="shared" si="9"/>
        <v>1696.8630810502282</v>
      </c>
      <c r="O260" s="2">
        <f t="shared" si="9"/>
        <v>5574.6043127853891</v>
      </c>
      <c r="P260" s="2">
        <f t="shared" si="9"/>
        <v>798.0632716894977</v>
      </c>
      <c r="Q260" s="2">
        <f t="shared" si="9"/>
        <v>85153.777566210047</v>
      </c>
      <c r="S260" s="8">
        <f t="shared" si="10"/>
        <v>0.42289804235862222</v>
      </c>
      <c r="U260" s="6">
        <f t="shared" si="11"/>
        <v>21482.199107305936</v>
      </c>
      <c r="V260" s="6">
        <f t="shared" si="12"/>
        <v>25106.952524860477</v>
      </c>
      <c r="W260" s="6">
        <f t="shared" si="13"/>
        <v>18533.901989726033</v>
      </c>
      <c r="X260" s="6">
        <f t="shared" si="14"/>
        <v>6712.8100456621005</v>
      </c>
      <c r="Y260" s="6">
        <f t="shared" si="15"/>
        <v>5574.6043127853891</v>
      </c>
      <c r="Z260" s="6">
        <f t="shared" si="16"/>
        <v>1696.8630810502282</v>
      </c>
      <c r="AA260" s="6">
        <f t="shared" si="17"/>
        <v>3536.5451095890412</v>
      </c>
      <c r="AB260" s="6">
        <f t="shared" si="18"/>
        <v>82643.876170979202</v>
      </c>
      <c r="AC260" s="4">
        <f t="shared" si="19"/>
        <v>0.35504039564221512</v>
      </c>
    </row>
    <row r="261" spans="2:29" x14ac:dyDescent="0.2">
      <c r="B261">
        <v>2015</v>
      </c>
      <c r="C261">
        <v>8760</v>
      </c>
      <c r="D261" s="2">
        <f>SUMIF($B$2:$B$241,$B261,D$2:D$241)/$C261-Adjustments!C18</f>
        <v>19582.47100456621</v>
      </c>
      <c r="E261" s="2">
        <f t="shared" si="9"/>
        <v>1790.7801369863014</v>
      </c>
      <c r="F261" s="2">
        <f t="shared" si="9"/>
        <v>17039.741894977167</v>
      </c>
      <c r="G261" s="2">
        <f>SUMIF($B$2:$B$241,$B261,G$2:G$241)/$C261-Adjustments!D18</f>
        <v>27046.313381532214</v>
      </c>
      <c r="H261" s="2">
        <f t="shared" si="9"/>
        <v>6757.0652968036529</v>
      </c>
      <c r="I261" s="2">
        <f t="shared" si="9"/>
        <v>179.71598173515983</v>
      </c>
      <c r="J261" s="2">
        <f t="shared" si="9"/>
        <v>455.07465753424657</v>
      </c>
      <c r="K261" s="2">
        <f t="shared" si="9"/>
        <v>271.67899543378996</v>
      </c>
      <c r="L261" s="2">
        <f t="shared" si="9"/>
        <v>92.202283105022829</v>
      </c>
      <c r="M261" s="2">
        <f t="shared" si="9"/>
        <v>-6.0253424657534245</v>
      </c>
      <c r="N261" s="2">
        <f t="shared" si="9"/>
        <v>2380.3086757990868</v>
      </c>
      <c r="O261" s="2">
        <f t="shared" si="9"/>
        <v>5123.4134703196351</v>
      </c>
      <c r="P261" s="2">
        <f t="shared" si="9"/>
        <v>758.96700913242012</v>
      </c>
      <c r="Q261" s="2">
        <f t="shared" si="9"/>
        <v>84135.422260273976</v>
      </c>
      <c r="S261" s="8">
        <f t="shared" si="10"/>
        <v>0.41310479207201256</v>
      </c>
      <c r="U261" s="6">
        <f t="shared" si="11"/>
        <v>19582.47100456621</v>
      </c>
      <c r="V261" s="6">
        <f t="shared" si="12"/>
        <v>27046.313381532214</v>
      </c>
      <c r="W261" s="6">
        <f t="shared" si="13"/>
        <v>17039.741894977167</v>
      </c>
      <c r="X261" s="6">
        <f t="shared" si="14"/>
        <v>6757.0652968036529</v>
      </c>
      <c r="Y261" s="6">
        <f t="shared" si="15"/>
        <v>5123.4134703196351</v>
      </c>
      <c r="Z261" s="6">
        <f t="shared" si="16"/>
        <v>2380.3086757990868</v>
      </c>
      <c r="AA261" s="6">
        <f t="shared" si="17"/>
        <v>3542.3937214611874</v>
      </c>
      <c r="AB261" s="6">
        <f t="shared" si="18"/>
        <v>81471.707445459164</v>
      </c>
      <c r="AC261" s="4">
        <f t="shared" si="19"/>
        <v>0.34473142448081151</v>
      </c>
    </row>
    <row r="262" spans="2:29" x14ac:dyDescent="0.2">
      <c r="B262">
        <v>2016</v>
      </c>
      <c r="C262">
        <v>8784</v>
      </c>
      <c r="D262" s="2">
        <f>SUMIF($B$2:$B$241,$B262,D$2:D$241)/$C262-Adjustments!C19</f>
        <v>17160.81830601093</v>
      </c>
      <c r="E262" s="2">
        <f t="shared" si="9"/>
        <v>1953.1901183970856</v>
      </c>
      <c r="F262" s="2">
        <f t="shared" si="9"/>
        <v>19571.845059198542</v>
      </c>
      <c r="G262" s="2">
        <f>SUMIF($B$2:$B$241,$B262,G$2:G$241)/$C262-Adjustments!D19</f>
        <v>24734.680467010723</v>
      </c>
      <c r="H262" s="2">
        <f t="shared" si="9"/>
        <v>6934.2756147540986</v>
      </c>
      <c r="I262" s="2">
        <f t="shared" si="9"/>
        <v>175.26867030965391</v>
      </c>
      <c r="J262" s="2">
        <f t="shared" si="9"/>
        <v>449.56158925318761</v>
      </c>
      <c r="K262" s="2">
        <f t="shared" si="9"/>
        <v>252.13775045537341</v>
      </c>
      <c r="L262" s="2">
        <f t="shared" si="9"/>
        <v>88.414275956284158</v>
      </c>
      <c r="M262" s="2">
        <f t="shared" si="9"/>
        <v>-56.605532786885249</v>
      </c>
      <c r="N262" s="2">
        <f t="shared" si="9"/>
        <v>3148.5030737704919</v>
      </c>
      <c r="O262" s="2">
        <f t="shared" si="9"/>
        <v>5985.4105191256831</v>
      </c>
      <c r="P262" s="2">
        <f t="shared" si="9"/>
        <v>702.22540983606552</v>
      </c>
      <c r="Q262" s="2">
        <f t="shared" si="9"/>
        <v>83699.552709471769</v>
      </c>
      <c r="S262" s="8">
        <f t="shared" si="10"/>
        <v>0.46801227171513038</v>
      </c>
      <c r="U262" s="6">
        <f t="shared" si="11"/>
        <v>17160.81830601093</v>
      </c>
      <c r="V262" s="6">
        <f t="shared" si="12"/>
        <v>24734.680467010723</v>
      </c>
      <c r="W262" s="6">
        <f t="shared" si="13"/>
        <v>19571.845059198542</v>
      </c>
      <c r="X262" s="6">
        <f t="shared" si="14"/>
        <v>6934.2756147540986</v>
      </c>
      <c r="Y262" s="6">
        <f t="shared" si="15"/>
        <v>5985.4105191256831</v>
      </c>
      <c r="Z262" s="6">
        <f t="shared" si="16"/>
        <v>3148.5030737704919</v>
      </c>
      <c r="AA262" s="6">
        <f t="shared" si="17"/>
        <v>3564.1922814207651</v>
      </c>
      <c r="AB262" s="6">
        <f t="shared" si="18"/>
        <v>81099.725321291233</v>
      </c>
      <c r="AC262" s="4">
        <f t="shared" si="19"/>
        <v>0.39790456509775141</v>
      </c>
    </row>
    <row r="263" spans="2:29" x14ac:dyDescent="0.2">
      <c r="B263">
        <v>2017</v>
      </c>
      <c r="C263">
        <v>8760</v>
      </c>
      <c r="D263" s="2">
        <f>SUMIF($B$2:$B$241,$B263,D$2:D$241)/$C263-Adjustments!C20</f>
        <v>17350.011301369865</v>
      </c>
      <c r="E263" s="2">
        <f t="shared" ref="E263:Q263" si="20">SUMIF($B$2:$B$241,$B263,E$2:E$241)/$C263</f>
        <v>1795.0025114155251</v>
      </c>
      <c r="F263" s="2">
        <f t="shared" si="20"/>
        <v>22273.725456621003</v>
      </c>
      <c r="G263" s="2">
        <f>SUMIF($B$2:$B$241,$B263,G$2:G$241)/$C263-Adjustments!D20</f>
        <v>21923.286009639778</v>
      </c>
      <c r="H263" s="2">
        <f t="shared" si="20"/>
        <v>6663.182191780822</v>
      </c>
      <c r="I263" s="2">
        <f t="shared" si="20"/>
        <v>181.42842465753424</v>
      </c>
      <c r="J263" s="2">
        <f t="shared" si="20"/>
        <v>415.12226027397259</v>
      </c>
      <c r="K263" s="2">
        <f t="shared" si="20"/>
        <v>247.68344748858448</v>
      </c>
      <c r="L263" s="2">
        <f t="shared" si="20"/>
        <v>84.228310502283108</v>
      </c>
      <c r="M263" s="2">
        <f t="shared" si="20"/>
        <v>4.3341324200913238</v>
      </c>
      <c r="N263" s="2">
        <f t="shared" si="20"/>
        <v>4160.5315068493155</v>
      </c>
      <c r="O263" s="2">
        <f t="shared" si="20"/>
        <v>6044.8490867579912</v>
      </c>
      <c r="P263" s="2">
        <f t="shared" si="20"/>
        <v>729.71792237442924</v>
      </c>
      <c r="Q263" s="2">
        <f t="shared" si="20"/>
        <v>84421.656392694058</v>
      </c>
      <c r="S263" s="8">
        <f t="shared" si="10"/>
        <v>0.50355850174835171</v>
      </c>
      <c r="U263" s="6">
        <f t="shared" si="11"/>
        <v>17350.011301369865</v>
      </c>
      <c r="V263" s="6">
        <f t="shared" si="12"/>
        <v>21923.286009639778</v>
      </c>
      <c r="W263" s="6">
        <f t="shared" si="13"/>
        <v>22273.725456621003</v>
      </c>
      <c r="X263" s="6">
        <f t="shared" si="14"/>
        <v>6663.182191780822</v>
      </c>
      <c r="Y263" s="6">
        <f t="shared" si="15"/>
        <v>6044.8490867579912</v>
      </c>
      <c r="Z263" s="6">
        <f t="shared" si="16"/>
        <v>4160.5315068493155</v>
      </c>
      <c r="AA263" s="6">
        <f t="shared" si="17"/>
        <v>3457.5170091324198</v>
      </c>
      <c r="AB263" s="6">
        <f t="shared" si="18"/>
        <v>81873.102562151209</v>
      </c>
      <c r="AC263" s="4">
        <f t="shared" si="19"/>
        <v>0.43893075912300566</v>
      </c>
    </row>
    <row r="264" spans="2:29" x14ac:dyDescent="0.2">
      <c r="B264">
        <v>2018</v>
      </c>
      <c r="C264">
        <v>8760</v>
      </c>
      <c r="D264" s="2">
        <f>SUMIF($B$2:$B$241,$B264,D$2:D$241)/$C264-Adjustments!C21</f>
        <v>16116.096689497715</v>
      </c>
      <c r="E264" s="2">
        <f t="shared" ref="E264:Q265" si="21">SUMIF($B$2:$B$241,$B264,E$2:E$241)/$C264</f>
        <v>1872.8449771689498</v>
      </c>
      <c r="F264" s="2">
        <f t="shared" si="21"/>
        <v>20405.498401826484</v>
      </c>
      <c r="G264" s="2">
        <f>SUMIF($B$2:$B$241,$B264,G$2:G$241)/$C264-Adjustments!D21</f>
        <v>25071.054185692541</v>
      </c>
      <c r="H264" s="2">
        <f t="shared" si="21"/>
        <v>6737.353767123288</v>
      </c>
      <c r="I264" s="2">
        <f t="shared" si="21"/>
        <v>196.13481735159817</v>
      </c>
      <c r="J264" s="2">
        <f t="shared" si="21"/>
        <v>426.34931506849313</v>
      </c>
      <c r="K264" s="2">
        <f t="shared" si="21"/>
        <v>259.39817351598174</v>
      </c>
      <c r="L264" s="2">
        <f t="shared" si="21"/>
        <v>81.548630136986304</v>
      </c>
      <c r="M264" s="2">
        <f t="shared" si="21"/>
        <v>-44.246689497716893</v>
      </c>
      <c r="N264" s="2">
        <f t="shared" si="21"/>
        <v>4853.2823059360735</v>
      </c>
      <c r="O264" s="2">
        <f t="shared" si="21"/>
        <v>6263.4909817351599</v>
      </c>
      <c r="P264" s="2">
        <f t="shared" si="21"/>
        <v>676.11004566210045</v>
      </c>
      <c r="Q264" s="2">
        <f t="shared" si="21"/>
        <v>85700.326369863018</v>
      </c>
      <c r="S264" s="8">
        <f t="shared" si="10"/>
        <v>0.48646795819028293</v>
      </c>
      <c r="U264" s="6">
        <f t="shared" si="11"/>
        <v>16116.096689497715</v>
      </c>
      <c r="V264" s="6">
        <f t="shared" si="12"/>
        <v>25071.054185692541</v>
      </c>
      <c r="W264" s="6">
        <f t="shared" si="13"/>
        <v>20405.498401826484</v>
      </c>
      <c r="X264" s="6">
        <f t="shared" si="14"/>
        <v>6737.353767123288</v>
      </c>
      <c r="Y264" s="6">
        <f t="shared" si="15"/>
        <v>6263.4909817351599</v>
      </c>
      <c r="Z264" s="6">
        <f t="shared" si="16"/>
        <v>4853.2823059360735</v>
      </c>
      <c r="AA264" s="6">
        <f t="shared" si="17"/>
        <v>3468.1392694063925</v>
      </c>
      <c r="AB264" s="6">
        <f>SUM(U264:AA264)</f>
        <v>82914.915601217654</v>
      </c>
      <c r="AC264" s="4">
        <f t="shared" si="19"/>
        <v>0.42200381807287585</v>
      </c>
    </row>
    <row r="265" spans="2:29" x14ac:dyDescent="0.2">
      <c r="B265">
        <v>2019</v>
      </c>
      <c r="C265">
        <v>8760</v>
      </c>
      <c r="D265" s="2">
        <f>SUMIF($B$2:$B$241,$B265,D$2:D$241)/$C265-Adjustments!C22</f>
        <v>15329.212785388128</v>
      </c>
      <c r="E265" s="2">
        <f t="shared" si="21"/>
        <v>1815.3603881278539</v>
      </c>
      <c r="F265" s="2">
        <f t="shared" si="21"/>
        <v>18943.897260273974</v>
      </c>
      <c r="G265" s="2">
        <f>SUMIF($B$2:$B$241,$B265,G$2:G$241)/$C265-Adjustments!D22</f>
        <v>26129.177942668695</v>
      </c>
      <c r="H265" s="2">
        <f t="shared" si="21"/>
        <v>6501.3985159817348</v>
      </c>
      <c r="I265" s="2">
        <f t="shared" si="21"/>
        <v>180.01849315068492</v>
      </c>
      <c r="J265" s="2">
        <f t="shared" si="21"/>
        <v>381.46324200913244</v>
      </c>
      <c r="K265" s="2">
        <f t="shared" si="21"/>
        <v>240.92751141552512</v>
      </c>
      <c r="L265" s="2">
        <f t="shared" si="21"/>
        <v>85.004908675799086</v>
      </c>
      <c r="M265" s="2">
        <f t="shared" si="21"/>
        <v>-24.142237442922376</v>
      </c>
      <c r="N265" s="2">
        <f t="shared" si="21"/>
        <v>5110.5647260273972</v>
      </c>
      <c r="O265" s="2">
        <f t="shared" si="21"/>
        <v>6662.1365296803651</v>
      </c>
      <c r="P265" s="2">
        <f t="shared" si="21"/>
        <v>703.38824200913245</v>
      </c>
      <c r="Q265" s="2">
        <f t="shared" si="21"/>
        <v>84664.455593607301</v>
      </c>
      <c r="S265" s="8">
        <f t="shared" ref="S265" si="22">(H265+E265+F265+I265+J265+K265+N265+O265+P265)/Q265</f>
        <v>0.47882142068290529</v>
      </c>
      <c r="U265" s="6">
        <f t="shared" ref="U265" si="23">D265</f>
        <v>15329.212785388128</v>
      </c>
      <c r="V265" s="6">
        <f t="shared" ref="V265" si="24">G265</f>
        <v>26129.177942668695</v>
      </c>
      <c r="W265" s="6">
        <f t="shared" ref="W265" si="25">F265</f>
        <v>18943.897260273974</v>
      </c>
      <c r="X265" s="6">
        <f t="shared" ref="X265" si="26">H265</f>
        <v>6501.3985159817348</v>
      </c>
      <c r="Y265" s="6">
        <f t="shared" ref="Y265" si="27">O265</f>
        <v>6662.1365296803651</v>
      </c>
      <c r="Z265" s="6">
        <f t="shared" ref="Z265" si="28">N265</f>
        <v>5110.5647260273972</v>
      </c>
      <c r="AA265" s="6">
        <f t="shared" ref="AA265" si="29">P265+M265+L265+K265+J265+I265+E265</f>
        <v>3382.0205479452056</v>
      </c>
      <c r="AB265" s="6">
        <f>SUM(U265:AA265)</f>
        <v>82058.40830796551</v>
      </c>
      <c r="AC265" s="4">
        <f t="shared" ref="AC265" si="30">(Z265+AA265+Y265+W265)/AB265</f>
        <v>0.4155408295997492</v>
      </c>
    </row>
    <row r="266" spans="2:29" x14ac:dyDescent="0.2">
      <c r="B266">
        <v>2020</v>
      </c>
      <c r="C266" s="11">
        <v>8784</v>
      </c>
      <c r="U266" s="6"/>
      <c r="V266" s="6"/>
      <c r="W266" s="6"/>
      <c r="X266" s="6"/>
      <c r="Y266" s="6"/>
      <c r="Z266" s="6"/>
      <c r="AA266" s="6"/>
      <c r="AB266" s="6"/>
      <c r="AC266" s="4"/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8"/>
      <c r="U267" s="6"/>
      <c r="V267" s="6"/>
      <c r="W267" s="6"/>
      <c r="X267" s="6"/>
      <c r="Y267" s="6"/>
      <c r="Z267" s="6"/>
      <c r="AA267" s="6"/>
      <c r="AB267" s="6"/>
      <c r="AC267" s="4"/>
    </row>
    <row r="268" spans="2:29" x14ac:dyDescent="0.2">
      <c r="B268">
        <v>2022</v>
      </c>
      <c r="C268">
        <v>2022</v>
      </c>
      <c r="D268" s="2">
        <f>CA!D268+NV!D268+OR!D268+WA!D268+ID!D268+MT!D268+AZ!D268+UT!D268+CO!D268+NM!D268+WY!D268</f>
        <v>16783.40927</v>
      </c>
      <c r="E268" s="2">
        <f>CA!E268+NV!E268+OR!E268+WA!E268+ID!E268+MT!E268+AZ!E268+UT!E268+CO!E268+NM!E268+WY!E268</f>
        <v>2066.8019899999999</v>
      </c>
      <c r="F268" s="2">
        <f>CA!F268+NV!F268+OR!F268+WA!F268+ID!F268+MT!F268+AZ!F268+UT!F268+CO!F268+NM!F268+WY!F268</f>
        <v>19569.798749999998</v>
      </c>
      <c r="G268" s="2">
        <f>CA!G268+NV!G268+OR!G268+WA!G268+ID!G268+MT!G268+AZ!G268+UT!G268+CO!G268+NM!G268+WY!G268</f>
        <v>16001.652726530001</v>
      </c>
      <c r="H268" s="2">
        <f>CA!H268+NV!H268+OR!H268+WA!H268+ID!H268+MT!H268+AZ!H268+UT!H268+CO!H268+NM!H268+WY!H268</f>
        <v>7195.2539999999999</v>
      </c>
      <c r="I268" s="2">
        <f>CA!I268+NV!I268+OR!I268+WA!I268+ID!I268+MT!I268+AZ!I268+UT!I268+CO!I268+NM!I268+WY!I268</f>
        <v>338.75313900000003</v>
      </c>
      <c r="J268" s="2">
        <f>CA!J268+NV!J268+OR!J268+WA!J268+ID!J268+MT!J268+AZ!J268+UT!J268+CO!J268+NM!J268+WY!J268</f>
        <v>23.313410000000001</v>
      </c>
      <c r="K268" s="2">
        <f>CA!K268+NV!K268+OR!K268+WA!K268+ID!K268+MT!K268+AZ!K268+UT!K268+CO!K268+NM!K268+WY!K268</f>
        <v>0</v>
      </c>
      <c r="L268" s="2">
        <f>CA!L268+NV!L268+OR!L268+WA!L268+ID!L268+MT!L268+AZ!L268+UT!L268+CO!L268+NM!L268+WY!L268</f>
        <v>0</v>
      </c>
      <c r="M268" s="2">
        <f>CA!M268+NV!M268+OR!M268+WA!M268+ID!M268+MT!M268+AZ!M268+UT!M268+CO!M268+NM!M268+WY!M268</f>
        <v>-39.340807233199996</v>
      </c>
      <c r="N268" s="2">
        <f>CA!N268+NV!N268+OR!N268+WA!N268+ID!N268+MT!N268+AZ!N268+UT!N268+CO!N268+NM!N268+WY!N268</f>
        <v>9024.3674449999999</v>
      </c>
      <c r="O268" s="2">
        <f>CA!O268+NV!O268+OR!O268+WA!O268+ID!O268+MT!O268+AZ!O268+UT!O268+CO!O268+NM!O268+WY!O268</f>
        <v>9699.7844000000005</v>
      </c>
      <c r="P268" s="2">
        <f>CA!P268+NV!P268+OR!P268+WA!P268+ID!P268+MT!P268+AZ!P268+UT!P268+CO!P268+NM!P268+WY!P268</f>
        <v>1214.2540099999999</v>
      </c>
      <c r="Q268" s="2">
        <f>CA!Q268+NV!Q268+OR!Q268+WA!Q268+ID!Q268+MT!Q268+AZ!Q268+UT!Q268+CO!Q268+NM!Q268+WY!Q268</f>
        <v>81878.048333296785</v>
      </c>
      <c r="S268" s="8">
        <f t="shared" ref="S268:S291" si="31">(H268+E268+F268+I268+J268+K268+N268+O268+P268)/Q268</f>
        <v>0.60006715040397096</v>
      </c>
      <c r="U268" s="6">
        <f t="shared" ref="U268:U291" si="32">D268</f>
        <v>16783.40927</v>
      </c>
      <c r="V268" s="6">
        <f t="shared" ref="V268:V291" si="33">G268</f>
        <v>16001.652726530001</v>
      </c>
      <c r="W268" s="6">
        <f t="shared" ref="W268:W291" si="34">F268</f>
        <v>19569.798749999998</v>
      </c>
      <c r="X268" s="6">
        <f t="shared" ref="X268:X291" si="35">H268</f>
        <v>7195.2539999999999</v>
      </c>
      <c r="Y268" s="6">
        <f t="shared" ref="Y268:Y291" si="36">O268</f>
        <v>9699.7844000000005</v>
      </c>
      <c r="Z268" s="6">
        <f t="shared" ref="Z268:Z291" si="37">N268</f>
        <v>9024.3674449999999</v>
      </c>
      <c r="AA268" s="6">
        <f t="shared" ref="AA268:AA291" si="38">P268+M268+L268+K268+J268+I268+E268</f>
        <v>3603.7817417667998</v>
      </c>
      <c r="AB268" s="6">
        <f t="shared" si="18"/>
        <v>81878.0483332968</v>
      </c>
      <c r="AC268" s="4">
        <f t="shared" si="19"/>
        <v>0.5117089768214288</v>
      </c>
    </row>
    <row r="269" spans="2:29" x14ac:dyDescent="0.2">
      <c r="B269">
        <v>2023</v>
      </c>
      <c r="C269">
        <v>2023</v>
      </c>
      <c r="D269" s="2">
        <f>CA!D269+NV!D269+OR!D269+WA!D269+ID!D269+MT!D269+AZ!D269+UT!D269+CO!D269+NM!D269+WY!D269</f>
        <v>15573.96774</v>
      </c>
      <c r="E269" s="2">
        <f>CA!E269+NV!E269+OR!E269+WA!E269+ID!E269+MT!E269+AZ!E269+UT!E269+CO!E269+NM!E269+WY!E269</f>
        <v>2102.8514999999993</v>
      </c>
      <c r="F269" s="2">
        <f>CA!F269+NV!F269+OR!F269+WA!F269+ID!F269+MT!F269+AZ!F269+UT!F269+CO!F269+NM!F269+WY!F269</f>
        <v>19573.623779999998</v>
      </c>
      <c r="G269" s="2">
        <f>CA!G269+NV!G269+OR!G269+WA!G269+ID!G269+MT!G269+AZ!G269+UT!G269+CO!G269+NM!G269+WY!G269</f>
        <v>15756.200041019996</v>
      </c>
      <c r="H269" s="2">
        <f>CA!H269+NV!H269+OR!H269+WA!H269+ID!H269+MT!H269+AZ!H269+UT!H269+CO!H269+NM!H269+WY!H269</f>
        <v>6545.9480000000003</v>
      </c>
      <c r="I269" s="2">
        <f>CA!I269+NV!I269+OR!I269+WA!I269+ID!I269+MT!I269+AZ!I269+UT!I269+CO!I269+NM!I269+WY!I269</f>
        <v>338.84857600000004</v>
      </c>
      <c r="J269" s="2">
        <f>CA!J269+NV!J269+OR!J269+WA!J269+ID!J269+MT!J269+AZ!J269+UT!J269+CO!J269+NM!J269+WY!J269</f>
        <v>23.402380000000001</v>
      </c>
      <c r="K269" s="2">
        <f>CA!K269+NV!K269+OR!K269+WA!K269+ID!K269+MT!K269+AZ!K269+UT!K269+CO!K269+NM!K269+WY!K269</f>
        <v>0</v>
      </c>
      <c r="L269" s="2">
        <f>CA!L269+NV!L269+OR!L269+WA!L269+ID!L269+MT!L269+AZ!L269+UT!L269+CO!L269+NM!L269+WY!L269</f>
        <v>0</v>
      </c>
      <c r="M269" s="2">
        <f>CA!M269+NV!M269+OR!M269+WA!M269+ID!M269+MT!M269+AZ!M269+UT!M269+CO!M269+NM!M269+WY!M269</f>
        <v>-32.925303225100002</v>
      </c>
      <c r="N269" s="2">
        <f>CA!N269+NV!N269+OR!N269+WA!N269+ID!N269+MT!N269+AZ!N269+UT!N269+CO!N269+NM!N269+WY!N269</f>
        <v>10509.028888000001</v>
      </c>
      <c r="O269" s="2">
        <f>CA!O269+NV!O269+OR!O269+WA!O269+ID!O269+MT!O269+AZ!O269+UT!O269+CO!O269+NM!O269+WY!O269</f>
        <v>10134.0604</v>
      </c>
      <c r="P269" s="2">
        <f>CA!P269+NV!P269+OR!P269+WA!P269+ID!P269+MT!P269+AZ!P269+UT!P269+CO!P269+NM!P269+WY!P269</f>
        <v>1224.42481</v>
      </c>
      <c r="Q269" s="2">
        <f>CA!Q269+NV!Q269+OR!Q269+WA!Q269+ID!Q269+MT!Q269+AZ!Q269+UT!Q269+CO!Q269+NM!Q269+WY!Q269</f>
        <v>81749.430811794911</v>
      </c>
      <c r="S269" s="8">
        <f t="shared" si="31"/>
        <v>0.61715644785530033</v>
      </c>
      <c r="U269" s="6">
        <f t="shared" si="32"/>
        <v>15573.96774</v>
      </c>
      <c r="V269" s="6">
        <f t="shared" si="33"/>
        <v>15756.200041019996</v>
      </c>
      <c r="W269" s="6">
        <f t="shared" si="34"/>
        <v>19573.623779999998</v>
      </c>
      <c r="X269" s="6">
        <f t="shared" si="35"/>
        <v>6545.9480000000003</v>
      </c>
      <c r="Y269" s="6">
        <f t="shared" si="36"/>
        <v>10134.0604</v>
      </c>
      <c r="Z269" s="6">
        <f t="shared" si="37"/>
        <v>10509.028888000001</v>
      </c>
      <c r="AA269" s="6">
        <f t="shared" si="38"/>
        <v>3656.6019627748992</v>
      </c>
      <c r="AB269" s="6">
        <f t="shared" si="18"/>
        <v>81749.430811794911</v>
      </c>
      <c r="AC269" s="4">
        <f t="shared" si="19"/>
        <v>0.53668037312432038</v>
      </c>
    </row>
    <row r="270" spans="2:29" x14ac:dyDescent="0.2">
      <c r="B270">
        <v>2024</v>
      </c>
      <c r="C270">
        <v>2024</v>
      </c>
      <c r="D270" s="2">
        <f>CA!D270+NV!D270+OR!D270+WA!D270+ID!D270+MT!D270+AZ!D270+UT!D270+CO!D270+NM!D270+WY!D270</f>
        <v>14925.61426</v>
      </c>
      <c r="E270" s="2">
        <f>CA!E270+NV!E270+OR!E270+WA!E270+ID!E270+MT!E270+AZ!E270+UT!E270+CO!E270+NM!E270+WY!E270</f>
        <v>2151.666236</v>
      </c>
      <c r="F270" s="2">
        <f>CA!F270+NV!F270+OR!F270+WA!F270+ID!F270+MT!F270+AZ!F270+UT!F270+CO!F270+NM!F270+WY!F270</f>
        <v>19562.244969999996</v>
      </c>
      <c r="G270" s="2">
        <f>CA!G270+NV!G270+OR!G270+WA!G270+ID!G270+MT!G270+AZ!G270+UT!G270+CO!G270+NM!G270+WY!G270</f>
        <v>15103.31610507</v>
      </c>
      <c r="H270" s="2">
        <f>CA!H270+NV!H270+OR!H270+WA!H270+ID!H270+MT!H270+AZ!H270+UT!H270+CO!H270+NM!H270+WY!H270</f>
        <v>6356.491</v>
      </c>
      <c r="I270" s="2">
        <f>CA!I270+NV!I270+OR!I270+WA!I270+ID!I270+MT!I270+AZ!I270+UT!I270+CO!I270+NM!I270+WY!I270</f>
        <v>336.86291</v>
      </c>
      <c r="J270" s="2">
        <f>CA!J270+NV!J270+OR!J270+WA!J270+ID!J270+MT!J270+AZ!J270+UT!J270+CO!J270+NM!J270+WY!J270</f>
        <v>23.12501</v>
      </c>
      <c r="K270" s="2">
        <f>CA!K270+NV!K270+OR!K270+WA!K270+ID!K270+MT!K270+AZ!K270+UT!K270+CO!K270+NM!K270+WY!K270</f>
        <v>0</v>
      </c>
      <c r="L270" s="2">
        <f>CA!L270+NV!L270+OR!L270+WA!L270+ID!L270+MT!L270+AZ!L270+UT!L270+CO!L270+NM!L270+WY!L270</f>
        <v>0</v>
      </c>
      <c r="M270" s="2">
        <f>CA!M270+NV!M270+OR!M270+WA!M270+ID!M270+MT!M270+AZ!M270+UT!M270+CO!M270+NM!M270+WY!M270</f>
        <v>-77.592182060100001</v>
      </c>
      <c r="N270" s="2">
        <f>CA!N270+NV!N270+OR!N270+WA!N270+ID!N270+MT!N270+AZ!N270+UT!N270+CO!N270+NM!N270+WY!N270</f>
        <v>11590.013425999998</v>
      </c>
      <c r="O270" s="2">
        <f>CA!O270+NV!O270+OR!O270+WA!O270+ID!O270+MT!O270+AZ!O270+UT!O270+CO!O270+NM!O270+WY!O270</f>
        <v>10614.2865</v>
      </c>
      <c r="P270" s="2">
        <f>CA!P270+NV!P270+OR!P270+WA!P270+ID!P270+MT!P270+AZ!P270+UT!P270+CO!P270+NM!P270+WY!P270</f>
        <v>1234.23299</v>
      </c>
      <c r="Q270" s="2">
        <f>CA!Q270+NV!Q270+OR!Q270+WA!Q270+ID!Q270+MT!Q270+AZ!Q270+UT!Q270+CO!Q270+NM!Q270+WY!Q270</f>
        <v>81820.26122500989</v>
      </c>
      <c r="S270" s="8">
        <f t="shared" si="31"/>
        <v>0.63393739234537283</v>
      </c>
      <c r="U270" s="6">
        <f t="shared" si="32"/>
        <v>14925.61426</v>
      </c>
      <c r="V270" s="6">
        <f t="shared" si="33"/>
        <v>15103.31610507</v>
      </c>
      <c r="W270" s="6">
        <f t="shared" si="34"/>
        <v>19562.244969999996</v>
      </c>
      <c r="X270" s="6">
        <f t="shared" si="35"/>
        <v>6356.491</v>
      </c>
      <c r="Y270" s="6">
        <f t="shared" si="36"/>
        <v>10614.2865</v>
      </c>
      <c r="Z270" s="6">
        <f t="shared" si="37"/>
        <v>11590.013425999998</v>
      </c>
      <c r="AA270" s="6">
        <f t="shared" si="38"/>
        <v>3668.2949639399003</v>
      </c>
      <c r="AB270" s="6">
        <f t="shared" si="18"/>
        <v>81820.26122500989</v>
      </c>
      <c r="AC270" s="4">
        <f t="shared" si="19"/>
        <v>0.55530059644996443</v>
      </c>
    </row>
    <row r="271" spans="2:29" x14ac:dyDescent="0.2">
      <c r="B271">
        <v>2025</v>
      </c>
      <c r="C271">
        <v>2025</v>
      </c>
      <c r="D271" s="2">
        <f>CA!D271+NV!D271+OR!D271+WA!D271+ID!D271+MT!D271+AZ!D271+UT!D271+CO!D271+NM!D271+WY!D271</f>
        <v>14407.67453</v>
      </c>
      <c r="E271" s="2">
        <f>CA!E271+NV!E271+OR!E271+WA!E271+ID!E271+MT!E271+AZ!E271+UT!E271+CO!E271+NM!E271+WY!E271</f>
        <v>2224.3570290000002</v>
      </c>
      <c r="F271" s="2">
        <f>CA!F271+NV!F271+OR!F271+WA!F271+ID!F271+MT!F271+AZ!F271+UT!F271+CO!F271+NM!F271+WY!F271</f>
        <v>19565.114499999996</v>
      </c>
      <c r="G271" s="2">
        <f>CA!G271+NV!G271+OR!G271+WA!G271+ID!G271+MT!G271+AZ!G271+UT!G271+CO!G271+NM!G271+WY!G271</f>
        <v>15075.660297999999</v>
      </c>
      <c r="H271" s="2">
        <f>CA!H271+NV!H271+OR!H271+WA!H271+ID!H271+MT!H271+AZ!H271+UT!H271+CO!H271+NM!H271+WY!H271</f>
        <v>5634.9928</v>
      </c>
      <c r="I271" s="2">
        <f>CA!I271+NV!I271+OR!I271+WA!I271+ID!I271+MT!I271+AZ!I271+UT!I271+CO!I271+NM!I271+WY!I271</f>
        <v>336.50620599999996</v>
      </c>
      <c r="J271" s="2">
        <f>CA!J271+NV!J271+OR!J271+WA!J271+ID!J271+MT!J271+AZ!J271+UT!J271+CO!J271+NM!J271+WY!J271</f>
        <v>23.094000000000001</v>
      </c>
      <c r="K271" s="2">
        <f>CA!K271+NV!K271+OR!K271+WA!K271+ID!K271+MT!K271+AZ!K271+UT!K271+CO!K271+NM!K271+WY!K271</f>
        <v>0</v>
      </c>
      <c r="L271" s="2">
        <f>CA!L271+NV!L271+OR!L271+WA!L271+ID!L271+MT!L271+AZ!L271+UT!L271+CO!L271+NM!L271+WY!L271</f>
        <v>0</v>
      </c>
      <c r="M271" s="2">
        <f>CA!M271+NV!M271+OR!M271+WA!M271+ID!M271+MT!M271+AZ!M271+UT!M271+CO!M271+NM!M271+WY!M271</f>
        <v>-128.6351671644</v>
      </c>
      <c r="N271" s="2">
        <f>CA!N271+NV!N271+OR!N271+WA!N271+ID!N271+MT!N271+AZ!N271+UT!N271+CO!N271+NM!N271+WY!N271</f>
        <v>12575.343562999999</v>
      </c>
      <c r="O271" s="2">
        <f>CA!O271+NV!O271+OR!O271+WA!O271+ID!O271+MT!O271+AZ!O271+UT!O271+CO!O271+NM!O271+WY!O271</f>
        <v>10791.1294</v>
      </c>
      <c r="P271" s="2">
        <f>CA!P271+NV!P271+OR!P271+WA!P271+ID!P271+MT!P271+AZ!P271+UT!P271+CO!P271+NM!P271+WY!P271</f>
        <v>1245.0779599999998</v>
      </c>
      <c r="Q271" s="2">
        <f>CA!Q271+NV!Q271+OR!Q271+WA!Q271+ID!Q271+MT!Q271+AZ!Q271+UT!Q271+CO!Q271+NM!Q271+WY!Q271</f>
        <v>81750.315118835599</v>
      </c>
      <c r="S271" s="8">
        <f t="shared" si="31"/>
        <v>0.64092248918962069</v>
      </c>
      <c r="U271" s="6">
        <f t="shared" si="32"/>
        <v>14407.67453</v>
      </c>
      <c r="V271" s="6">
        <f t="shared" si="33"/>
        <v>15075.660297999999</v>
      </c>
      <c r="W271" s="6">
        <f t="shared" si="34"/>
        <v>19565.114499999996</v>
      </c>
      <c r="X271" s="6">
        <f t="shared" si="35"/>
        <v>5634.9928</v>
      </c>
      <c r="Y271" s="6">
        <f t="shared" si="36"/>
        <v>10791.1294</v>
      </c>
      <c r="Z271" s="6">
        <f t="shared" si="37"/>
        <v>12575.343562999999</v>
      </c>
      <c r="AA271" s="6">
        <f t="shared" si="38"/>
        <v>3700.4000278356002</v>
      </c>
      <c r="AB271" s="6">
        <f t="shared" si="18"/>
        <v>81750.315118835584</v>
      </c>
      <c r="AC271" s="4">
        <f t="shared" si="19"/>
        <v>0.57041966655479481</v>
      </c>
    </row>
    <row r="272" spans="2:29" x14ac:dyDescent="0.2">
      <c r="B272">
        <v>2026</v>
      </c>
      <c r="C272">
        <v>2026</v>
      </c>
      <c r="D272" s="2">
        <f>CA!D272+NV!D272+OR!D272+WA!D272+ID!D272+MT!D272+AZ!D272+UT!D272+CO!D272+NM!D272+WY!D272</f>
        <v>12251.698679999998</v>
      </c>
      <c r="E272" s="2">
        <f>CA!E272+NV!E272+OR!E272+WA!E272+ID!E272+MT!E272+AZ!E272+UT!E272+CO!E272+NM!E272+WY!E272</f>
        <v>2277.2531770000005</v>
      </c>
      <c r="F272" s="2">
        <f>CA!F272+NV!F272+OR!F272+WA!F272+ID!F272+MT!F272+AZ!F272+UT!F272+CO!F272+NM!F272+WY!F272</f>
        <v>19528.642499999998</v>
      </c>
      <c r="G272" s="2">
        <f>CA!G272+NV!G272+OR!G272+WA!G272+ID!G272+MT!G272+AZ!G272+UT!G272+CO!G272+NM!G272+WY!G272</f>
        <v>17321.621674899998</v>
      </c>
      <c r="H272" s="2">
        <f>CA!H272+NV!H272+OR!H272+WA!H272+ID!H272+MT!H272+AZ!H272+UT!H272+CO!H272+NM!H272+WY!H272</f>
        <v>4525.2960000000003</v>
      </c>
      <c r="I272" s="2">
        <f>CA!I272+NV!I272+OR!I272+WA!I272+ID!I272+MT!I272+AZ!I272+UT!I272+CO!I272+NM!I272+WY!I272</f>
        <v>336.55352600000003</v>
      </c>
      <c r="J272" s="2">
        <f>CA!J272+NV!J272+OR!J272+WA!J272+ID!J272+MT!J272+AZ!J272+UT!J272+CO!J272+NM!J272+WY!J272</f>
        <v>23.167010000000001</v>
      </c>
      <c r="K272" s="2">
        <f>CA!K272+NV!K272+OR!K272+WA!K272+ID!K272+MT!K272+AZ!K272+UT!K272+CO!K272+NM!K272+WY!K272</f>
        <v>0</v>
      </c>
      <c r="L272" s="2">
        <f>CA!L272+NV!L272+OR!L272+WA!L272+ID!L272+MT!L272+AZ!L272+UT!L272+CO!L272+NM!L272+WY!L272</f>
        <v>0</v>
      </c>
      <c r="M272" s="2">
        <f>CA!M272+NV!M272+OR!M272+WA!M272+ID!M272+MT!M272+AZ!M272+UT!M272+CO!M272+NM!M272+WY!M272</f>
        <v>-136.28067879999998</v>
      </c>
      <c r="N272" s="2">
        <f>CA!N272+NV!N272+OR!N272+WA!N272+ID!N272+MT!N272+AZ!N272+UT!N272+CO!N272+NM!N272+WY!N272</f>
        <v>13333.876406000001</v>
      </c>
      <c r="O272" s="2">
        <f>CA!O272+NV!O272+OR!O272+WA!O272+ID!O272+MT!O272+AZ!O272+UT!O272+CO!O272+NM!O272+WY!O272</f>
        <v>11172.705699999999</v>
      </c>
      <c r="P272" s="2">
        <f>CA!P272+NV!P272+OR!P272+WA!P272+ID!P272+MT!P272+AZ!P272+UT!P272+CO!P272+NM!P272+WY!P272</f>
        <v>1266.6562799999999</v>
      </c>
      <c r="Q272" s="2">
        <f>CA!Q272+NV!Q272+OR!Q272+WA!Q272+ID!Q272+MT!Q272+AZ!Q272+UT!Q272+CO!Q272+NM!Q272+WY!Q272</f>
        <v>81901.190275099987</v>
      </c>
      <c r="S272" s="8">
        <f t="shared" si="31"/>
        <v>0.64057860969757374</v>
      </c>
      <c r="U272" s="6">
        <f t="shared" si="32"/>
        <v>12251.698679999998</v>
      </c>
      <c r="V272" s="6">
        <f t="shared" si="33"/>
        <v>17321.621674899998</v>
      </c>
      <c r="W272" s="6">
        <f t="shared" si="34"/>
        <v>19528.642499999998</v>
      </c>
      <c r="X272" s="6">
        <f t="shared" si="35"/>
        <v>4525.2960000000003</v>
      </c>
      <c r="Y272" s="6">
        <f t="shared" si="36"/>
        <v>11172.705699999999</v>
      </c>
      <c r="Z272" s="6">
        <f t="shared" si="37"/>
        <v>13333.876406000001</v>
      </c>
      <c r="AA272" s="6">
        <f t="shared" si="38"/>
        <v>3767.3493142000002</v>
      </c>
      <c r="AB272" s="6">
        <f t="shared" si="18"/>
        <v>81901.190275099987</v>
      </c>
      <c r="AC272" s="4">
        <f t="shared" si="19"/>
        <v>0.58366152872302246</v>
      </c>
    </row>
    <row r="273" spans="2:29" x14ac:dyDescent="0.2">
      <c r="B273">
        <v>2027</v>
      </c>
      <c r="C273">
        <v>2027</v>
      </c>
      <c r="D273" s="2">
        <f>CA!D273+NV!D273+OR!D273+WA!D273+ID!D273+MT!D273+AZ!D273+UT!D273+CO!D273+NM!D273+WY!D273</f>
        <v>12158.779500000001</v>
      </c>
      <c r="E273" s="2">
        <f>CA!E273+NV!E273+OR!E273+WA!E273+ID!E273+MT!E273+AZ!E273+UT!E273+CO!E273+NM!E273+WY!E273</f>
        <v>2346.8705679999998</v>
      </c>
      <c r="F273" s="2">
        <f>CA!F273+NV!F273+OR!F273+WA!F273+ID!F273+MT!F273+AZ!F273+UT!F273+CO!F273+NM!F273+WY!F273</f>
        <v>19538.842499999999</v>
      </c>
      <c r="G273" s="2">
        <f>CA!G273+NV!G273+OR!G273+WA!G273+ID!G273+MT!G273+AZ!G273+UT!G273+CO!G273+NM!G273+WY!G273</f>
        <v>16789.981351579998</v>
      </c>
      <c r="H273" s="2">
        <f>CA!H273+NV!H273+OR!H273+WA!H273+ID!H273+MT!H273+AZ!H273+UT!H273+CO!H273+NM!H273+WY!H273</f>
        <v>4468.5285999999996</v>
      </c>
      <c r="I273" s="2">
        <f>CA!I273+NV!I273+OR!I273+WA!I273+ID!I273+MT!I273+AZ!I273+UT!I273+CO!I273+NM!I273+WY!I273</f>
        <v>334.809324</v>
      </c>
      <c r="J273" s="2">
        <f>CA!J273+NV!J273+OR!J273+WA!J273+ID!J273+MT!J273+AZ!J273+UT!J273+CO!J273+NM!J273+WY!J273</f>
        <v>22.945820000000001</v>
      </c>
      <c r="K273" s="2">
        <f>CA!K273+NV!K273+OR!K273+WA!K273+ID!K273+MT!K273+AZ!K273+UT!K273+CO!K273+NM!K273+WY!K273</f>
        <v>0</v>
      </c>
      <c r="L273" s="2">
        <f>CA!L273+NV!L273+OR!L273+WA!L273+ID!L273+MT!L273+AZ!L273+UT!L273+CO!L273+NM!L273+WY!L273</f>
        <v>0</v>
      </c>
      <c r="M273" s="2">
        <f>CA!M273+NV!M273+OR!M273+WA!M273+ID!M273+MT!M273+AZ!M273+UT!M273+CO!M273+NM!M273+WY!M273</f>
        <v>-169.03006419999997</v>
      </c>
      <c r="N273" s="2">
        <f>CA!N273+NV!N273+OR!N273+WA!N273+ID!N273+MT!N273+AZ!N273+UT!N273+CO!N273+NM!N273+WY!N273</f>
        <v>14020.043648000003</v>
      </c>
      <c r="O273" s="2">
        <f>CA!O273+NV!O273+OR!O273+WA!O273+ID!O273+MT!O273+AZ!O273+UT!O273+CO!O273+NM!O273+WY!O273</f>
        <v>11630.9395</v>
      </c>
      <c r="P273" s="2">
        <f>CA!P273+NV!P273+OR!P273+WA!P273+ID!P273+MT!P273+AZ!P273+UT!P273+CO!P273+NM!P273+WY!P273</f>
        <v>1268.03781</v>
      </c>
      <c r="Q273" s="2">
        <f>CA!Q273+NV!Q273+OR!Q273+WA!Q273+ID!Q273+MT!Q273+AZ!Q273+UT!Q273+CO!Q273+NM!Q273+WY!Q273</f>
        <v>82410.748557379993</v>
      </c>
      <c r="S273" s="8">
        <f t="shared" si="31"/>
        <v>0.65077697641174104</v>
      </c>
      <c r="U273" s="6">
        <f t="shared" si="32"/>
        <v>12158.779500000001</v>
      </c>
      <c r="V273" s="6">
        <f t="shared" si="33"/>
        <v>16789.981351579998</v>
      </c>
      <c r="W273" s="6">
        <f t="shared" si="34"/>
        <v>19538.842499999999</v>
      </c>
      <c r="X273" s="6">
        <f t="shared" si="35"/>
        <v>4468.5285999999996</v>
      </c>
      <c r="Y273" s="6">
        <f t="shared" si="36"/>
        <v>11630.9395</v>
      </c>
      <c r="Z273" s="6">
        <f t="shared" si="37"/>
        <v>14020.043648000003</v>
      </c>
      <c r="AA273" s="6">
        <f t="shared" si="38"/>
        <v>3803.6334577999996</v>
      </c>
      <c r="AB273" s="6">
        <f t="shared" si="18"/>
        <v>82410.748557379993</v>
      </c>
      <c r="AC273" s="4">
        <f t="shared" si="19"/>
        <v>0.5945032652104526</v>
      </c>
    </row>
    <row r="274" spans="2:29" x14ac:dyDescent="0.2">
      <c r="B274">
        <v>2028</v>
      </c>
      <c r="C274">
        <v>2028</v>
      </c>
      <c r="D274" s="2">
        <f>CA!D274+NV!D274+OR!D274+WA!D274+ID!D274+MT!D274+AZ!D274+UT!D274+CO!D274+NM!D274+WY!D274</f>
        <v>11089.538999999999</v>
      </c>
      <c r="E274" s="2">
        <f>CA!E274+NV!E274+OR!E274+WA!E274+ID!E274+MT!E274+AZ!E274+UT!E274+CO!E274+NM!E274+WY!E274</f>
        <v>2394.9398630000005</v>
      </c>
      <c r="F274" s="2">
        <f>CA!F274+NV!F274+OR!F274+WA!F274+ID!F274+MT!F274+AZ!F274+UT!F274+CO!F274+NM!F274+WY!F274</f>
        <v>19549.022969999998</v>
      </c>
      <c r="G274" s="2">
        <f>CA!G274+NV!G274+OR!G274+WA!G274+ID!G274+MT!G274+AZ!G274+UT!G274+CO!G274+NM!G274+WY!G274</f>
        <v>16352.231927299999</v>
      </c>
      <c r="H274" s="2">
        <f>CA!H274+NV!H274+OR!H274+WA!H274+ID!H274+MT!H274+AZ!H274+UT!H274+CO!H274+NM!H274+WY!H274</f>
        <v>4918.4560000000001</v>
      </c>
      <c r="I274" s="2">
        <f>CA!I274+NV!I274+OR!I274+WA!I274+ID!I274+MT!I274+AZ!I274+UT!I274+CO!I274+NM!I274+WY!I274</f>
        <v>333.37353100000001</v>
      </c>
      <c r="J274" s="2">
        <f>CA!J274+NV!J274+OR!J274+WA!J274+ID!J274+MT!J274+AZ!J274+UT!J274+CO!J274+NM!J274+WY!J274</f>
        <v>22.747920000000001</v>
      </c>
      <c r="K274" s="2">
        <f>CA!K274+NV!K274+OR!K274+WA!K274+ID!K274+MT!K274+AZ!K274+UT!K274+CO!K274+NM!K274+WY!K274</f>
        <v>0</v>
      </c>
      <c r="L274" s="2">
        <f>CA!L274+NV!L274+OR!L274+WA!L274+ID!L274+MT!L274+AZ!L274+UT!L274+CO!L274+NM!L274+WY!L274</f>
        <v>0</v>
      </c>
      <c r="M274" s="2">
        <f>CA!M274+NV!M274+OR!M274+WA!M274+ID!M274+MT!M274+AZ!M274+UT!M274+CO!M274+NM!M274+WY!M274</f>
        <v>-160.74548860000002</v>
      </c>
      <c r="N274" s="2">
        <f>CA!N274+NV!N274+OR!N274+WA!N274+ID!N274+MT!N274+AZ!N274+UT!N274+CO!N274+NM!N274+WY!N274</f>
        <v>14698.649479</v>
      </c>
      <c r="O274" s="2">
        <f>CA!O274+NV!O274+OR!O274+WA!O274+ID!O274+MT!O274+AZ!O274+UT!O274+CO!O274+NM!O274+WY!O274</f>
        <v>12154.197899999996</v>
      </c>
      <c r="P274" s="2">
        <f>CA!P274+NV!P274+OR!P274+WA!P274+ID!P274+MT!P274+AZ!P274+UT!P274+CO!P274+NM!P274+WY!P274</f>
        <v>1278.4011499999999</v>
      </c>
      <c r="Q274" s="2">
        <f>CA!Q274+NV!Q274+OR!Q274+WA!Q274+ID!Q274+MT!Q274+AZ!Q274+UT!Q274+CO!Q274+NM!Q274+WY!Q274</f>
        <v>82630.814251699994</v>
      </c>
      <c r="S274" s="8">
        <f t="shared" si="31"/>
        <v>0.66984440749186092</v>
      </c>
      <c r="U274" s="6">
        <f t="shared" si="32"/>
        <v>11089.538999999999</v>
      </c>
      <c r="V274" s="6">
        <f t="shared" si="33"/>
        <v>16352.231927299999</v>
      </c>
      <c r="W274" s="6">
        <f t="shared" si="34"/>
        <v>19549.022969999998</v>
      </c>
      <c r="X274" s="6">
        <f t="shared" si="35"/>
        <v>4918.4560000000001</v>
      </c>
      <c r="Y274" s="6">
        <f t="shared" si="36"/>
        <v>12154.197899999996</v>
      </c>
      <c r="Z274" s="6">
        <f t="shared" si="37"/>
        <v>14698.649479</v>
      </c>
      <c r="AA274" s="6">
        <f t="shared" si="38"/>
        <v>3868.7169754000006</v>
      </c>
      <c r="AB274" s="6">
        <f t="shared" si="18"/>
        <v>82630.814251699994</v>
      </c>
      <c r="AC274" s="4">
        <f t="shared" si="19"/>
        <v>0.60837579515157403</v>
      </c>
    </row>
    <row r="275" spans="2:29" x14ac:dyDescent="0.2">
      <c r="B275">
        <v>2029</v>
      </c>
      <c r="C275">
        <v>2029</v>
      </c>
      <c r="D275" s="2">
        <f>CA!D275+NV!D275+OR!D275+WA!D275+ID!D275+MT!D275+AZ!D275+UT!D275+CO!D275+NM!D275+WY!D275</f>
        <v>10456.28253</v>
      </c>
      <c r="E275" s="2">
        <f>CA!E275+NV!E275+OR!E275+WA!E275+ID!E275+MT!E275+AZ!E275+UT!E275+CO!E275+NM!E275+WY!E275</f>
        <v>2462.9644460000004</v>
      </c>
      <c r="F275" s="2">
        <f>CA!F275+NV!F275+OR!F275+WA!F275+ID!F275+MT!F275+AZ!F275+UT!F275+CO!F275+NM!F275+WY!F275</f>
        <v>19557.834499999997</v>
      </c>
      <c r="G275" s="2">
        <f>CA!G275+NV!G275+OR!G275+WA!G275+ID!G275+MT!G275+AZ!G275+UT!G275+CO!G275+NM!G275+WY!G275</f>
        <v>16406.199766764996</v>
      </c>
      <c r="H275" s="2">
        <f>CA!H275+NV!H275+OR!H275+WA!H275+ID!H275+MT!H275+AZ!H275+UT!H275+CO!H275+NM!H275+WY!H275</f>
        <v>4508.9470000000001</v>
      </c>
      <c r="I275" s="2">
        <f>CA!I275+NV!I275+OR!I275+WA!I275+ID!I275+MT!I275+AZ!I275+UT!I275+CO!I275+NM!I275+WY!I275</f>
        <v>332.49764200000004</v>
      </c>
      <c r="J275" s="2">
        <f>CA!J275+NV!J275+OR!J275+WA!J275+ID!J275+MT!J275+AZ!J275+UT!J275+CO!J275+NM!J275+WY!J275</f>
        <v>22.724080000000001</v>
      </c>
      <c r="K275" s="2">
        <f>CA!K275+NV!K275+OR!K275+WA!K275+ID!K275+MT!K275+AZ!K275+UT!K275+CO!K275+NM!K275+WY!K275</f>
        <v>0</v>
      </c>
      <c r="L275" s="2">
        <f>CA!L275+NV!L275+OR!L275+WA!L275+ID!L275+MT!L275+AZ!L275+UT!L275+CO!L275+NM!L275+WY!L275</f>
        <v>0</v>
      </c>
      <c r="M275" s="2">
        <f>CA!M275+NV!M275+OR!M275+WA!M275+ID!M275+MT!M275+AZ!M275+UT!M275+CO!M275+NM!M275+WY!M275</f>
        <v>-151.35881519999998</v>
      </c>
      <c r="N275" s="2">
        <f>CA!N275+NV!N275+OR!N275+WA!N275+ID!N275+MT!N275+AZ!N275+UT!N275+CO!N275+NM!N275+WY!N275</f>
        <v>15377.314576000001</v>
      </c>
      <c r="O275" s="2">
        <f>CA!O275+NV!O275+OR!O275+WA!O275+ID!O275+MT!O275+AZ!O275+UT!O275+CO!O275+NM!O275+WY!O275</f>
        <v>12610.347800000001</v>
      </c>
      <c r="P275" s="2">
        <f>CA!P275+NV!P275+OR!P275+WA!P275+ID!P275+MT!P275+AZ!P275+UT!P275+CO!P275+NM!P275+WY!P275</f>
        <v>1286.83448</v>
      </c>
      <c r="Q275" s="2">
        <f>CA!Q275+NV!Q275+OR!Q275+WA!Q275+ID!Q275+MT!Q275+AZ!Q275+UT!Q275+CO!Q275+NM!Q275+WY!Q275</f>
        <v>82870.58800556499</v>
      </c>
      <c r="S275" s="8">
        <f t="shared" si="31"/>
        <v>0.67767667486839522</v>
      </c>
      <c r="U275" s="6">
        <f t="shared" si="32"/>
        <v>10456.28253</v>
      </c>
      <c r="V275" s="6">
        <f t="shared" si="33"/>
        <v>16406.199766764996</v>
      </c>
      <c r="W275" s="6">
        <f t="shared" si="34"/>
        <v>19557.834499999997</v>
      </c>
      <c r="X275" s="6">
        <f t="shared" si="35"/>
        <v>4508.9470000000001</v>
      </c>
      <c r="Y275" s="6">
        <f t="shared" si="36"/>
        <v>12610.347800000001</v>
      </c>
      <c r="Z275" s="6">
        <f t="shared" si="37"/>
        <v>15377.314576000001</v>
      </c>
      <c r="AA275" s="6">
        <f t="shared" si="38"/>
        <v>3953.6618328000004</v>
      </c>
      <c r="AB275" s="6">
        <f t="shared" si="18"/>
        <v>82870.588005565005</v>
      </c>
      <c r="AC275" s="4">
        <f t="shared" si="19"/>
        <v>0.62144073003731648</v>
      </c>
    </row>
    <row r="276" spans="2:29" x14ac:dyDescent="0.2">
      <c r="B276">
        <v>2030</v>
      </c>
      <c r="C276">
        <v>2030</v>
      </c>
      <c r="D276" s="2">
        <f>CA!D276+NV!D276+OR!D276+WA!D276+ID!D276+MT!D276+AZ!D276+UT!D276+CO!D276+NM!D276+WY!D276</f>
        <v>9972.9776200000015</v>
      </c>
      <c r="E276" s="2">
        <f>CA!E276+NV!E276+OR!E276+WA!E276+ID!E276+MT!E276+AZ!E276+UT!E276+CO!E276+NM!E276+WY!E276</f>
        <v>2507.9762180000002</v>
      </c>
      <c r="F276" s="2">
        <f>CA!F276+NV!F276+OR!F276+WA!F276+ID!F276+MT!F276+AZ!F276+UT!F276+CO!F276+NM!F276+WY!F276</f>
        <v>19568.161499999998</v>
      </c>
      <c r="G276" s="2">
        <f>CA!G276+NV!G276+OR!G276+WA!G276+ID!G276+MT!G276+AZ!G276+UT!G276+CO!G276+NM!G276+WY!G276</f>
        <v>16094.000359399999</v>
      </c>
      <c r="H276" s="2">
        <f>CA!H276+NV!H276+OR!H276+WA!H276+ID!H276+MT!H276+AZ!H276+UT!H276+CO!H276+NM!H276+WY!H276</f>
        <v>4431.9395999999997</v>
      </c>
      <c r="I276" s="2">
        <f>CA!I276+NV!I276+OR!I276+WA!I276+ID!I276+MT!I276+AZ!I276+UT!I276+CO!I276+NM!I276+WY!I276</f>
        <v>329.59513599999997</v>
      </c>
      <c r="J276" s="2">
        <f>CA!J276+NV!J276+OR!J276+WA!J276+ID!J276+MT!J276+AZ!J276+UT!J276+CO!J276+NM!J276+WY!J276</f>
        <v>22.369409999999998</v>
      </c>
      <c r="K276" s="2">
        <f>CA!K276+NV!K276+OR!K276+WA!K276+ID!K276+MT!K276+AZ!K276+UT!K276+CO!K276+NM!K276+WY!K276</f>
        <v>0</v>
      </c>
      <c r="L276" s="2">
        <f>CA!L276+NV!L276+OR!L276+WA!L276+ID!L276+MT!L276+AZ!L276+UT!L276+CO!L276+NM!L276+WY!L276</f>
        <v>0</v>
      </c>
      <c r="M276" s="2">
        <f>CA!M276+NV!M276+OR!M276+WA!M276+ID!M276+MT!M276+AZ!M276+UT!M276+CO!M276+NM!M276+WY!M276</f>
        <v>-155.80849240000001</v>
      </c>
      <c r="N276" s="2">
        <f>CA!N276+NV!N276+OR!N276+WA!N276+ID!N276+MT!N276+AZ!N276+UT!N276+CO!N276+NM!N276+WY!N276</f>
        <v>16059.409349</v>
      </c>
      <c r="O276" s="2">
        <f>CA!O276+NV!O276+OR!O276+WA!O276+ID!O276+MT!O276+AZ!O276+UT!O276+CO!O276+NM!O276+WY!O276</f>
        <v>13057.448200000003</v>
      </c>
      <c r="P276" s="2">
        <f>CA!P276+NV!P276+OR!P276+WA!P276+ID!P276+MT!P276+AZ!P276+UT!P276+CO!P276+NM!P276+WY!P276</f>
        <v>1289.6526699999999</v>
      </c>
      <c r="Q276" s="2">
        <f>CA!Q276+NV!Q276+OR!Q276+WA!Q276+ID!Q276+MT!Q276+AZ!Q276+UT!Q276+CO!Q276+NM!Q276+WY!Q276</f>
        <v>83177.721569999994</v>
      </c>
      <c r="S276" s="8">
        <f t="shared" si="31"/>
        <v>0.68848425999269647</v>
      </c>
      <c r="U276" s="6">
        <f t="shared" si="32"/>
        <v>9972.9776200000015</v>
      </c>
      <c r="V276" s="6">
        <f t="shared" si="33"/>
        <v>16094.000359399999</v>
      </c>
      <c r="W276" s="6">
        <f t="shared" si="34"/>
        <v>19568.161499999998</v>
      </c>
      <c r="X276" s="6">
        <f t="shared" si="35"/>
        <v>4431.9395999999997</v>
      </c>
      <c r="Y276" s="6">
        <f t="shared" si="36"/>
        <v>13057.448200000003</v>
      </c>
      <c r="Z276" s="6">
        <f t="shared" si="37"/>
        <v>16059.409349</v>
      </c>
      <c r="AA276" s="6">
        <f t="shared" si="38"/>
        <v>3993.7849415999999</v>
      </c>
      <c r="AB276" s="6">
        <f t="shared" si="18"/>
        <v>83177.72156999998</v>
      </c>
      <c r="AC276" s="4">
        <f t="shared" si="19"/>
        <v>0.63332828786692641</v>
      </c>
    </row>
    <row r="277" spans="2:29" x14ac:dyDescent="0.2">
      <c r="B277">
        <v>2031</v>
      </c>
      <c r="C277">
        <v>2031</v>
      </c>
      <c r="D277" s="2">
        <f>CA!D277+NV!D277+OR!D277+WA!D277+ID!D277+MT!D277+AZ!D277+UT!D277+CO!D277+NM!D277+WY!D277</f>
        <v>7958.591676</v>
      </c>
      <c r="E277" s="2">
        <f>CA!E277+NV!E277+OR!E277+WA!E277+ID!E277+MT!E277+AZ!E277+UT!E277+CO!E277+NM!E277+WY!E277</f>
        <v>2568.9362409999999</v>
      </c>
      <c r="F277" s="2">
        <f>CA!F277+NV!F277+OR!F277+WA!F277+ID!F277+MT!F277+AZ!F277+UT!F277+CO!F277+NM!F277+WY!F277</f>
        <v>19564.292499999996</v>
      </c>
      <c r="G277" s="2">
        <f>CA!G277+NV!G277+OR!G277+WA!G277+ID!G277+MT!G277+AZ!G277+UT!G277+CO!G277+NM!G277+WY!G277</f>
        <v>16875.348134755004</v>
      </c>
      <c r="H277" s="2">
        <f>CA!H277+NV!H277+OR!H277+WA!H277+ID!H277+MT!H277+AZ!H277+UT!H277+CO!H277+NM!H277+WY!H277</f>
        <v>4888.7629999999999</v>
      </c>
      <c r="I277" s="2">
        <f>CA!I277+NV!I277+OR!I277+WA!I277+ID!I277+MT!I277+AZ!I277+UT!I277+CO!I277+NM!I277+WY!I277</f>
        <v>328.40299400000004</v>
      </c>
      <c r="J277" s="2">
        <f>CA!J277+NV!J277+OR!J277+WA!J277+ID!J277+MT!J277+AZ!J277+UT!J277+CO!J277+NM!J277+WY!J277</f>
        <v>22.250119999999999</v>
      </c>
      <c r="K277" s="2">
        <f>CA!K277+NV!K277+OR!K277+WA!K277+ID!K277+MT!K277+AZ!K277+UT!K277+CO!K277+NM!K277+WY!K277</f>
        <v>0</v>
      </c>
      <c r="L277" s="2">
        <f>CA!L277+NV!L277+OR!L277+WA!L277+ID!L277+MT!L277+AZ!L277+UT!L277+CO!L277+NM!L277+WY!L277</f>
        <v>0</v>
      </c>
      <c r="M277" s="2">
        <f>CA!M277+NV!M277+OR!M277+WA!M277+ID!M277+MT!M277+AZ!M277+UT!M277+CO!M277+NM!M277+WY!M277</f>
        <v>-171.77409200000002</v>
      </c>
      <c r="N277" s="2">
        <f>CA!N277+NV!N277+OR!N277+WA!N277+ID!N277+MT!N277+AZ!N277+UT!N277+CO!N277+NM!N277+WY!N277</f>
        <v>16640.625876999999</v>
      </c>
      <c r="O277" s="2">
        <f>CA!O277+NV!O277+OR!O277+WA!O277+ID!O277+MT!O277+AZ!O277+UT!O277+CO!O277+NM!O277+WY!O277</f>
        <v>13539.819699999998</v>
      </c>
      <c r="P277" s="2">
        <f>CA!P277+NV!P277+OR!P277+WA!P277+ID!P277+MT!P277+AZ!P277+UT!P277+CO!P277+NM!P277+WY!P277</f>
        <v>1298.34302</v>
      </c>
      <c r="Q277" s="2">
        <f>CA!Q277+NV!Q277+OR!Q277+WA!Q277+ID!Q277+MT!Q277+AZ!Q277+UT!Q277+CO!Q277+NM!Q277+WY!Q277</f>
        <v>83513.599170754984</v>
      </c>
      <c r="S277" s="8">
        <f t="shared" si="31"/>
        <v>0.70469281693476282</v>
      </c>
      <c r="U277" s="6">
        <f t="shared" si="32"/>
        <v>7958.591676</v>
      </c>
      <c r="V277" s="6">
        <f t="shared" si="33"/>
        <v>16875.348134755004</v>
      </c>
      <c r="W277" s="6">
        <f t="shared" si="34"/>
        <v>19564.292499999996</v>
      </c>
      <c r="X277" s="6">
        <f t="shared" si="35"/>
        <v>4888.7629999999999</v>
      </c>
      <c r="Y277" s="6">
        <f t="shared" si="36"/>
        <v>13539.819699999998</v>
      </c>
      <c r="Z277" s="6">
        <f t="shared" si="37"/>
        <v>16640.625876999999</v>
      </c>
      <c r="AA277" s="6">
        <f t="shared" si="38"/>
        <v>4046.1582829999998</v>
      </c>
      <c r="AB277" s="6">
        <f t="shared" si="18"/>
        <v>83513.599170754998</v>
      </c>
      <c r="AC277" s="4">
        <f t="shared" si="19"/>
        <v>0.64409745112310546</v>
      </c>
    </row>
    <row r="278" spans="2:29" x14ac:dyDescent="0.2">
      <c r="B278">
        <v>2032</v>
      </c>
      <c r="C278">
        <v>2032</v>
      </c>
      <c r="D278" s="2">
        <f>CA!D278+NV!D278+OR!D278+WA!D278+ID!D278+MT!D278+AZ!D278+UT!D278+CO!D278+NM!D278+WY!D278</f>
        <v>8015.1864700000006</v>
      </c>
      <c r="E278" s="2">
        <f>CA!E278+NV!E278+OR!E278+WA!E278+ID!E278+MT!E278+AZ!E278+UT!E278+CO!E278+NM!E278+WY!E278</f>
        <v>2640.0731479999999</v>
      </c>
      <c r="F278" s="2">
        <f>CA!F278+NV!F278+OR!F278+WA!F278+ID!F278+MT!F278+AZ!F278+UT!F278+CO!F278+NM!F278+WY!F278</f>
        <v>19576.451969999998</v>
      </c>
      <c r="G278" s="2">
        <f>CA!G278+NV!G278+OR!G278+WA!G278+ID!G278+MT!G278+AZ!G278+UT!G278+CO!G278+NM!G278+WY!G278</f>
        <v>16380.214823300001</v>
      </c>
      <c r="H278" s="2">
        <f>CA!H278+NV!H278+OR!H278+WA!H278+ID!H278+MT!H278+AZ!H278+UT!H278+CO!H278+NM!H278+WY!H278</f>
        <v>4499.3159999999998</v>
      </c>
      <c r="I278" s="2">
        <f>CA!I278+NV!I278+OR!I278+WA!I278+ID!I278+MT!I278+AZ!I278+UT!I278+CO!I278+NM!I278+WY!I278</f>
        <v>329.58610500000009</v>
      </c>
      <c r="J278" s="2">
        <f>CA!J278+NV!J278+OR!J278+WA!J278+ID!J278+MT!J278+AZ!J278+UT!J278+CO!J278+NM!J278+WY!J278</f>
        <v>22.38419</v>
      </c>
      <c r="K278" s="2">
        <f>CA!K278+NV!K278+OR!K278+WA!K278+ID!K278+MT!K278+AZ!K278+UT!K278+CO!K278+NM!K278+WY!K278</f>
        <v>0</v>
      </c>
      <c r="L278" s="2">
        <f>CA!L278+NV!L278+OR!L278+WA!L278+ID!L278+MT!L278+AZ!L278+UT!L278+CO!L278+NM!L278+WY!L278</f>
        <v>0</v>
      </c>
      <c r="M278" s="2">
        <f>CA!M278+NV!M278+OR!M278+WA!M278+ID!M278+MT!M278+AZ!M278+UT!M278+CO!M278+NM!M278+WY!M278</f>
        <v>-187.76791799999998</v>
      </c>
      <c r="N278" s="2">
        <f>CA!N278+NV!N278+OR!N278+WA!N278+ID!N278+MT!N278+AZ!N278+UT!N278+CO!N278+NM!N278+WY!N278</f>
        <v>17259.706329999997</v>
      </c>
      <c r="O278" s="2">
        <f>CA!O278+NV!O278+OR!O278+WA!O278+ID!O278+MT!O278+AZ!O278+UT!O278+CO!O278+NM!O278+WY!O278</f>
        <v>14059.544300000001</v>
      </c>
      <c r="P278" s="2">
        <f>CA!P278+NV!P278+OR!P278+WA!P278+ID!P278+MT!P278+AZ!P278+UT!P278+CO!P278+NM!P278+WY!P278</f>
        <v>1317.08599</v>
      </c>
      <c r="Q278" s="2">
        <f>CA!Q278+NV!Q278+OR!Q278+WA!Q278+ID!Q278+MT!Q278+AZ!Q278+UT!Q278+CO!Q278+NM!Q278+WY!Q278</f>
        <v>83911.781408299998</v>
      </c>
      <c r="S278" s="8">
        <f t="shared" si="31"/>
        <v>0.71151091099460861</v>
      </c>
      <c r="U278" s="6">
        <f t="shared" si="32"/>
        <v>8015.1864700000006</v>
      </c>
      <c r="V278" s="6">
        <f t="shared" si="33"/>
        <v>16380.214823300001</v>
      </c>
      <c r="W278" s="6">
        <f t="shared" si="34"/>
        <v>19576.451969999998</v>
      </c>
      <c r="X278" s="6">
        <f t="shared" si="35"/>
        <v>4499.3159999999998</v>
      </c>
      <c r="Y278" s="6">
        <f t="shared" si="36"/>
        <v>14059.544300000001</v>
      </c>
      <c r="Z278" s="6">
        <f t="shared" si="37"/>
        <v>17259.706329999997</v>
      </c>
      <c r="AA278" s="6">
        <f t="shared" si="38"/>
        <v>4121.3615150000005</v>
      </c>
      <c r="AB278" s="6">
        <f t="shared" si="18"/>
        <v>83911.781408299998</v>
      </c>
      <c r="AC278" s="4">
        <f t="shared" si="19"/>
        <v>0.65565363041569369</v>
      </c>
    </row>
    <row r="279" spans="2:29" x14ac:dyDescent="0.2">
      <c r="B279">
        <v>2033</v>
      </c>
      <c r="C279">
        <v>2033</v>
      </c>
      <c r="D279" s="2">
        <f>CA!D279+NV!D279+OR!D279+WA!D279+ID!D279+MT!D279+AZ!D279+UT!D279+CO!D279+NM!D279+WY!D279</f>
        <v>6790.8424400000004</v>
      </c>
      <c r="E279" s="2">
        <f>CA!E279+NV!E279+OR!E279+WA!E279+ID!E279+MT!E279+AZ!E279+UT!E279+CO!E279+NM!E279+WY!E279</f>
        <v>2699.5194530000003</v>
      </c>
      <c r="F279" s="2">
        <f>CA!F279+NV!F279+OR!F279+WA!F279+ID!F279+MT!F279+AZ!F279+UT!F279+CO!F279+NM!F279+WY!F279</f>
        <v>19590.341499999999</v>
      </c>
      <c r="G279" s="2">
        <f>CA!G279+NV!G279+OR!G279+WA!G279+ID!G279+MT!G279+AZ!G279+UT!G279+CO!G279+NM!G279+WY!G279</f>
        <v>16938.503023009001</v>
      </c>
      <c r="H279" s="2">
        <f>CA!H279+NV!H279+OR!H279+WA!H279+ID!H279+MT!H279+AZ!H279+UT!H279+CO!H279+NM!H279+WY!H279</f>
        <v>4444.1415999999999</v>
      </c>
      <c r="I279" s="2">
        <f>CA!I279+NV!I279+OR!I279+WA!I279+ID!I279+MT!I279+AZ!I279+UT!I279+CO!I279+NM!I279+WY!I279</f>
        <v>326.89121400000005</v>
      </c>
      <c r="J279" s="2">
        <f>CA!J279+NV!J279+OR!J279+WA!J279+ID!J279+MT!J279+AZ!J279+UT!J279+CO!J279+NM!J279+WY!J279</f>
        <v>22.05406</v>
      </c>
      <c r="K279" s="2">
        <f>CA!K279+NV!K279+OR!K279+WA!K279+ID!K279+MT!K279+AZ!K279+UT!K279+CO!K279+NM!K279+WY!K279</f>
        <v>0</v>
      </c>
      <c r="L279" s="2">
        <f>CA!L279+NV!L279+OR!L279+WA!L279+ID!L279+MT!L279+AZ!L279+UT!L279+CO!L279+NM!L279+WY!L279</f>
        <v>0</v>
      </c>
      <c r="M279" s="2">
        <f>CA!M279+NV!M279+OR!M279+WA!M279+ID!M279+MT!M279+AZ!M279+UT!M279+CO!M279+NM!M279+WY!M279</f>
        <v>-198.93982899999997</v>
      </c>
      <c r="N279" s="2">
        <f>CA!N279+NV!N279+OR!N279+WA!N279+ID!N279+MT!N279+AZ!N279+UT!N279+CO!N279+NM!N279+WY!N279</f>
        <v>17819.567064000003</v>
      </c>
      <c r="O279" s="2">
        <f>CA!O279+NV!O279+OR!O279+WA!O279+ID!O279+MT!O279+AZ!O279+UT!O279+CO!O279+NM!O279+WY!O279</f>
        <v>14389.187100000003</v>
      </c>
      <c r="P279" s="2">
        <f>CA!P279+NV!P279+OR!P279+WA!P279+ID!P279+MT!P279+AZ!P279+UT!P279+CO!P279+NM!P279+WY!P279</f>
        <v>1322.6678699999998</v>
      </c>
      <c r="Q279" s="2">
        <f>CA!Q279+NV!Q279+OR!Q279+WA!Q279+ID!Q279+MT!Q279+AZ!Q279+UT!Q279+CO!Q279+NM!Q279+WY!Q279</f>
        <v>84144.775495008987</v>
      </c>
      <c r="S279" s="8">
        <f t="shared" si="31"/>
        <v>0.72035809121144201</v>
      </c>
      <c r="U279" s="6">
        <f t="shared" si="32"/>
        <v>6790.8424400000004</v>
      </c>
      <c r="V279" s="6">
        <f t="shared" si="33"/>
        <v>16938.503023009001</v>
      </c>
      <c r="W279" s="6">
        <f t="shared" si="34"/>
        <v>19590.341499999999</v>
      </c>
      <c r="X279" s="6">
        <f t="shared" si="35"/>
        <v>4444.1415999999999</v>
      </c>
      <c r="Y279" s="6">
        <f t="shared" si="36"/>
        <v>14389.187100000003</v>
      </c>
      <c r="Z279" s="6">
        <f t="shared" si="37"/>
        <v>17819.567064000003</v>
      </c>
      <c r="AA279" s="6">
        <f t="shared" si="38"/>
        <v>4172.1927679999999</v>
      </c>
      <c r="AB279" s="6">
        <f t="shared" si="18"/>
        <v>84144.775495009002</v>
      </c>
      <c r="AC279" s="4">
        <f t="shared" si="19"/>
        <v>0.66517841544802625</v>
      </c>
    </row>
    <row r="280" spans="2:29" x14ac:dyDescent="0.2">
      <c r="B280">
        <v>2034</v>
      </c>
      <c r="C280">
        <v>2034</v>
      </c>
      <c r="D280" s="2">
        <f>CA!D280+NV!D280+OR!D280+WA!D280+ID!D280+MT!D280+AZ!D280+UT!D280+CO!D280+NM!D280+WY!D280</f>
        <v>6746.40751</v>
      </c>
      <c r="E280" s="2">
        <f>CA!E280+NV!E280+OR!E280+WA!E280+ID!E280+MT!E280+AZ!E280+UT!E280+CO!E280+NM!E280+WY!E280</f>
        <v>2759.2163749999995</v>
      </c>
      <c r="F280" s="2">
        <f>CA!F280+NV!F280+OR!F280+WA!F280+ID!F280+MT!F280+AZ!F280+UT!F280+CO!F280+NM!F280+WY!F280</f>
        <v>19604.212499999998</v>
      </c>
      <c r="G280" s="2">
        <f>CA!G280+NV!G280+OR!G280+WA!G280+ID!G280+MT!G280+AZ!G280+UT!G280+CO!G280+NM!G280+WY!G280</f>
        <v>16074.447977608999</v>
      </c>
      <c r="H280" s="2">
        <f>CA!H280+NV!H280+OR!H280+WA!H280+ID!H280+MT!H280+AZ!H280+UT!H280+CO!H280+NM!H280+WY!H280</f>
        <v>4841.1009999999997</v>
      </c>
      <c r="I280" s="2">
        <f>CA!I280+NV!I280+OR!I280+WA!I280+ID!I280+MT!I280+AZ!I280+UT!I280+CO!I280+NM!I280+WY!I280</f>
        <v>324.80255700000004</v>
      </c>
      <c r="J280" s="2">
        <f>CA!J280+NV!J280+OR!J280+WA!J280+ID!J280+MT!J280+AZ!J280+UT!J280+CO!J280+NM!J280+WY!J280</f>
        <v>21.938400000000001</v>
      </c>
      <c r="K280" s="2">
        <f>CA!K280+NV!K280+OR!K280+WA!K280+ID!K280+MT!K280+AZ!K280+UT!K280+CO!K280+NM!K280+WY!K280</f>
        <v>0</v>
      </c>
      <c r="L280" s="2">
        <f>CA!L280+NV!L280+OR!L280+WA!L280+ID!L280+MT!L280+AZ!L280+UT!L280+CO!L280+NM!L280+WY!L280</f>
        <v>0</v>
      </c>
      <c r="M280" s="2">
        <f>CA!M280+NV!M280+OR!M280+WA!M280+ID!M280+MT!M280+AZ!M280+UT!M280+CO!M280+NM!M280+WY!M280</f>
        <v>-222.53702200000001</v>
      </c>
      <c r="N280" s="2">
        <f>CA!N280+NV!N280+OR!N280+WA!N280+ID!N280+MT!N280+AZ!N280+UT!N280+CO!N280+NM!N280+WY!N280</f>
        <v>18402.874055</v>
      </c>
      <c r="O280" s="2">
        <f>CA!O280+NV!O280+OR!O280+WA!O280+ID!O280+MT!O280+AZ!O280+UT!O280+CO!O280+NM!O280+WY!O280</f>
        <v>14751.133399999999</v>
      </c>
      <c r="P280" s="2">
        <f>CA!P280+NV!P280+OR!P280+WA!P280+ID!P280+MT!P280+AZ!P280+UT!P280+CO!P280+NM!P280+WY!P280</f>
        <v>1328.48882</v>
      </c>
      <c r="Q280" s="2">
        <f>CA!Q280+NV!Q280+OR!Q280+WA!Q280+ID!Q280+MT!Q280+AZ!Q280+UT!Q280+CO!Q280+NM!Q280+WY!Q280</f>
        <v>84632.085572608994</v>
      </c>
      <c r="S280" s="8">
        <f t="shared" si="31"/>
        <v>0.7329816663182539</v>
      </c>
      <c r="U280" s="6">
        <f t="shared" si="32"/>
        <v>6746.40751</v>
      </c>
      <c r="V280" s="6">
        <f t="shared" si="33"/>
        <v>16074.447977608999</v>
      </c>
      <c r="W280" s="6">
        <f t="shared" si="34"/>
        <v>19604.212499999998</v>
      </c>
      <c r="X280" s="6">
        <f t="shared" si="35"/>
        <v>4841.1009999999997</v>
      </c>
      <c r="Y280" s="6">
        <f t="shared" si="36"/>
        <v>14751.133399999999</v>
      </c>
      <c r="Z280" s="6">
        <f t="shared" si="37"/>
        <v>18402.874055</v>
      </c>
      <c r="AA280" s="6">
        <f t="shared" si="38"/>
        <v>4211.90913</v>
      </c>
      <c r="AB280" s="6">
        <f t="shared" si="18"/>
        <v>84632.085572608994</v>
      </c>
      <c r="AC280" s="4">
        <f t="shared" si="19"/>
        <v>0.67315048069001227</v>
      </c>
    </row>
    <row r="281" spans="2:29" x14ac:dyDescent="0.2">
      <c r="B281">
        <v>2035</v>
      </c>
      <c r="C281">
        <v>2035</v>
      </c>
      <c r="D281" s="2">
        <f>CA!D281+NV!D281+OR!D281+WA!D281+ID!D281+MT!D281+AZ!D281+UT!D281+CO!D281+NM!D281+WY!D281</f>
        <v>6606.5491999999995</v>
      </c>
      <c r="E281" s="2">
        <f>CA!E281+NV!E281+OR!E281+WA!E281+ID!E281+MT!E281+AZ!E281+UT!E281+CO!E281+NM!E281+WY!E281</f>
        <v>2828.5489780000003</v>
      </c>
      <c r="F281" s="2">
        <f>CA!F281+NV!F281+OR!F281+WA!F281+ID!F281+MT!F281+AZ!F281+UT!F281+CO!F281+NM!F281+WY!F281</f>
        <v>19625.506499999996</v>
      </c>
      <c r="G281" s="2">
        <f>CA!G281+NV!G281+OR!G281+WA!G281+ID!G281+MT!G281+AZ!G281+UT!G281+CO!G281+NM!G281+WY!G281</f>
        <v>15869.435462300002</v>
      </c>
      <c r="H281" s="2">
        <f>CA!H281+NV!H281+OR!H281+WA!H281+ID!H281+MT!H281+AZ!H281+UT!H281+CO!H281+NM!H281+WY!H281</f>
        <v>4466.3779999999997</v>
      </c>
      <c r="I281" s="2">
        <f>CA!I281+NV!I281+OR!I281+WA!I281+ID!I281+MT!I281+AZ!I281+UT!I281+CO!I281+NM!I281+WY!I281</f>
        <v>323.27509800000001</v>
      </c>
      <c r="J281" s="2">
        <f>CA!J281+NV!J281+OR!J281+WA!J281+ID!J281+MT!J281+AZ!J281+UT!J281+CO!J281+NM!J281+WY!J281</f>
        <v>21.899640000000002</v>
      </c>
      <c r="K281" s="2">
        <f>CA!K281+NV!K281+OR!K281+WA!K281+ID!K281+MT!K281+AZ!K281+UT!K281+CO!K281+NM!K281+WY!K281</f>
        <v>0</v>
      </c>
      <c r="L281" s="2">
        <f>CA!L281+NV!L281+OR!L281+WA!L281+ID!L281+MT!L281+AZ!L281+UT!L281+CO!L281+NM!L281+WY!L281</f>
        <v>0</v>
      </c>
      <c r="M281" s="2">
        <f>CA!M281+NV!M281+OR!M281+WA!M281+ID!M281+MT!M281+AZ!M281+UT!M281+CO!M281+NM!M281+WY!M281</f>
        <v>-237.324996</v>
      </c>
      <c r="N281" s="2">
        <f>CA!N281+NV!N281+OR!N281+WA!N281+ID!N281+MT!N281+AZ!N281+UT!N281+CO!N281+NM!N281+WY!N281</f>
        <v>19029.730173</v>
      </c>
      <c r="O281" s="2">
        <f>CA!O281+NV!O281+OR!O281+WA!O281+ID!O281+MT!O281+AZ!O281+UT!O281+CO!O281+NM!O281+WY!O281</f>
        <v>15143.476000000001</v>
      </c>
      <c r="P281" s="2">
        <f>CA!P281+NV!P281+OR!P281+WA!P281+ID!P281+MT!P281+AZ!P281+UT!P281+CO!P281+NM!P281+WY!P281</f>
        <v>1330.1920299999997</v>
      </c>
      <c r="Q281" s="2">
        <f>CA!Q281+NV!Q281+OR!Q281+WA!Q281+ID!Q281+MT!Q281+AZ!Q281+UT!Q281+CO!Q281+NM!Q281+WY!Q281</f>
        <v>85007.666085299992</v>
      </c>
      <c r="S281" s="8">
        <f t="shared" si="31"/>
        <v>0.73839230400720735</v>
      </c>
      <c r="U281" s="6">
        <f t="shared" si="32"/>
        <v>6606.5491999999995</v>
      </c>
      <c r="V281" s="6">
        <f t="shared" si="33"/>
        <v>15869.435462300002</v>
      </c>
      <c r="W281" s="6">
        <f t="shared" si="34"/>
        <v>19625.506499999996</v>
      </c>
      <c r="X281" s="6">
        <f t="shared" si="35"/>
        <v>4466.3779999999997</v>
      </c>
      <c r="Y281" s="6">
        <f t="shared" si="36"/>
        <v>15143.476000000001</v>
      </c>
      <c r="Z281" s="6">
        <f t="shared" si="37"/>
        <v>19029.730173</v>
      </c>
      <c r="AA281" s="6">
        <f t="shared" si="38"/>
        <v>4266.5907500000003</v>
      </c>
      <c r="AB281" s="6">
        <f t="shared" si="18"/>
        <v>85007.666085299992</v>
      </c>
      <c r="AC281" s="4">
        <f t="shared" si="19"/>
        <v>0.6830596121146888</v>
      </c>
    </row>
    <row r="282" spans="2:29" x14ac:dyDescent="0.2">
      <c r="B282">
        <v>2036</v>
      </c>
      <c r="C282">
        <v>2036</v>
      </c>
      <c r="D282" s="2">
        <f>CA!D282+NV!D282+OR!D282+WA!D282+ID!D282+MT!D282+AZ!D282+UT!D282+CO!D282+NM!D282+WY!D282</f>
        <v>6535.2662799999998</v>
      </c>
      <c r="E282" s="2">
        <f>CA!E282+NV!E282+OR!E282+WA!E282+ID!E282+MT!E282+AZ!E282+UT!E282+CO!E282+NM!E282+WY!E282</f>
        <v>2895.2448180000001</v>
      </c>
      <c r="F282" s="2">
        <f>CA!F282+NV!F282+OR!F282+WA!F282+ID!F282+MT!F282+AZ!F282+UT!F282+CO!F282+NM!F282+WY!F282</f>
        <v>19644.248970000001</v>
      </c>
      <c r="G282" s="2">
        <f>CA!G282+NV!G282+OR!G282+WA!G282+ID!G282+MT!G282+AZ!G282+UT!G282+CO!G282+NM!G282+WY!G282</f>
        <v>15445.949312100001</v>
      </c>
      <c r="H282" s="2">
        <f>CA!H282+NV!H282+OR!H282+WA!H282+ID!H282+MT!H282+AZ!H282+UT!H282+CO!H282+NM!H282+WY!H282</f>
        <v>4416.7529000000004</v>
      </c>
      <c r="I282" s="2">
        <f>CA!I282+NV!I282+OR!I282+WA!I282+ID!I282+MT!I282+AZ!I282+UT!I282+CO!I282+NM!I282+WY!I282</f>
        <v>321.632766</v>
      </c>
      <c r="J282" s="2">
        <f>CA!J282+NV!J282+OR!J282+WA!J282+ID!J282+MT!J282+AZ!J282+UT!J282+CO!J282+NM!J282+WY!J282</f>
        <v>21.698509999999999</v>
      </c>
      <c r="K282" s="2">
        <f>CA!K282+NV!K282+OR!K282+WA!K282+ID!K282+MT!K282+AZ!K282+UT!K282+CO!K282+NM!K282+WY!K282</f>
        <v>0</v>
      </c>
      <c r="L282" s="2">
        <f>CA!L282+NV!L282+OR!L282+WA!L282+ID!L282+MT!L282+AZ!L282+UT!L282+CO!L282+NM!L282+WY!L282</f>
        <v>0</v>
      </c>
      <c r="M282" s="2">
        <f>CA!M282+NV!M282+OR!M282+WA!M282+ID!M282+MT!M282+AZ!M282+UT!M282+CO!M282+NM!M282+WY!M282</f>
        <v>-256.12090800000004</v>
      </c>
      <c r="N282" s="2">
        <f>CA!N282+NV!N282+OR!N282+WA!N282+ID!N282+MT!N282+AZ!N282+UT!N282+CO!N282+NM!N282+WY!N282</f>
        <v>19572.331071999997</v>
      </c>
      <c r="O282" s="2">
        <f>CA!O282+NV!O282+OR!O282+WA!O282+ID!O282+MT!O282+AZ!O282+UT!O282+CO!O282+NM!O282+WY!O282</f>
        <v>15717.642000000002</v>
      </c>
      <c r="P282" s="2">
        <f>CA!P282+NV!P282+OR!P282+WA!P282+ID!P282+MT!P282+AZ!P282+UT!P282+CO!P282+NM!P282+WY!P282</f>
        <v>1339.41435</v>
      </c>
      <c r="Q282" s="2">
        <f>CA!Q282+NV!Q282+OR!Q282+WA!Q282+ID!Q282+MT!Q282+AZ!Q282+UT!Q282+CO!Q282+NM!Q282+WY!Q282</f>
        <v>85654.060070099993</v>
      </c>
      <c r="S282" s="8">
        <f t="shared" si="31"/>
        <v>0.74636234795735312</v>
      </c>
      <c r="U282" s="6">
        <f t="shared" si="32"/>
        <v>6535.2662799999998</v>
      </c>
      <c r="V282" s="6">
        <f t="shared" si="33"/>
        <v>15445.949312100001</v>
      </c>
      <c r="W282" s="6">
        <f t="shared" si="34"/>
        <v>19644.248970000001</v>
      </c>
      <c r="X282" s="6">
        <f t="shared" si="35"/>
        <v>4416.7529000000004</v>
      </c>
      <c r="Y282" s="6">
        <f t="shared" si="36"/>
        <v>15717.642000000002</v>
      </c>
      <c r="Z282" s="6">
        <f t="shared" si="37"/>
        <v>19572.331071999997</v>
      </c>
      <c r="AA282" s="6">
        <f t="shared" si="38"/>
        <v>4321.8695360000002</v>
      </c>
      <c r="AB282" s="6">
        <f t="shared" si="18"/>
        <v>85654.060070099993</v>
      </c>
      <c r="AC282" s="4">
        <f t="shared" si="19"/>
        <v>0.6918071546112855</v>
      </c>
    </row>
    <row r="283" spans="2:29" x14ac:dyDescent="0.2">
      <c r="B283">
        <v>2037</v>
      </c>
      <c r="C283">
        <v>2037</v>
      </c>
      <c r="D283" s="2">
        <f>CA!D283+NV!D283+OR!D283+WA!D283+ID!D283+MT!D283+AZ!D283+UT!D283+CO!D283+NM!D283+WY!D283</f>
        <v>5766.7403200000008</v>
      </c>
      <c r="E283" s="2">
        <f>CA!E283+NV!E283+OR!E283+WA!E283+ID!E283+MT!E283+AZ!E283+UT!E283+CO!E283+NM!E283+WY!E283</f>
        <v>2973.6432420000001</v>
      </c>
      <c r="F283" s="2">
        <f>CA!F283+NV!F283+OR!F283+WA!F283+ID!F283+MT!F283+AZ!F283+UT!F283+CO!F283+NM!F283+WY!F283</f>
        <v>19665.646489999996</v>
      </c>
      <c r="G283" s="2">
        <f>CA!G283+NV!G283+OR!G283+WA!G283+ID!G283+MT!G283+AZ!G283+UT!G283+CO!G283+NM!G283+WY!G283</f>
        <v>14918.82645422</v>
      </c>
      <c r="H283" s="2">
        <f>CA!H283+NV!H283+OR!H283+WA!H283+ID!H283+MT!H283+AZ!H283+UT!H283+CO!H283+NM!H283+WY!H283</f>
        <v>4783.5519999999997</v>
      </c>
      <c r="I283" s="2">
        <f>CA!I283+NV!I283+OR!I283+WA!I283+ID!I283+MT!I283+AZ!I283+UT!I283+CO!I283+NM!I283+WY!I283</f>
        <v>320.16223900000006</v>
      </c>
      <c r="J283" s="2">
        <f>CA!J283+NV!J283+OR!J283+WA!J283+ID!J283+MT!J283+AZ!J283+UT!J283+CO!J283+NM!J283+WY!J283</f>
        <v>21.61186</v>
      </c>
      <c r="K283" s="2">
        <f>CA!K283+NV!K283+OR!K283+WA!K283+ID!K283+MT!K283+AZ!K283+UT!K283+CO!K283+NM!K283+WY!K283</f>
        <v>0</v>
      </c>
      <c r="L283" s="2">
        <f>CA!L283+NV!L283+OR!L283+WA!L283+ID!L283+MT!L283+AZ!L283+UT!L283+CO!L283+NM!L283+WY!L283</f>
        <v>0</v>
      </c>
      <c r="M283" s="2">
        <f>CA!M283+NV!M283+OR!M283+WA!M283+ID!M283+MT!M283+AZ!M283+UT!M283+CO!M283+NM!M283+WY!M283</f>
        <v>-279.24233299999997</v>
      </c>
      <c r="N283" s="2">
        <f>CA!N283+NV!N283+OR!N283+WA!N283+ID!N283+MT!N283+AZ!N283+UT!N283+CO!N283+NM!N283+WY!N283</f>
        <v>20227.021379999998</v>
      </c>
      <c r="O283" s="2">
        <f>CA!O283+NV!O283+OR!O283+WA!O283+ID!O283+MT!O283+AZ!O283+UT!O283+CO!O283+NM!O283+WY!O283</f>
        <v>16320.061299999999</v>
      </c>
      <c r="P283" s="2">
        <f>CA!P283+NV!P283+OR!P283+WA!P283+ID!P283+MT!P283+AZ!P283+UT!P283+CO!P283+NM!P283+WY!P283</f>
        <v>1343.25243</v>
      </c>
      <c r="Q283" s="2">
        <f>CA!Q283+NV!Q283+OR!Q283+WA!Q283+ID!Q283+MT!Q283+AZ!Q283+UT!Q283+CO!Q283+NM!Q283+WY!Q283</f>
        <v>86061.275382219988</v>
      </c>
      <c r="S283" s="8">
        <f t="shared" si="31"/>
        <v>0.76288610236613008</v>
      </c>
      <c r="U283" s="6">
        <f t="shared" si="32"/>
        <v>5766.7403200000008</v>
      </c>
      <c r="V283" s="6">
        <f t="shared" si="33"/>
        <v>14918.82645422</v>
      </c>
      <c r="W283" s="6">
        <f t="shared" si="34"/>
        <v>19665.646489999996</v>
      </c>
      <c r="X283" s="6">
        <f t="shared" si="35"/>
        <v>4783.5519999999997</v>
      </c>
      <c r="Y283" s="6">
        <f t="shared" si="36"/>
        <v>16320.061299999999</v>
      </c>
      <c r="Z283" s="6">
        <f t="shared" si="37"/>
        <v>20227.021379999998</v>
      </c>
      <c r="AA283" s="6">
        <f t="shared" si="38"/>
        <v>4379.4274380000006</v>
      </c>
      <c r="AB283" s="6">
        <f t="shared" si="18"/>
        <v>86061.275382220003</v>
      </c>
      <c r="AC283" s="4">
        <f t="shared" si="19"/>
        <v>0.70405831587894574</v>
      </c>
    </row>
    <row r="284" spans="2:29" x14ac:dyDescent="0.2">
      <c r="B284">
        <v>2038</v>
      </c>
      <c r="C284">
        <v>2038</v>
      </c>
      <c r="D284" s="2">
        <f>CA!D284+NV!D284+OR!D284+WA!D284+ID!D284+MT!D284+AZ!D284+UT!D284+CO!D284+NM!D284+WY!D284</f>
        <v>4961.80746</v>
      </c>
      <c r="E284" s="2">
        <f>CA!E284+NV!E284+OR!E284+WA!E284+ID!E284+MT!E284+AZ!E284+UT!E284+CO!E284+NM!E284+WY!E284</f>
        <v>3069.4636229999996</v>
      </c>
      <c r="F284" s="2">
        <f>CA!F284+NV!F284+OR!F284+WA!F284+ID!F284+MT!F284+AZ!F284+UT!F284+CO!F284+NM!F284+WY!F284</f>
        <v>19685.164999999997</v>
      </c>
      <c r="G284" s="2">
        <f>CA!G284+NV!G284+OR!G284+WA!G284+ID!G284+MT!G284+AZ!G284+UT!G284+CO!G284+NM!G284+WY!G284</f>
        <v>14905.23301337</v>
      </c>
      <c r="H284" s="2">
        <f>CA!H284+NV!H284+OR!H284+WA!H284+ID!H284+MT!H284+AZ!H284+UT!H284+CO!H284+NM!H284+WY!H284</f>
        <v>4418.5177999999996</v>
      </c>
      <c r="I284" s="2">
        <f>CA!I284+NV!I284+OR!I284+WA!I284+ID!I284+MT!I284+AZ!I284+UT!I284+CO!I284+NM!I284+WY!I284</f>
        <v>318.74998799999997</v>
      </c>
      <c r="J284" s="2">
        <f>CA!J284+NV!J284+OR!J284+WA!J284+ID!J284+MT!J284+AZ!J284+UT!J284+CO!J284+NM!J284+WY!J284</f>
        <v>21.567460000000001</v>
      </c>
      <c r="K284" s="2">
        <f>CA!K284+NV!K284+OR!K284+WA!K284+ID!K284+MT!K284+AZ!K284+UT!K284+CO!K284+NM!K284+WY!K284</f>
        <v>0</v>
      </c>
      <c r="L284" s="2">
        <f>CA!L284+NV!L284+OR!L284+WA!L284+ID!L284+MT!L284+AZ!L284+UT!L284+CO!L284+NM!L284+WY!L284</f>
        <v>0</v>
      </c>
      <c r="M284" s="2">
        <f>CA!M284+NV!M284+OR!M284+WA!M284+ID!M284+MT!M284+AZ!M284+UT!M284+CO!M284+NM!M284+WY!M284</f>
        <v>-295.663388</v>
      </c>
      <c r="N284" s="2">
        <f>CA!N284+NV!N284+OR!N284+WA!N284+ID!N284+MT!N284+AZ!N284+UT!N284+CO!N284+NM!N284+WY!N284</f>
        <v>20952.464337000001</v>
      </c>
      <c r="O284" s="2">
        <f>CA!O284+NV!O284+OR!O284+WA!O284+ID!O284+MT!O284+AZ!O284+UT!O284+CO!O284+NM!O284+WY!O284</f>
        <v>16986.082299999998</v>
      </c>
      <c r="P284" s="2">
        <f>CA!P284+NV!P284+OR!P284+WA!P284+ID!P284+MT!P284+AZ!P284+UT!P284+CO!P284+NM!P284+WY!P284</f>
        <v>1351.78214</v>
      </c>
      <c r="Q284" s="2">
        <f>CA!Q284+NV!Q284+OR!Q284+WA!Q284+ID!Q284+MT!Q284+AZ!Q284+UT!Q284+CO!Q284+NM!Q284+WY!Q284</f>
        <v>86375.169733369999</v>
      </c>
      <c r="S284" s="8">
        <f t="shared" si="31"/>
        <v>0.77341431402352601</v>
      </c>
      <c r="U284" s="6">
        <f t="shared" si="32"/>
        <v>4961.80746</v>
      </c>
      <c r="V284" s="6">
        <f t="shared" si="33"/>
        <v>14905.23301337</v>
      </c>
      <c r="W284" s="6">
        <f t="shared" si="34"/>
        <v>19685.164999999997</v>
      </c>
      <c r="X284" s="6">
        <f t="shared" si="35"/>
        <v>4418.5177999999996</v>
      </c>
      <c r="Y284" s="6">
        <f t="shared" si="36"/>
        <v>16986.082299999998</v>
      </c>
      <c r="Z284" s="6">
        <f t="shared" si="37"/>
        <v>20952.464337000001</v>
      </c>
      <c r="AA284" s="6">
        <f t="shared" si="38"/>
        <v>4465.8998229999997</v>
      </c>
      <c r="AB284" s="6">
        <f t="shared" si="18"/>
        <v>86375.169733369985</v>
      </c>
      <c r="AC284" s="4">
        <f t="shared" si="19"/>
        <v>0.71883634673788022</v>
      </c>
    </row>
    <row r="285" spans="2:29" x14ac:dyDescent="0.2">
      <c r="B285">
        <v>2039</v>
      </c>
      <c r="C285">
        <v>2039</v>
      </c>
      <c r="D285" s="2">
        <f>CA!D285+NV!D285+OR!D285+WA!D285+ID!D285+MT!D285+AZ!D285+UT!D285+CO!D285+NM!D285+WY!D285</f>
        <v>4858.9010799999996</v>
      </c>
      <c r="E285" s="2">
        <f>CA!E285+NV!E285+OR!E285+WA!E285+ID!E285+MT!E285+AZ!E285+UT!E285+CO!E285+NM!E285+WY!E285</f>
        <v>3168.5163780000003</v>
      </c>
      <c r="F285" s="2">
        <f>CA!F285+NV!F285+OR!F285+WA!F285+ID!F285+MT!F285+AZ!F285+UT!F285+CO!F285+NM!F285+WY!F285</f>
        <v>19704.752799999995</v>
      </c>
      <c r="G285" s="2">
        <f>CA!G285+NV!G285+OR!G285+WA!G285+ID!G285+MT!G285+AZ!G285+UT!G285+CO!G285+NM!G285+WY!G285</f>
        <v>14615.597896439998</v>
      </c>
      <c r="H285" s="2">
        <f>CA!H285+NV!H285+OR!H285+WA!H285+ID!H285+MT!H285+AZ!H285+UT!H285+CO!H285+NM!H285+WY!H285</f>
        <v>4351.3807999999999</v>
      </c>
      <c r="I285" s="2">
        <f>CA!I285+NV!I285+OR!I285+WA!I285+ID!I285+MT!I285+AZ!I285+UT!I285+CO!I285+NM!I285+WY!I285</f>
        <v>316.20979600000004</v>
      </c>
      <c r="J285" s="2">
        <f>CA!J285+NV!J285+OR!J285+WA!J285+ID!J285+MT!J285+AZ!J285+UT!J285+CO!J285+NM!J285+WY!J285</f>
        <v>21.385680000000001</v>
      </c>
      <c r="K285" s="2">
        <f>CA!K285+NV!K285+OR!K285+WA!K285+ID!K285+MT!K285+AZ!K285+UT!K285+CO!K285+NM!K285+WY!K285</f>
        <v>0</v>
      </c>
      <c r="L285" s="2">
        <f>CA!L285+NV!L285+OR!L285+WA!L285+ID!L285+MT!L285+AZ!L285+UT!L285+CO!L285+NM!L285+WY!L285</f>
        <v>0</v>
      </c>
      <c r="M285" s="2">
        <f>CA!M285+NV!M285+OR!M285+WA!M285+ID!M285+MT!M285+AZ!M285+UT!M285+CO!M285+NM!M285+WY!M285</f>
        <v>-299.59356700000001</v>
      </c>
      <c r="N285" s="2">
        <f>CA!N285+NV!N285+OR!N285+WA!N285+ID!N285+MT!N285+AZ!N285+UT!N285+CO!N285+NM!N285+WY!N285</f>
        <v>21487.387172000002</v>
      </c>
      <c r="O285" s="2">
        <f>CA!O285+NV!O285+OR!O285+WA!O285+ID!O285+MT!O285+AZ!O285+UT!O285+CO!O285+NM!O285+WY!O285</f>
        <v>17236.953000000001</v>
      </c>
      <c r="P285" s="2">
        <f>CA!P285+NV!P285+OR!P285+WA!P285+ID!P285+MT!P285+AZ!P285+UT!P285+CO!P285+NM!P285+WY!P285</f>
        <v>1341.6871399999998</v>
      </c>
      <c r="Q285" s="2">
        <f>CA!Q285+NV!Q285+OR!Q285+WA!Q285+ID!Q285+MT!Q285+AZ!Q285+UT!Q285+CO!Q285+NM!Q285+WY!Q285</f>
        <v>86803.178175440014</v>
      </c>
      <c r="S285" s="8">
        <f t="shared" si="31"/>
        <v>0.77909903977611084</v>
      </c>
      <c r="U285" s="6">
        <f t="shared" si="32"/>
        <v>4858.9010799999996</v>
      </c>
      <c r="V285" s="6">
        <f t="shared" si="33"/>
        <v>14615.597896439998</v>
      </c>
      <c r="W285" s="6">
        <f t="shared" si="34"/>
        <v>19704.752799999995</v>
      </c>
      <c r="X285" s="6">
        <f t="shared" si="35"/>
        <v>4351.3807999999999</v>
      </c>
      <c r="Y285" s="6">
        <f t="shared" si="36"/>
        <v>17236.953000000001</v>
      </c>
      <c r="Z285" s="6">
        <f t="shared" si="37"/>
        <v>21487.387172000002</v>
      </c>
      <c r="AA285" s="6">
        <f t="shared" si="38"/>
        <v>4548.2054269999999</v>
      </c>
      <c r="AB285" s="6">
        <f t="shared" si="18"/>
        <v>86803.178175439985</v>
      </c>
      <c r="AC285" s="4">
        <f t="shared" si="19"/>
        <v>0.72551834763140899</v>
      </c>
    </row>
    <row r="286" spans="2:29" x14ac:dyDescent="0.2">
      <c r="B286">
        <v>2040</v>
      </c>
      <c r="C286">
        <v>2040</v>
      </c>
      <c r="D286" s="2">
        <f>CA!D286+NV!D286+OR!D286+WA!D286+ID!D286+MT!D286+AZ!D286+UT!D286+CO!D286+NM!D286+WY!D286</f>
        <v>4534.5608899999997</v>
      </c>
      <c r="E286" s="2">
        <f>CA!E286+NV!E286+OR!E286+WA!E286+ID!E286+MT!E286+AZ!E286+UT!E286+CO!E286+NM!E286+WY!E286</f>
        <v>3277.9233799999997</v>
      </c>
      <c r="F286" s="2">
        <f>CA!F286+NV!F286+OR!F286+WA!F286+ID!F286+MT!F286+AZ!F286+UT!F286+CO!F286+NM!F286+WY!F286</f>
        <v>19725.584469999998</v>
      </c>
      <c r="G286" s="2">
        <f>CA!G286+NV!G286+OR!G286+WA!G286+ID!G286+MT!G286+AZ!G286+UT!G286+CO!G286+NM!G286+WY!G286</f>
        <v>13997.036113280001</v>
      </c>
      <c r="H286" s="2">
        <f>CA!H286+NV!H286+OR!H286+WA!H286+ID!H286+MT!H286+AZ!H286+UT!H286+CO!H286+NM!H286+WY!H286</f>
        <v>4739.5920000000006</v>
      </c>
      <c r="I286" s="2">
        <f>CA!I286+NV!I286+OR!I286+WA!I286+ID!I286+MT!I286+AZ!I286+UT!I286+CO!I286+NM!I286+WY!I286</f>
        <v>315.87307900000002</v>
      </c>
      <c r="J286" s="2">
        <f>CA!J286+NV!J286+OR!J286+WA!J286+ID!J286+MT!J286+AZ!J286+UT!J286+CO!J286+NM!J286+WY!J286</f>
        <v>21.376080000000002</v>
      </c>
      <c r="K286" s="2">
        <f>CA!K286+NV!K286+OR!K286+WA!K286+ID!K286+MT!K286+AZ!K286+UT!K286+CO!K286+NM!K286+WY!K286</f>
        <v>0</v>
      </c>
      <c r="L286" s="2">
        <f>CA!L286+NV!L286+OR!L286+WA!L286+ID!L286+MT!L286+AZ!L286+UT!L286+CO!L286+NM!L286+WY!L286</f>
        <v>0</v>
      </c>
      <c r="M286" s="2">
        <f>CA!M286+NV!M286+OR!M286+WA!M286+ID!M286+MT!M286+AZ!M286+UT!M286+CO!M286+NM!M286+WY!M286</f>
        <v>-332.195877</v>
      </c>
      <c r="N286" s="2">
        <f>CA!N286+NV!N286+OR!N286+WA!N286+ID!N286+MT!N286+AZ!N286+UT!N286+CO!N286+NM!N286+WY!N286</f>
        <v>22071.077816999998</v>
      </c>
      <c r="O286" s="2">
        <f>CA!O286+NV!O286+OR!O286+WA!O286+ID!O286+MT!O286+AZ!O286+UT!O286+CO!O286+NM!O286+WY!O286</f>
        <v>17497.945500000002</v>
      </c>
      <c r="P286" s="2">
        <f>CA!P286+NV!P286+OR!P286+WA!P286+ID!P286+MT!P286+AZ!P286+UT!P286+CO!P286+NM!P286+WY!P286</f>
        <v>1348.7774400000001</v>
      </c>
      <c r="Q286" s="2">
        <f>CA!Q286+NV!Q286+OR!Q286+WA!Q286+ID!Q286+MT!Q286+AZ!Q286+UT!Q286+CO!Q286+NM!Q286+WY!Q286</f>
        <v>87197.550892280007</v>
      </c>
      <c r="S286" s="8">
        <f t="shared" si="31"/>
        <v>0.79128540950923332</v>
      </c>
      <c r="U286" s="6">
        <f t="shared" si="32"/>
        <v>4534.5608899999997</v>
      </c>
      <c r="V286" s="6">
        <f t="shared" si="33"/>
        <v>13997.036113280001</v>
      </c>
      <c r="W286" s="6">
        <f t="shared" si="34"/>
        <v>19725.584469999998</v>
      </c>
      <c r="X286" s="6">
        <f t="shared" si="35"/>
        <v>4739.5920000000006</v>
      </c>
      <c r="Y286" s="6">
        <f t="shared" si="36"/>
        <v>17497.945500000002</v>
      </c>
      <c r="Z286" s="6">
        <f t="shared" si="37"/>
        <v>22071.077816999998</v>
      </c>
      <c r="AA286" s="6">
        <f t="shared" si="38"/>
        <v>4631.7541019999999</v>
      </c>
      <c r="AB286" s="6">
        <f t="shared" si="18"/>
        <v>87197.550892280007</v>
      </c>
      <c r="AC286" s="4">
        <f t="shared" si="19"/>
        <v>0.73312107088846779</v>
      </c>
    </row>
    <row r="287" spans="2:29" x14ac:dyDescent="0.2">
      <c r="B287">
        <v>2041</v>
      </c>
      <c r="C287">
        <v>2041</v>
      </c>
      <c r="D287" s="2">
        <f>CA!D287+NV!D287+OR!D287+WA!D287+ID!D287+MT!D287+AZ!D287+UT!D287+CO!D287+NM!D287+WY!D287</f>
        <v>4454.3176199999998</v>
      </c>
      <c r="E287" s="2">
        <f>CA!E287+NV!E287+OR!E287+WA!E287+ID!E287+MT!E287+AZ!E287+UT!E287+CO!E287+NM!E287+WY!E287</f>
        <v>3382.4243729999998</v>
      </c>
      <c r="F287" s="2">
        <f>CA!F287+NV!F287+OR!F287+WA!F287+ID!F287+MT!F287+AZ!F287+UT!F287+CO!F287+NM!F287+WY!F287</f>
        <v>19746.563199999997</v>
      </c>
      <c r="G287" s="2">
        <f>CA!G287+NV!G287+OR!G287+WA!G287+ID!G287+MT!G287+AZ!G287+UT!G287+CO!G287+NM!G287+WY!G287</f>
        <v>13765.359054019998</v>
      </c>
      <c r="H287" s="2">
        <f>CA!H287+NV!H287+OR!H287+WA!H287+ID!H287+MT!H287+AZ!H287+UT!H287+CO!H287+NM!H287+WY!H287</f>
        <v>4364.9705999999996</v>
      </c>
      <c r="I287" s="2">
        <f>CA!I287+NV!I287+OR!I287+WA!I287+ID!I287+MT!I287+AZ!I287+UT!I287+CO!I287+NM!I287+WY!I287</f>
        <v>314.83121</v>
      </c>
      <c r="J287" s="2">
        <f>CA!J287+NV!J287+OR!J287+WA!J287+ID!J287+MT!J287+AZ!J287+UT!J287+CO!J287+NM!J287+WY!J287</f>
        <v>21.31073</v>
      </c>
      <c r="K287" s="2">
        <f>CA!K287+NV!K287+OR!K287+WA!K287+ID!K287+MT!K287+AZ!K287+UT!K287+CO!K287+NM!K287+WY!K287</f>
        <v>0</v>
      </c>
      <c r="L287" s="2">
        <f>CA!L287+NV!L287+OR!L287+WA!L287+ID!L287+MT!L287+AZ!L287+UT!L287+CO!L287+NM!L287+WY!L287</f>
        <v>0</v>
      </c>
      <c r="M287" s="2">
        <f>CA!M287+NV!M287+OR!M287+WA!M287+ID!M287+MT!M287+AZ!M287+UT!M287+CO!M287+NM!M287+WY!M287</f>
        <v>-342.10238799999996</v>
      </c>
      <c r="N287" s="2">
        <f>CA!N287+NV!N287+OR!N287+WA!N287+ID!N287+MT!N287+AZ!N287+UT!N287+CO!N287+NM!N287+WY!N287</f>
        <v>22711.922384999998</v>
      </c>
      <c r="O287" s="2">
        <f>CA!O287+NV!O287+OR!O287+WA!O287+ID!O287+MT!O287+AZ!O287+UT!O287+CO!O287+NM!O287+WY!O287</f>
        <v>17800.343099999998</v>
      </c>
      <c r="P287" s="2">
        <f>CA!P287+NV!P287+OR!P287+WA!P287+ID!P287+MT!P287+AZ!P287+UT!P287+CO!P287+NM!P287+WY!P287</f>
        <v>1350.93426</v>
      </c>
      <c r="Q287" s="2">
        <f>CA!Q287+NV!Q287+OR!Q287+WA!Q287+ID!Q287+MT!Q287+AZ!Q287+UT!Q287+CO!Q287+NM!Q287+WY!Q287</f>
        <v>87570.87414402001</v>
      </c>
      <c r="S287" s="8">
        <f t="shared" si="31"/>
        <v>0.79585022462356181</v>
      </c>
      <c r="U287" s="6">
        <f t="shared" si="32"/>
        <v>4454.3176199999998</v>
      </c>
      <c r="V287" s="6">
        <f t="shared" si="33"/>
        <v>13765.359054019998</v>
      </c>
      <c r="W287" s="6">
        <f t="shared" si="34"/>
        <v>19746.563199999997</v>
      </c>
      <c r="X287" s="6">
        <f t="shared" si="35"/>
        <v>4364.9705999999996</v>
      </c>
      <c r="Y287" s="6">
        <f t="shared" si="36"/>
        <v>17800.343099999998</v>
      </c>
      <c r="Z287" s="6">
        <f t="shared" si="37"/>
        <v>22711.922384999998</v>
      </c>
      <c r="AA287" s="6">
        <f t="shared" si="38"/>
        <v>4727.398185</v>
      </c>
      <c r="AB287" s="6">
        <f t="shared" si="18"/>
        <v>87570.874144019996</v>
      </c>
      <c r="AC287" s="4">
        <f t="shared" si="19"/>
        <v>0.74209864301597528</v>
      </c>
    </row>
    <row r="288" spans="2:29" x14ac:dyDescent="0.2">
      <c r="B288">
        <v>2042</v>
      </c>
      <c r="C288">
        <v>2042</v>
      </c>
      <c r="D288" s="2">
        <f>CA!D288+NV!D288+OR!D288+WA!D288+ID!D288+MT!D288+AZ!D288+UT!D288+CO!D288+NM!D288+WY!D288</f>
        <v>4010.9049300000006</v>
      </c>
      <c r="E288" s="2">
        <f>CA!E288+NV!E288+OR!E288+WA!E288+ID!E288+MT!E288+AZ!E288+UT!E288+CO!E288+NM!E288+WY!E288</f>
        <v>3479.0499919999993</v>
      </c>
      <c r="F288" s="2">
        <f>CA!F288+NV!F288+OR!F288+WA!F288+ID!F288+MT!F288+AZ!F288+UT!F288+CO!F288+NM!F288+WY!F288</f>
        <v>19767.513599999998</v>
      </c>
      <c r="G288" s="2">
        <f>CA!G288+NV!G288+OR!G288+WA!G288+ID!G288+MT!G288+AZ!G288+UT!G288+CO!G288+NM!G288+WY!G288</f>
        <v>13781.1074494</v>
      </c>
      <c r="H288" s="2">
        <f>CA!H288+NV!H288+OR!H288+WA!H288+ID!H288+MT!H288+AZ!H288+UT!H288+CO!H288+NM!H288+WY!H288</f>
        <v>4307.2420999999995</v>
      </c>
      <c r="I288" s="2">
        <f>CA!I288+NV!I288+OR!I288+WA!I288+ID!I288+MT!I288+AZ!I288+UT!I288+CO!I288+NM!I288+WY!I288</f>
        <v>311.67743400000001</v>
      </c>
      <c r="J288" s="2">
        <f>CA!J288+NV!J288+OR!J288+WA!J288+ID!J288+MT!J288+AZ!J288+UT!J288+CO!J288+NM!J288+WY!J288</f>
        <v>21.11328</v>
      </c>
      <c r="K288" s="2">
        <f>CA!K288+NV!K288+OR!K288+WA!K288+ID!K288+MT!K288+AZ!K288+UT!K288+CO!K288+NM!K288+WY!K288</f>
        <v>0</v>
      </c>
      <c r="L288" s="2">
        <f>CA!L288+NV!L288+OR!L288+WA!L288+ID!L288+MT!L288+AZ!L288+UT!L288+CO!L288+NM!L288+WY!L288</f>
        <v>0</v>
      </c>
      <c r="M288" s="2">
        <f>CA!M288+NV!M288+OR!M288+WA!M288+ID!M288+MT!M288+AZ!M288+UT!M288+CO!M288+NM!M288+WY!M288</f>
        <v>-354.95000199999998</v>
      </c>
      <c r="N288" s="2">
        <f>CA!N288+NV!N288+OR!N288+WA!N288+ID!N288+MT!N288+AZ!N288+UT!N288+CO!N288+NM!N288+WY!N288</f>
        <v>23130.987732999998</v>
      </c>
      <c r="O288" s="2">
        <f>CA!O288+NV!O288+OR!O288+WA!O288+ID!O288+MT!O288+AZ!O288+UT!O288+CO!O288+NM!O288+WY!O288</f>
        <v>18249.511600000002</v>
      </c>
      <c r="P288" s="2">
        <f>CA!P288+NV!P288+OR!P288+WA!P288+ID!P288+MT!P288+AZ!P288+UT!P288+CO!P288+NM!P288+WY!P288</f>
        <v>1346.4555899999998</v>
      </c>
      <c r="Q288" s="2">
        <f>CA!Q288+NV!Q288+OR!Q288+WA!Q288+ID!Q288+MT!Q288+AZ!Q288+UT!Q288+CO!Q288+NM!Q288+WY!Q288</f>
        <v>88050.613706400007</v>
      </c>
      <c r="S288" s="8">
        <f t="shared" si="31"/>
        <v>0.80196546459581819</v>
      </c>
      <c r="U288" s="6">
        <f t="shared" si="32"/>
        <v>4010.9049300000006</v>
      </c>
      <c r="V288" s="6">
        <f t="shared" si="33"/>
        <v>13781.1074494</v>
      </c>
      <c r="W288" s="6">
        <f t="shared" si="34"/>
        <v>19767.513599999998</v>
      </c>
      <c r="X288" s="6">
        <f t="shared" si="35"/>
        <v>4307.2420999999995</v>
      </c>
      <c r="Y288" s="6">
        <f t="shared" si="36"/>
        <v>18249.511600000002</v>
      </c>
      <c r="Z288" s="6">
        <f t="shared" si="37"/>
        <v>23130.987732999998</v>
      </c>
      <c r="AA288" s="6">
        <f t="shared" si="38"/>
        <v>4803.346293999999</v>
      </c>
      <c r="AB288" s="6">
        <f t="shared" si="18"/>
        <v>88050.613706400007</v>
      </c>
      <c r="AC288" s="4">
        <f t="shared" si="19"/>
        <v>0.74901646281434486</v>
      </c>
    </row>
    <row r="289" spans="2:41" x14ac:dyDescent="0.2">
      <c r="B289">
        <v>2043</v>
      </c>
      <c r="C289">
        <v>2043</v>
      </c>
      <c r="D289" s="2">
        <f>CA!D289+NV!D289+OR!D289+WA!D289+ID!D289+MT!D289+AZ!D289+UT!D289+CO!D289+NM!D289+WY!D289</f>
        <v>3073.03006</v>
      </c>
      <c r="E289" s="2">
        <f>CA!E289+NV!E289+OR!E289+WA!E289+ID!E289+MT!E289+AZ!E289+UT!E289+CO!E289+NM!E289+WY!E289</f>
        <v>3583.1848229999996</v>
      </c>
      <c r="F289" s="2">
        <f>CA!F289+NV!F289+OR!F289+WA!F289+ID!F289+MT!F289+AZ!F289+UT!F289+CO!F289+NM!F289+WY!F289</f>
        <v>19788.044199999997</v>
      </c>
      <c r="G289" s="2">
        <f>CA!G289+NV!G289+OR!G289+WA!G289+ID!G289+MT!G289+AZ!G289+UT!G289+CO!G289+NM!G289+WY!G289</f>
        <v>13536.499385700001</v>
      </c>
      <c r="H289" s="2">
        <f>CA!H289+NV!H289+OR!H289+WA!H289+ID!H289+MT!H289+AZ!H289+UT!H289+CO!H289+NM!H289+WY!H289</f>
        <v>4617.7439999999997</v>
      </c>
      <c r="I289" s="2">
        <f>CA!I289+NV!I289+OR!I289+WA!I289+ID!I289+MT!I289+AZ!I289+UT!I289+CO!I289+NM!I289+WY!I289</f>
        <v>308.90431900000004</v>
      </c>
      <c r="J289" s="2">
        <f>CA!J289+NV!J289+OR!J289+WA!J289+ID!J289+MT!J289+AZ!J289+UT!J289+CO!J289+NM!J289+WY!J289</f>
        <v>20.925249999999998</v>
      </c>
      <c r="K289" s="2">
        <f>CA!K289+NV!K289+OR!K289+WA!K289+ID!K289+MT!K289+AZ!K289+UT!K289+CO!K289+NM!K289+WY!K289</f>
        <v>0</v>
      </c>
      <c r="L289" s="2">
        <f>CA!L289+NV!L289+OR!L289+WA!L289+ID!L289+MT!L289+AZ!L289+UT!L289+CO!L289+NM!L289+WY!L289</f>
        <v>0</v>
      </c>
      <c r="M289" s="2">
        <f>CA!M289+NV!M289+OR!M289+WA!M289+ID!M289+MT!M289+AZ!M289+UT!M289+CO!M289+NM!M289+WY!M289</f>
        <v>-362.81725599999999</v>
      </c>
      <c r="N289" s="2">
        <f>CA!N289+NV!N289+OR!N289+WA!N289+ID!N289+MT!N289+AZ!N289+UT!N289+CO!N289+NM!N289+WY!N289</f>
        <v>23734.773590999997</v>
      </c>
      <c r="O289" s="2">
        <f>CA!O289+NV!O289+OR!O289+WA!O289+ID!O289+MT!O289+AZ!O289+UT!O289+CO!O289+NM!O289+WY!O289</f>
        <v>18907.511600000002</v>
      </c>
      <c r="P289" s="2">
        <f>CA!P289+NV!P289+OR!P289+WA!P289+ID!P289+MT!P289+AZ!P289+UT!P289+CO!P289+NM!P289+WY!P289</f>
        <v>1340.6900499999999</v>
      </c>
      <c r="Q289" s="2">
        <f>CA!Q289+NV!Q289+OR!Q289+WA!Q289+ID!Q289+MT!Q289+AZ!Q289+UT!Q289+CO!Q289+NM!Q289+WY!Q289</f>
        <v>88548.490022700003</v>
      </c>
      <c r="S289" s="8">
        <f t="shared" si="31"/>
        <v>0.81652186067164956</v>
      </c>
      <c r="U289" s="6">
        <f t="shared" si="32"/>
        <v>3073.03006</v>
      </c>
      <c r="V289" s="6">
        <f t="shared" si="33"/>
        <v>13536.499385700001</v>
      </c>
      <c r="W289" s="6">
        <f t="shared" si="34"/>
        <v>19788.044199999997</v>
      </c>
      <c r="X289" s="6">
        <f t="shared" si="35"/>
        <v>4617.7439999999997</v>
      </c>
      <c r="Y289" s="6">
        <f t="shared" si="36"/>
        <v>18907.511600000002</v>
      </c>
      <c r="Z289" s="6">
        <f t="shared" si="37"/>
        <v>23734.773590999997</v>
      </c>
      <c r="AA289" s="6">
        <f t="shared" si="38"/>
        <v>4890.8871859999999</v>
      </c>
      <c r="AB289" s="6">
        <f t="shared" si="18"/>
        <v>88548.490022700018</v>
      </c>
      <c r="AC289" s="4">
        <f t="shared" si="19"/>
        <v>0.76027515048242744</v>
      </c>
    </row>
    <row r="290" spans="2:41" x14ac:dyDescent="0.2">
      <c r="B290">
        <v>2044</v>
      </c>
      <c r="C290">
        <v>2044</v>
      </c>
      <c r="D290" s="2">
        <f>CA!D290+NV!D290+OR!D290+WA!D290+ID!D290+MT!D290+AZ!D290+UT!D290+CO!D290+NM!D290+WY!D290</f>
        <v>3019.7870800000001</v>
      </c>
      <c r="E290" s="2">
        <f>CA!E290+NV!E290+OR!E290+WA!E290+ID!E290+MT!E290+AZ!E290+UT!E290+CO!E290+NM!E290+WY!E290</f>
        <v>3726.1225570000001</v>
      </c>
      <c r="F290" s="2">
        <f>CA!F290+NV!F290+OR!F290+WA!F290+ID!F290+MT!F290+AZ!F290+UT!F290+CO!F290+NM!F290+WY!F290</f>
        <v>19808.563269999999</v>
      </c>
      <c r="G290" s="2">
        <f>CA!G290+NV!G290+OR!G290+WA!G290+ID!G290+MT!G290+AZ!G290+UT!G290+CO!G290+NM!G290+WY!G290</f>
        <v>13795.308304900002</v>
      </c>
      <c r="H290" s="2">
        <f>CA!H290+NV!H290+OR!H290+WA!H290+ID!H290+MT!H290+AZ!H290+UT!H290+CO!H290+NM!H290+WY!H290</f>
        <v>3332.0149999999999</v>
      </c>
      <c r="I290" s="2">
        <f>CA!I290+NV!I290+OR!I290+WA!I290+ID!I290+MT!I290+AZ!I290+UT!I290+CO!I290+NM!I290+WY!I290</f>
        <v>311.093299</v>
      </c>
      <c r="J290" s="2">
        <f>CA!J290+NV!J290+OR!J290+WA!J290+ID!J290+MT!J290+AZ!J290+UT!J290+CO!J290+NM!J290+WY!J290</f>
        <v>21.20252</v>
      </c>
      <c r="K290" s="2">
        <f>CA!K290+NV!K290+OR!K290+WA!K290+ID!K290+MT!K290+AZ!K290+UT!K290+CO!K290+NM!K290+WY!K290</f>
        <v>0</v>
      </c>
      <c r="L290" s="2">
        <f>CA!L290+NV!L290+OR!L290+WA!L290+ID!L290+MT!L290+AZ!L290+UT!L290+CO!L290+NM!L290+WY!L290</f>
        <v>0</v>
      </c>
      <c r="M290" s="2">
        <f>CA!M290+NV!M290+OR!M290+WA!M290+ID!M290+MT!M290+AZ!M290+UT!M290+CO!M290+NM!M290+WY!M290</f>
        <v>-368.20248600000002</v>
      </c>
      <c r="N290" s="2">
        <f>CA!N290+NV!N290+OR!N290+WA!N290+ID!N290+MT!N290+AZ!N290+UT!N290+CO!N290+NM!N290+WY!N290</f>
        <v>24327.383834000004</v>
      </c>
      <c r="O290" s="2">
        <f>CA!O290+NV!O290+OR!O290+WA!O290+ID!O290+MT!O290+AZ!O290+UT!O290+CO!O290+NM!O290+WY!O290</f>
        <v>19624.813999999998</v>
      </c>
      <c r="P290" s="2">
        <f>CA!P290+NV!P290+OR!P290+WA!P290+ID!P290+MT!P290+AZ!P290+UT!P290+CO!P290+NM!P290+WY!P290</f>
        <v>1356.7238399999999</v>
      </c>
      <c r="Q290" s="2">
        <f>CA!Q290+NV!Q290+OR!Q290+WA!Q290+ID!Q290+MT!Q290+AZ!Q290+UT!Q290+CO!Q290+NM!Q290+WY!Q290</f>
        <v>88954.811218900009</v>
      </c>
      <c r="S290" s="8">
        <f t="shared" si="31"/>
        <v>0.81510957447340893</v>
      </c>
      <c r="U290" s="6">
        <f t="shared" si="32"/>
        <v>3019.7870800000001</v>
      </c>
      <c r="V290" s="6">
        <f t="shared" si="33"/>
        <v>13795.308304900002</v>
      </c>
      <c r="W290" s="6">
        <f t="shared" si="34"/>
        <v>19808.563269999999</v>
      </c>
      <c r="X290" s="6">
        <f t="shared" si="35"/>
        <v>3332.0149999999999</v>
      </c>
      <c r="Y290" s="6">
        <f t="shared" si="36"/>
        <v>19624.813999999998</v>
      </c>
      <c r="Z290" s="6">
        <f t="shared" si="37"/>
        <v>24327.383834000004</v>
      </c>
      <c r="AA290" s="6">
        <f t="shared" si="38"/>
        <v>5046.9397300000001</v>
      </c>
      <c r="AB290" s="6">
        <f t="shared" si="18"/>
        <v>88954.811218899995</v>
      </c>
      <c r="AC290" s="4">
        <f t="shared" si="19"/>
        <v>0.77351297688303799</v>
      </c>
    </row>
    <row r="291" spans="2:41" x14ac:dyDescent="0.2">
      <c r="B291">
        <v>2045</v>
      </c>
      <c r="C291">
        <v>2045</v>
      </c>
      <c r="D291" s="2">
        <f>CA!D291+NV!D291+OR!D291+WA!D291+ID!D291+MT!D291+AZ!D291+UT!D291+CO!D291+NM!D291+WY!D291</f>
        <v>3026.6067900000003</v>
      </c>
      <c r="E291" s="2">
        <f>CA!E291+NV!E291+OR!E291+WA!E291+ID!E291+MT!E291+AZ!E291+UT!E291+CO!E291+NM!E291+WY!E291</f>
        <v>3835.1005150000001</v>
      </c>
      <c r="F291" s="2">
        <f>CA!F291+NV!F291+OR!F291+WA!F291+ID!F291+MT!F291+AZ!F291+UT!F291+CO!F291+NM!F291+WY!F291</f>
        <v>19829.544199999997</v>
      </c>
      <c r="G291" s="2">
        <f>CA!G291+NV!G291+OR!G291+WA!G291+ID!G291+MT!G291+AZ!G291+UT!G291+CO!G291+NM!G291+WY!G291</f>
        <v>13988.605083600001</v>
      </c>
      <c r="H291" s="2">
        <f>CA!H291+NV!H291+OR!H291+WA!H291+ID!H291+MT!H291+AZ!H291+UT!H291+CO!H291+NM!H291+WY!H291</f>
        <v>2676.4029999999998</v>
      </c>
      <c r="I291" s="2">
        <f>CA!I291+NV!I291+OR!I291+WA!I291+ID!I291+MT!I291+AZ!I291+UT!I291+CO!I291+NM!I291+WY!I291</f>
        <v>306.40916600000003</v>
      </c>
      <c r="J291" s="2">
        <f>CA!J291+NV!J291+OR!J291+WA!J291+ID!J291+MT!J291+AZ!J291+UT!J291+CO!J291+NM!J291+WY!J291</f>
        <v>20.885829999999999</v>
      </c>
      <c r="K291" s="2">
        <f>CA!K291+NV!K291+OR!K291+WA!K291+ID!K291+MT!K291+AZ!K291+UT!K291+CO!K291+NM!K291+WY!K291</f>
        <v>0</v>
      </c>
      <c r="L291" s="2">
        <f>CA!L291+NV!L291+OR!L291+WA!L291+ID!L291+MT!L291+AZ!L291+UT!L291+CO!L291+NM!L291+WY!L291</f>
        <v>0</v>
      </c>
      <c r="M291" s="2">
        <f>CA!M291+NV!M291+OR!M291+WA!M291+ID!M291+MT!M291+AZ!M291+UT!M291+CO!M291+NM!M291+WY!M291</f>
        <v>-377.09555500000005</v>
      </c>
      <c r="N291" s="2">
        <f>CA!N291+NV!N291+OR!N291+WA!N291+ID!N291+MT!N291+AZ!N291+UT!N291+CO!N291+NM!N291+WY!N291</f>
        <v>24966.783642999999</v>
      </c>
      <c r="O291" s="2">
        <f>CA!O291+NV!O291+OR!O291+WA!O291+ID!O291+MT!O291+AZ!O291+UT!O291+CO!O291+NM!O291+WY!O291</f>
        <v>20213.2454</v>
      </c>
      <c r="P291" s="2">
        <f>CA!P291+NV!P291+OR!P291+WA!P291+ID!P291+MT!P291+AZ!P291+UT!P291+CO!P291+NM!P291+WY!P291</f>
        <v>1346.10643</v>
      </c>
      <c r="Q291" s="2">
        <f>CA!Q291+NV!Q291+OR!Q291+WA!Q291+ID!Q291+MT!Q291+AZ!Q291+UT!Q291+CO!Q291+NM!Q291+WY!Q291</f>
        <v>89832.594502599983</v>
      </c>
      <c r="S291" s="8">
        <f t="shared" si="31"/>
        <v>0.81478753440524931</v>
      </c>
      <c r="U291" s="6">
        <f t="shared" si="32"/>
        <v>3026.6067900000003</v>
      </c>
      <c r="V291" s="6">
        <f t="shared" si="33"/>
        <v>13988.605083600001</v>
      </c>
      <c r="W291" s="6">
        <f t="shared" si="34"/>
        <v>19829.544199999997</v>
      </c>
      <c r="X291" s="6">
        <f t="shared" si="35"/>
        <v>2676.4029999999998</v>
      </c>
      <c r="Y291" s="6">
        <f t="shared" si="36"/>
        <v>20213.2454</v>
      </c>
      <c r="Z291" s="6">
        <f t="shared" si="37"/>
        <v>24966.783642999999</v>
      </c>
      <c r="AA291" s="6">
        <f t="shared" si="38"/>
        <v>5131.4063860000006</v>
      </c>
      <c r="AB291" s="6">
        <f t="shared" si="18"/>
        <v>89832.594502599997</v>
      </c>
      <c r="AC291" s="4">
        <f>(Z291+AA291+Y291+W291)/AB291</f>
        <v>0.7807965473708981</v>
      </c>
    </row>
    <row r="293" spans="2:41" x14ac:dyDescent="0.2">
      <c r="C293" s="6"/>
      <c r="D293" s="6"/>
      <c r="G293" s="6"/>
      <c r="Q293" t="e">
        <f>Q291/Q267</f>
        <v>#DIV/0!</v>
      </c>
      <c r="U293" s="6">
        <f>U291-U264</f>
        <v>-13089.489899497716</v>
      </c>
      <c r="V293" s="6">
        <f t="shared" ref="V293:AB293" si="39">V291-V264</f>
        <v>-11082.44910209254</v>
      </c>
      <c r="W293" s="6">
        <f t="shared" si="39"/>
        <v>-575.95420182648741</v>
      </c>
      <c r="X293" s="6">
        <f t="shared" si="39"/>
        <v>-4060.9507671232882</v>
      </c>
      <c r="Y293" s="6">
        <f t="shared" si="39"/>
        <v>13949.75441826484</v>
      </c>
      <c r="Z293" s="6">
        <f t="shared" si="39"/>
        <v>20113.501337063924</v>
      </c>
      <c r="AA293" s="6">
        <f t="shared" si="39"/>
        <v>1663.2671165936081</v>
      </c>
      <c r="AB293" s="6">
        <f t="shared" si="39"/>
        <v>6917.6789013823436</v>
      </c>
    </row>
    <row r="294" spans="2:41" x14ac:dyDescent="0.2">
      <c r="C294" s="6"/>
      <c r="D294" s="6"/>
      <c r="G294" s="6"/>
    </row>
    <row r="296" spans="2:41" s="3" customFormat="1" x14ac:dyDescent="0.2"/>
    <row r="304" spans="2:41" ht="51" x14ac:dyDescent="0.2">
      <c r="S304" s="3" t="s">
        <v>32</v>
      </c>
      <c r="T304" s="3" t="s">
        <v>428</v>
      </c>
      <c r="U304" s="3" t="s">
        <v>429</v>
      </c>
      <c r="V304" s="3" t="s">
        <v>430</v>
      </c>
      <c r="W304" s="3" t="s">
        <v>431</v>
      </c>
      <c r="X304" s="3" t="s">
        <v>432</v>
      </c>
      <c r="Y304" s="3" t="s">
        <v>433</v>
      </c>
      <c r="Z304" s="3" t="s">
        <v>434</v>
      </c>
      <c r="AA304" s="3" t="s">
        <v>435</v>
      </c>
      <c r="AB304" s="3" t="s">
        <v>436</v>
      </c>
      <c r="AC304" s="3" t="s">
        <v>460</v>
      </c>
      <c r="AD304" s="3" t="s">
        <v>437</v>
      </c>
      <c r="AE304" s="3" t="s">
        <v>438</v>
      </c>
      <c r="AF304" s="3" t="s">
        <v>439</v>
      </c>
      <c r="AG304" s="3" t="s">
        <v>440</v>
      </c>
      <c r="AH304" s="3" t="s">
        <v>441</v>
      </c>
      <c r="AI304" s="3" t="s">
        <v>442</v>
      </c>
      <c r="AJ304" s="3"/>
      <c r="AK304" s="3" t="s">
        <v>443</v>
      </c>
      <c r="AL304" s="3" t="s">
        <v>444</v>
      </c>
      <c r="AM304" s="3" t="s">
        <v>445</v>
      </c>
      <c r="AN304" s="3"/>
      <c r="AO304" s="3"/>
    </row>
    <row r="305" spans="19:41" x14ac:dyDescent="0.2">
      <c r="S305" t="s">
        <v>427</v>
      </c>
      <c r="T305" t="s">
        <v>461</v>
      </c>
      <c r="U305" t="s">
        <v>461</v>
      </c>
      <c r="V305" t="s">
        <v>461</v>
      </c>
      <c r="W305" t="s">
        <v>461</v>
      </c>
      <c r="X305" t="s">
        <v>461</v>
      </c>
      <c r="Y305" t="s">
        <v>461</v>
      </c>
      <c r="Z305" t="s">
        <v>461</v>
      </c>
      <c r="AA305" t="s">
        <v>461</v>
      </c>
      <c r="AB305" t="s">
        <v>461</v>
      </c>
      <c r="AC305" t="s">
        <v>461</v>
      </c>
      <c r="AD305" t="s">
        <v>461</v>
      </c>
      <c r="AE305" t="s">
        <v>461</v>
      </c>
      <c r="AF305" t="s">
        <v>461</v>
      </c>
      <c r="AG305" t="s">
        <v>461</v>
      </c>
      <c r="AH305" t="s">
        <v>461</v>
      </c>
      <c r="AI305" t="s">
        <v>461</v>
      </c>
    </row>
    <row r="306" spans="19:41" x14ac:dyDescent="0.2">
      <c r="S306">
        <v>2021</v>
      </c>
      <c r="T306" s="2">
        <v>10012.42</v>
      </c>
      <c r="U306" s="2">
        <v>10376.469999999999</v>
      </c>
      <c r="V306" s="2">
        <v>7689.6959999999999</v>
      </c>
      <c r="W306" s="2">
        <v>743.55790000000002</v>
      </c>
      <c r="X306" s="2">
        <v>13070.12</v>
      </c>
      <c r="Y306" s="2">
        <v>19273.669999999998</v>
      </c>
      <c r="Z306" s="2">
        <v>7244.5479999999998</v>
      </c>
      <c r="AA306" s="2">
        <v>2676.2890000000002</v>
      </c>
      <c r="AB306" s="2">
        <v>1429.1880000000001</v>
      </c>
      <c r="AC306" s="2">
        <v>0</v>
      </c>
      <c r="AD306" s="2">
        <v>1633.94</v>
      </c>
      <c r="AE306" s="2">
        <v>2780.9870000000001</v>
      </c>
      <c r="AF306" s="2">
        <v>3115.75</v>
      </c>
      <c r="AG306" s="2">
        <v>17989.73</v>
      </c>
      <c r="AH306" s="2">
        <v>3852.723</v>
      </c>
      <c r="AI306" s="2">
        <v>2201.9140000000002</v>
      </c>
      <c r="AK306" s="6">
        <f>AI306+AH306+AG306+AE306+AD306+AB306+AA306+Z306+Y306+X306+W306+U306</f>
        <v>83273.136899999998</v>
      </c>
      <c r="AL306" s="6">
        <f t="shared" ref="AL306:AL330" si="40">AB267</f>
        <v>0</v>
      </c>
      <c r="AM306" s="6">
        <f>AK306-AL306</f>
        <v>83273.136899999998</v>
      </c>
      <c r="AN306">
        <v>657.1028</v>
      </c>
      <c r="AO306" s="6">
        <f>AL306+AN306-AK306</f>
        <v>-82616.034100000004</v>
      </c>
    </row>
    <row r="307" spans="19:41" x14ac:dyDescent="0.2">
      <c r="S307">
        <v>2022</v>
      </c>
      <c r="T307" s="2">
        <v>10134.35</v>
      </c>
      <c r="U307" s="2">
        <v>10617.41</v>
      </c>
      <c r="V307" s="2">
        <v>7822.62</v>
      </c>
      <c r="W307" s="2">
        <v>742.07939999999996</v>
      </c>
      <c r="X307" s="2">
        <v>13090.82</v>
      </c>
      <c r="Y307" s="2">
        <v>19352.669999999998</v>
      </c>
      <c r="Z307" s="2">
        <v>7236.9430000000002</v>
      </c>
      <c r="AA307" s="2">
        <v>2705.2959999999998</v>
      </c>
      <c r="AB307" s="2">
        <v>1440.213</v>
      </c>
      <c r="AC307" s="2">
        <v>0</v>
      </c>
      <c r="AD307" s="2">
        <v>1670.47</v>
      </c>
      <c r="AE307" s="2">
        <v>2792.5279999999998</v>
      </c>
      <c r="AF307" s="2">
        <v>3188.7460000000001</v>
      </c>
      <c r="AG307" s="2">
        <v>18030.349999999999</v>
      </c>
      <c r="AH307" s="2">
        <v>3880.4769999999999</v>
      </c>
      <c r="AI307" s="2">
        <v>2218.431</v>
      </c>
      <c r="AK307" s="6">
        <f t="shared" ref="AK307:AK330" si="41">AI307+AH307+AG307+AE307+AD307+AB307+AA307+Z307+Y307+X307+W307+U307</f>
        <v>83777.68740000001</v>
      </c>
      <c r="AL307" s="6">
        <f t="shared" si="40"/>
        <v>81878.0483332968</v>
      </c>
      <c r="AM307" s="6">
        <f t="shared" ref="AM307:AM330" si="42">AK307-AL307</f>
        <v>1899.6390667032101</v>
      </c>
      <c r="AN307">
        <v>733.84829999999999</v>
      </c>
      <c r="AO307" s="6">
        <f t="shared" ref="AO307:AO330" si="43">AL307+AN307-AK307</f>
        <v>-1165.7907667032123</v>
      </c>
    </row>
    <row r="308" spans="19:41" x14ac:dyDescent="0.2">
      <c r="S308">
        <v>2023</v>
      </c>
      <c r="T308" s="2">
        <v>10240.75</v>
      </c>
      <c r="U308" s="2">
        <v>10793.82</v>
      </c>
      <c r="V308" s="2">
        <v>7949.8789999999999</v>
      </c>
      <c r="W308" s="2">
        <v>739.56709999999998</v>
      </c>
      <c r="X308" s="2">
        <v>13097.52</v>
      </c>
      <c r="Y308" s="2">
        <v>19408.96</v>
      </c>
      <c r="Z308" s="2">
        <v>7307.2209999999995</v>
      </c>
      <c r="AA308" s="2">
        <v>2743.2170000000001</v>
      </c>
      <c r="AB308" s="2">
        <v>1450.2449999999999</v>
      </c>
      <c r="AC308" s="2">
        <v>0</v>
      </c>
      <c r="AD308" s="2">
        <v>1566.086</v>
      </c>
      <c r="AE308" s="2">
        <v>2812.2979999999998</v>
      </c>
      <c r="AF308" s="2">
        <v>3226.0039999999999</v>
      </c>
      <c r="AG308" s="2">
        <v>18132.560000000001</v>
      </c>
      <c r="AH308" s="2">
        <v>3913.11</v>
      </c>
      <c r="AI308" s="2">
        <v>2237.9270000000001</v>
      </c>
      <c r="AK308" s="6">
        <f t="shared" si="41"/>
        <v>84202.531099999993</v>
      </c>
      <c r="AL308" s="6">
        <f t="shared" si="40"/>
        <v>81749.430811794911</v>
      </c>
      <c r="AM308" s="6">
        <f t="shared" si="42"/>
        <v>2453.1002882050816</v>
      </c>
      <c r="AN308">
        <v>812.15039999999999</v>
      </c>
      <c r="AO308" s="6">
        <f t="shared" si="43"/>
        <v>-1640.949888205083</v>
      </c>
    </row>
    <row r="309" spans="19:41" x14ac:dyDescent="0.2">
      <c r="S309">
        <v>2024</v>
      </c>
      <c r="T309" s="2">
        <v>10340.370000000001</v>
      </c>
      <c r="U309" s="2">
        <v>10976.76</v>
      </c>
      <c r="V309" s="2">
        <v>8113.4560000000001</v>
      </c>
      <c r="W309" s="2">
        <v>732.66819999999996</v>
      </c>
      <c r="X309" s="2">
        <v>13071.71</v>
      </c>
      <c r="Y309" s="2">
        <v>19438.2</v>
      </c>
      <c r="Z309" s="2">
        <v>7396.2370000000001</v>
      </c>
      <c r="AA309" s="2">
        <v>2770.4630000000002</v>
      </c>
      <c r="AB309" s="2">
        <v>1459.307</v>
      </c>
      <c r="AC309" s="2">
        <v>0</v>
      </c>
      <c r="AD309" s="2">
        <v>1488.69</v>
      </c>
      <c r="AE309" s="2">
        <v>2831.998</v>
      </c>
      <c r="AF309" s="2">
        <v>3246.2269999999999</v>
      </c>
      <c r="AG309" s="2">
        <v>18321.900000000001</v>
      </c>
      <c r="AH309" s="2">
        <v>3939.98</v>
      </c>
      <c r="AI309" s="2">
        <v>2255.8359999999998</v>
      </c>
      <c r="AK309" s="6">
        <f t="shared" si="41"/>
        <v>84683.749199999991</v>
      </c>
      <c r="AL309" s="6">
        <f t="shared" si="40"/>
        <v>81820.26122500989</v>
      </c>
      <c r="AM309" s="6">
        <f t="shared" si="42"/>
        <v>2863.4879749901011</v>
      </c>
      <c r="AN309">
        <v>890.31529999999998</v>
      </c>
      <c r="AO309" s="6">
        <f t="shared" si="43"/>
        <v>-1973.172674990099</v>
      </c>
    </row>
    <row r="310" spans="19:41" x14ac:dyDescent="0.2">
      <c r="S310">
        <v>2025</v>
      </c>
      <c r="T310" s="2">
        <v>10498.09</v>
      </c>
      <c r="U310" s="2">
        <v>11079.27</v>
      </c>
      <c r="V310" s="2">
        <v>8226.18</v>
      </c>
      <c r="W310" s="2">
        <v>728.59900000000005</v>
      </c>
      <c r="X310" s="2">
        <v>13052.85</v>
      </c>
      <c r="Y310" s="2">
        <v>19468</v>
      </c>
      <c r="Z310" s="2">
        <v>7394.424</v>
      </c>
      <c r="AA310" s="2">
        <v>2791.5320000000002</v>
      </c>
      <c r="AB310" s="2">
        <v>1468.385</v>
      </c>
      <c r="AC310" s="2">
        <v>0</v>
      </c>
      <c r="AD310" s="2">
        <v>1488.31</v>
      </c>
      <c r="AE310" s="2">
        <v>2841.7820000000002</v>
      </c>
      <c r="AF310" s="2">
        <v>3265.4969999999998</v>
      </c>
      <c r="AG310" s="2">
        <v>18346.080000000002</v>
      </c>
      <c r="AH310" s="2">
        <v>3953.6979999999999</v>
      </c>
      <c r="AI310" s="2">
        <v>2264.7809999999999</v>
      </c>
      <c r="AK310" s="6">
        <f t="shared" si="41"/>
        <v>84877.71100000001</v>
      </c>
      <c r="AL310" s="6">
        <f t="shared" si="40"/>
        <v>81750.315118835584</v>
      </c>
      <c r="AM310" s="6">
        <f t="shared" si="42"/>
        <v>3127.3958811644261</v>
      </c>
      <c r="AN310">
        <v>973.22609999999997</v>
      </c>
      <c r="AO310" s="6">
        <f t="shared" si="43"/>
        <v>-2154.1697811644262</v>
      </c>
    </row>
    <row r="311" spans="19:41" x14ac:dyDescent="0.2">
      <c r="S311">
        <v>2026</v>
      </c>
      <c r="T311" s="2">
        <v>10632.62</v>
      </c>
      <c r="U311" s="2">
        <v>11225.16</v>
      </c>
      <c r="V311" s="2">
        <v>8323.4390000000003</v>
      </c>
      <c r="W311" s="2">
        <v>722.52160000000003</v>
      </c>
      <c r="X311" s="2">
        <v>13014.63</v>
      </c>
      <c r="Y311" s="2">
        <v>19480.46</v>
      </c>
      <c r="Z311" s="2">
        <v>7439.2849999999999</v>
      </c>
      <c r="AA311" s="2">
        <v>2808.7359999999999</v>
      </c>
      <c r="AB311" s="2">
        <v>1477.5150000000001</v>
      </c>
      <c r="AC311" s="2">
        <v>0</v>
      </c>
      <c r="AD311" s="2">
        <v>1489.933</v>
      </c>
      <c r="AE311" s="2">
        <v>2852.6149999999998</v>
      </c>
      <c r="AF311" s="2">
        <v>3281.817</v>
      </c>
      <c r="AG311" s="2">
        <v>18401.23</v>
      </c>
      <c r="AH311" s="2">
        <v>3937.6419999999998</v>
      </c>
      <c r="AI311" s="2">
        <v>2258.1410000000001</v>
      </c>
      <c r="AK311" s="6">
        <f t="shared" si="41"/>
        <v>85107.868599999987</v>
      </c>
      <c r="AL311" s="6">
        <f t="shared" si="40"/>
        <v>81901.190275099987</v>
      </c>
      <c r="AM311" s="6">
        <f t="shared" si="42"/>
        <v>3206.6783249</v>
      </c>
      <c r="AN311">
        <v>1060.8040000000001</v>
      </c>
      <c r="AO311" s="6">
        <f t="shared" si="43"/>
        <v>-2145.8743248999963</v>
      </c>
    </row>
    <row r="312" spans="19:41" x14ac:dyDescent="0.2">
      <c r="S312">
        <v>2027</v>
      </c>
      <c r="T312" s="2">
        <v>10770.07</v>
      </c>
      <c r="U312" s="2">
        <v>11363.88</v>
      </c>
      <c r="V312" s="2">
        <v>8420.3819999999996</v>
      </c>
      <c r="W312" s="2">
        <v>716.31399999999996</v>
      </c>
      <c r="X312" s="2">
        <v>12983.67</v>
      </c>
      <c r="Y312" s="2">
        <v>19498.919999999998</v>
      </c>
      <c r="Z312" s="2">
        <v>7494.6180000000004</v>
      </c>
      <c r="AA312" s="2">
        <v>2827.9029999999998</v>
      </c>
      <c r="AB312" s="2">
        <v>1486.704</v>
      </c>
      <c r="AC312" s="2">
        <v>0</v>
      </c>
      <c r="AD312" s="2">
        <v>1492.6510000000001</v>
      </c>
      <c r="AE312" s="2">
        <v>2863.576</v>
      </c>
      <c r="AF312" s="2">
        <v>3304.3249999999998</v>
      </c>
      <c r="AG312" s="2">
        <v>18432.77</v>
      </c>
      <c r="AH312" s="2">
        <v>3949.817</v>
      </c>
      <c r="AI312" s="2">
        <v>2266.6819999999998</v>
      </c>
      <c r="AK312" s="6">
        <f t="shared" si="41"/>
        <v>85377.505000000005</v>
      </c>
      <c r="AL312" s="6">
        <f t="shared" si="40"/>
        <v>82410.748557379993</v>
      </c>
      <c r="AM312" s="6">
        <f t="shared" si="42"/>
        <v>2966.7564426200115</v>
      </c>
      <c r="AN312">
        <v>1149.2840000000001</v>
      </c>
      <c r="AO312" s="6">
        <f t="shared" si="43"/>
        <v>-1817.4724426200119</v>
      </c>
    </row>
    <row r="313" spans="19:41" x14ac:dyDescent="0.2">
      <c r="S313">
        <v>2028</v>
      </c>
      <c r="T313" s="2">
        <v>10880.29</v>
      </c>
      <c r="U313" s="2">
        <v>11546.27</v>
      </c>
      <c r="V313" s="2">
        <v>8556.143</v>
      </c>
      <c r="W313" s="2">
        <v>712.25310000000002</v>
      </c>
      <c r="X313" s="2">
        <v>12977.04</v>
      </c>
      <c r="Y313" s="2">
        <v>19549.91</v>
      </c>
      <c r="Z313" s="2">
        <v>7552.6779999999999</v>
      </c>
      <c r="AA313" s="2">
        <v>2856.2779999999998</v>
      </c>
      <c r="AB313" s="2">
        <v>1497.942</v>
      </c>
      <c r="AC313" s="2">
        <v>0</v>
      </c>
      <c r="AD313" s="2">
        <v>1480.473</v>
      </c>
      <c r="AE313" s="2">
        <v>2884.6909999999998</v>
      </c>
      <c r="AF313" s="2">
        <v>3345.0329999999999</v>
      </c>
      <c r="AG313" s="2">
        <v>18513.740000000002</v>
      </c>
      <c r="AH313" s="2">
        <v>3968.3690000000001</v>
      </c>
      <c r="AI313" s="2">
        <v>2278.877</v>
      </c>
      <c r="AK313" s="6">
        <f t="shared" si="41"/>
        <v>85818.521099999998</v>
      </c>
      <c r="AL313" s="6">
        <f t="shared" si="40"/>
        <v>82630.814251699994</v>
      </c>
      <c r="AM313" s="6">
        <f t="shared" si="42"/>
        <v>3187.7068483000039</v>
      </c>
      <c r="AN313">
        <v>1240.931</v>
      </c>
      <c r="AO313" s="6">
        <f t="shared" si="43"/>
        <v>-1946.7758483000071</v>
      </c>
    </row>
    <row r="314" spans="19:41" x14ac:dyDescent="0.2">
      <c r="S314">
        <v>2029</v>
      </c>
      <c r="T314" s="2">
        <v>11054.92</v>
      </c>
      <c r="U314" s="2">
        <v>11731.86</v>
      </c>
      <c r="V314" s="2">
        <v>8694.1139999999996</v>
      </c>
      <c r="W314" s="2">
        <v>707.89940000000001</v>
      </c>
      <c r="X314" s="2">
        <v>12976.09</v>
      </c>
      <c r="Y314" s="2">
        <v>19611.88</v>
      </c>
      <c r="Z314" s="2">
        <v>7612.3360000000002</v>
      </c>
      <c r="AA314" s="2">
        <v>2885.7620000000002</v>
      </c>
      <c r="AB314" s="2">
        <v>1508.3</v>
      </c>
      <c r="AC314" s="2">
        <v>0</v>
      </c>
      <c r="AD314" s="2">
        <v>1469.421</v>
      </c>
      <c r="AE314" s="2">
        <v>2902.0889999999999</v>
      </c>
      <c r="AF314" s="2">
        <v>3387.0880000000002</v>
      </c>
      <c r="AG314" s="2">
        <v>18594.37</v>
      </c>
      <c r="AH314" s="2">
        <v>3987.2020000000002</v>
      </c>
      <c r="AI314" s="2">
        <v>2292.6289999999999</v>
      </c>
      <c r="AK314" s="6">
        <f t="shared" si="41"/>
        <v>86279.838399999993</v>
      </c>
      <c r="AL314" s="6">
        <f t="shared" si="40"/>
        <v>82870.588005565005</v>
      </c>
      <c r="AM314" s="6">
        <f t="shared" si="42"/>
        <v>3409.2503944349883</v>
      </c>
      <c r="AN314">
        <v>1332.3009999999999</v>
      </c>
      <c r="AO314" s="6">
        <f t="shared" si="43"/>
        <v>-2076.9493944349815</v>
      </c>
    </row>
    <row r="315" spans="19:41" x14ac:dyDescent="0.2">
      <c r="S315">
        <v>2030</v>
      </c>
      <c r="T315" s="2">
        <v>11204.21</v>
      </c>
      <c r="U315" s="2">
        <v>11918.69</v>
      </c>
      <c r="V315" s="2">
        <v>8835.3799999999992</v>
      </c>
      <c r="W315" s="2">
        <v>702.68979999999999</v>
      </c>
      <c r="X315" s="2">
        <v>12981.49</v>
      </c>
      <c r="Y315" s="2">
        <v>19684.91</v>
      </c>
      <c r="Z315" s="2">
        <v>7677.3720000000003</v>
      </c>
      <c r="AA315" s="2">
        <v>2914.4050000000002</v>
      </c>
      <c r="AB315" s="2">
        <v>1519.75</v>
      </c>
      <c r="AC315" s="2">
        <v>0</v>
      </c>
      <c r="AD315" s="2">
        <v>1456.5170000000001</v>
      </c>
      <c r="AE315" s="2">
        <v>2921.9259999999999</v>
      </c>
      <c r="AF315" s="2">
        <v>3431.5230000000001</v>
      </c>
      <c r="AG315" s="2">
        <v>18682.54</v>
      </c>
      <c r="AH315" s="2">
        <v>4006.61</v>
      </c>
      <c r="AI315" s="2">
        <v>2307.2249999999999</v>
      </c>
      <c r="AK315" s="6">
        <f t="shared" si="41"/>
        <v>86774.124800000005</v>
      </c>
      <c r="AL315" s="6">
        <f t="shared" si="40"/>
        <v>83177.72156999998</v>
      </c>
      <c r="AM315" s="6">
        <f t="shared" si="42"/>
        <v>3596.4032300000254</v>
      </c>
      <c r="AN315">
        <v>1427.7729999999999</v>
      </c>
      <c r="AO315" s="6">
        <f t="shared" si="43"/>
        <v>-2168.6302300000243</v>
      </c>
    </row>
    <row r="316" spans="19:41" x14ac:dyDescent="0.2">
      <c r="S316">
        <v>2031</v>
      </c>
      <c r="T316" s="2">
        <v>11357.86</v>
      </c>
      <c r="U316" s="2">
        <v>12112.97</v>
      </c>
      <c r="V316" s="2">
        <v>8979.116</v>
      </c>
      <c r="W316" s="2">
        <v>698.58619999999996</v>
      </c>
      <c r="X316" s="2">
        <v>12987.65</v>
      </c>
      <c r="Y316" s="2">
        <v>19764.03</v>
      </c>
      <c r="Z316" s="2">
        <v>7744.0349999999999</v>
      </c>
      <c r="AA316" s="2">
        <v>2945.1379999999999</v>
      </c>
      <c r="AB316" s="2">
        <v>1532.296</v>
      </c>
      <c r="AC316" s="2">
        <v>0</v>
      </c>
      <c r="AD316" s="2">
        <v>1444.713</v>
      </c>
      <c r="AE316" s="2">
        <v>2941.9679999999998</v>
      </c>
      <c r="AF316" s="2">
        <v>3475.027</v>
      </c>
      <c r="AG316" s="2">
        <v>18775.72</v>
      </c>
      <c r="AH316" s="2">
        <v>4027.1559999999999</v>
      </c>
      <c r="AI316" s="2">
        <v>2321.3229999999999</v>
      </c>
      <c r="AK316" s="6">
        <f t="shared" si="41"/>
        <v>87295.585200000001</v>
      </c>
      <c r="AL316" s="6">
        <f t="shared" si="40"/>
        <v>83513.599170754998</v>
      </c>
      <c r="AM316" s="6">
        <f t="shared" si="42"/>
        <v>3781.986029245003</v>
      </c>
      <c r="AN316">
        <v>1526.146</v>
      </c>
      <c r="AO316" s="6">
        <f t="shared" si="43"/>
        <v>-2255.8400292450096</v>
      </c>
    </row>
    <row r="317" spans="19:41" x14ac:dyDescent="0.2">
      <c r="S317">
        <v>2032</v>
      </c>
      <c r="T317" s="2">
        <v>11482.49</v>
      </c>
      <c r="U317" s="2">
        <v>12307.83</v>
      </c>
      <c r="V317" s="2">
        <v>9126.5130000000008</v>
      </c>
      <c r="W317" s="2">
        <v>695.07950000000005</v>
      </c>
      <c r="X317" s="2">
        <v>13000.79</v>
      </c>
      <c r="Y317" s="2">
        <v>19840.37</v>
      </c>
      <c r="Z317" s="2">
        <v>7814.0290000000005</v>
      </c>
      <c r="AA317" s="2">
        <v>2975.05</v>
      </c>
      <c r="AB317" s="2">
        <v>1543.9459999999999</v>
      </c>
      <c r="AC317" s="2">
        <v>0</v>
      </c>
      <c r="AD317" s="2">
        <v>1433.9549999999999</v>
      </c>
      <c r="AE317" s="2">
        <v>2961.2159999999999</v>
      </c>
      <c r="AF317" s="2">
        <v>3519.6590000000001</v>
      </c>
      <c r="AG317" s="2">
        <v>18871.07</v>
      </c>
      <c r="AH317" s="2">
        <v>4047.3119999999999</v>
      </c>
      <c r="AI317" s="2">
        <v>2337.0120000000002</v>
      </c>
      <c r="AK317" s="6">
        <f t="shared" si="41"/>
        <v>87827.659500000009</v>
      </c>
      <c r="AL317" s="6">
        <f t="shared" si="40"/>
        <v>83911.781408299998</v>
      </c>
      <c r="AM317" s="6">
        <f t="shared" si="42"/>
        <v>3915.8780917000113</v>
      </c>
      <c r="AN317">
        <v>1630.7280000000001</v>
      </c>
      <c r="AO317" s="6">
        <f t="shared" si="43"/>
        <v>-2285.1500917000085</v>
      </c>
    </row>
    <row r="318" spans="19:41" x14ac:dyDescent="0.2">
      <c r="S318">
        <v>2033</v>
      </c>
      <c r="T318" s="2">
        <v>11674.54</v>
      </c>
      <c r="U318" s="2">
        <v>12503.91</v>
      </c>
      <c r="V318" s="2">
        <v>9275.18</v>
      </c>
      <c r="W318" s="2">
        <v>691.28880000000004</v>
      </c>
      <c r="X318" s="2">
        <v>13013.07</v>
      </c>
      <c r="Y318" s="2">
        <v>19921.11</v>
      </c>
      <c r="Z318" s="2">
        <v>7884.8329999999996</v>
      </c>
      <c r="AA318" s="2">
        <v>3005.0880000000002</v>
      </c>
      <c r="AB318" s="2">
        <v>1555.675</v>
      </c>
      <c r="AC318" s="2">
        <v>0</v>
      </c>
      <c r="AD318" s="2">
        <v>1423.3</v>
      </c>
      <c r="AE318" s="2">
        <v>2981.44</v>
      </c>
      <c r="AF318" s="2">
        <v>3563.2930000000001</v>
      </c>
      <c r="AG318" s="2">
        <v>18973.53</v>
      </c>
      <c r="AH318" s="2">
        <v>4067.8679999999999</v>
      </c>
      <c r="AI318" s="2">
        <v>2353.2460000000001</v>
      </c>
      <c r="AK318" s="6">
        <f t="shared" si="41"/>
        <v>88374.358800000002</v>
      </c>
      <c r="AL318" s="6">
        <f t="shared" si="40"/>
        <v>84144.775495009002</v>
      </c>
      <c r="AM318" s="6">
        <f t="shared" si="42"/>
        <v>4229.5833049909997</v>
      </c>
      <c r="AN318">
        <v>1738.999</v>
      </c>
      <c r="AO318" s="6">
        <f t="shared" si="43"/>
        <v>-2490.5843049910036</v>
      </c>
    </row>
    <row r="319" spans="19:41" x14ac:dyDescent="0.2">
      <c r="S319">
        <v>2034</v>
      </c>
      <c r="T319" s="2">
        <v>11838.16</v>
      </c>
      <c r="U319" s="2">
        <v>12707.26</v>
      </c>
      <c r="V319" s="2">
        <v>9427.1689999999999</v>
      </c>
      <c r="W319" s="2">
        <v>687.43129999999996</v>
      </c>
      <c r="X319" s="2">
        <v>13028</v>
      </c>
      <c r="Y319" s="2">
        <v>20009.73</v>
      </c>
      <c r="Z319" s="2">
        <v>7955.7520000000004</v>
      </c>
      <c r="AA319" s="2">
        <v>3037.2779999999998</v>
      </c>
      <c r="AB319" s="2">
        <v>1567.4929999999999</v>
      </c>
      <c r="AC319" s="2">
        <v>0</v>
      </c>
      <c r="AD319" s="2">
        <v>1411.7139999999999</v>
      </c>
      <c r="AE319" s="2">
        <v>3002.87</v>
      </c>
      <c r="AF319" s="2">
        <v>3610.16</v>
      </c>
      <c r="AG319" s="2">
        <v>19077.43</v>
      </c>
      <c r="AH319" s="2">
        <v>4088.4960000000001</v>
      </c>
      <c r="AI319" s="2">
        <v>2370.174</v>
      </c>
      <c r="AK319" s="6">
        <f t="shared" si="41"/>
        <v>88943.628299999982</v>
      </c>
      <c r="AL319" s="6">
        <f t="shared" si="40"/>
        <v>84632.085572608994</v>
      </c>
      <c r="AM319" s="6">
        <f t="shared" si="42"/>
        <v>4311.5427273909881</v>
      </c>
      <c r="AN319">
        <v>1847.4559999999999</v>
      </c>
      <c r="AO319" s="6">
        <f t="shared" si="43"/>
        <v>-2464.0867273909826</v>
      </c>
    </row>
    <row r="320" spans="19:41" x14ac:dyDescent="0.2">
      <c r="S320">
        <v>2035</v>
      </c>
      <c r="T320" s="2">
        <v>12005.27</v>
      </c>
      <c r="U320" s="2">
        <v>12912.79</v>
      </c>
      <c r="V320" s="2">
        <v>9581.4210000000003</v>
      </c>
      <c r="W320" s="2">
        <v>683.39890000000003</v>
      </c>
      <c r="X320" s="2">
        <v>13042.46</v>
      </c>
      <c r="Y320" s="2">
        <v>20102.830000000002</v>
      </c>
      <c r="Z320" s="2">
        <v>8029.2889999999998</v>
      </c>
      <c r="AA320" s="2">
        <v>3068.6689999999999</v>
      </c>
      <c r="AB320" s="2">
        <v>1579.442</v>
      </c>
      <c r="AC320" s="2">
        <v>0</v>
      </c>
      <c r="AD320" s="2">
        <v>1401.1859999999999</v>
      </c>
      <c r="AE320" s="2">
        <v>3023.4189999999999</v>
      </c>
      <c r="AF320" s="2">
        <v>3656.058</v>
      </c>
      <c r="AG320" s="2">
        <v>19186.93</v>
      </c>
      <c r="AH320" s="2">
        <v>4110.47</v>
      </c>
      <c r="AI320" s="2">
        <v>2387.8310000000001</v>
      </c>
      <c r="AK320" s="6">
        <f t="shared" si="41"/>
        <v>89528.714899999992</v>
      </c>
      <c r="AL320" s="6">
        <f t="shared" si="40"/>
        <v>85007.666085299992</v>
      </c>
      <c r="AM320" s="6">
        <f t="shared" si="42"/>
        <v>4521.0488146999996</v>
      </c>
      <c r="AN320">
        <v>1955.614</v>
      </c>
      <c r="AO320" s="6">
        <f t="shared" si="43"/>
        <v>-2565.4348146999982</v>
      </c>
    </row>
    <row r="321" spans="19:41" x14ac:dyDescent="0.2">
      <c r="S321">
        <v>2036</v>
      </c>
      <c r="T321" s="2">
        <v>12142.57</v>
      </c>
      <c r="U321" s="2">
        <v>13121.96</v>
      </c>
      <c r="V321" s="2">
        <v>9737.6329999999998</v>
      </c>
      <c r="W321" s="2">
        <v>679.03300000000002</v>
      </c>
      <c r="X321" s="2">
        <v>13052.19</v>
      </c>
      <c r="Y321" s="2">
        <v>20192.849999999999</v>
      </c>
      <c r="Z321" s="2">
        <v>8102.68</v>
      </c>
      <c r="AA321" s="2">
        <v>3101.2269999999999</v>
      </c>
      <c r="AB321" s="2">
        <v>1591.4780000000001</v>
      </c>
      <c r="AC321" s="2">
        <v>0</v>
      </c>
      <c r="AD321" s="2">
        <v>1390.7449999999999</v>
      </c>
      <c r="AE321" s="2">
        <v>3045.2469999999998</v>
      </c>
      <c r="AF321" s="2">
        <v>3703.9450000000002</v>
      </c>
      <c r="AG321" s="2">
        <v>19296.07</v>
      </c>
      <c r="AH321" s="2">
        <v>4131.6149999999998</v>
      </c>
      <c r="AI321" s="2">
        <v>2407.194</v>
      </c>
      <c r="AK321" s="6">
        <f t="shared" si="41"/>
        <v>90112.28899999999</v>
      </c>
      <c r="AL321" s="6">
        <f t="shared" si="40"/>
        <v>85654.060070099993</v>
      </c>
      <c r="AM321" s="6">
        <f t="shared" si="42"/>
        <v>4458.2289298999967</v>
      </c>
      <c r="AN321">
        <v>2067.8359999999998</v>
      </c>
      <c r="AO321" s="6">
        <f t="shared" si="43"/>
        <v>-2390.392929900001</v>
      </c>
    </row>
    <row r="322" spans="19:41" x14ac:dyDescent="0.2">
      <c r="S322">
        <v>2037</v>
      </c>
      <c r="T322" s="2">
        <v>12348.89</v>
      </c>
      <c r="U322" s="2">
        <v>13333.53</v>
      </c>
      <c r="V322" s="2">
        <v>9896.634</v>
      </c>
      <c r="W322" s="2">
        <v>675.01930000000004</v>
      </c>
      <c r="X322" s="2">
        <v>13056.6</v>
      </c>
      <c r="Y322" s="2">
        <v>20270</v>
      </c>
      <c r="Z322" s="2">
        <v>8177.2520000000004</v>
      </c>
      <c r="AA322" s="2">
        <v>3132.9609999999998</v>
      </c>
      <c r="AB322" s="2">
        <v>1604.6130000000001</v>
      </c>
      <c r="AC322" s="2">
        <v>0</v>
      </c>
      <c r="AD322" s="2">
        <v>1380.2470000000001</v>
      </c>
      <c r="AE322" s="2">
        <v>3065.0659999999998</v>
      </c>
      <c r="AF322" s="2">
        <v>3750.692</v>
      </c>
      <c r="AG322" s="2">
        <v>19411.560000000001</v>
      </c>
      <c r="AH322" s="2">
        <v>4152.9780000000001</v>
      </c>
      <c r="AI322" s="2">
        <v>2426.277</v>
      </c>
      <c r="AK322" s="6">
        <f t="shared" si="41"/>
        <v>90686.103300000002</v>
      </c>
      <c r="AL322" s="6">
        <f t="shared" si="40"/>
        <v>86061.275382220003</v>
      </c>
      <c r="AM322" s="6">
        <f t="shared" si="42"/>
        <v>4624.8279177799996</v>
      </c>
      <c r="AN322">
        <v>2191.288</v>
      </c>
      <c r="AO322" s="6">
        <f t="shared" si="43"/>
        <v>-2433.5399177799991</v>
      </c>
    </row>
    <row r="323" spans="19:41" x14ac:dyDescent="0.2">
      <c r="S323">
        <v>2038</v>
      </c>
      <c r="T323" s="2">
        <v>12526.45</v>
      </c>
      <c r="U323" s="2">
        <v>13548.85</v>
      </c>
      <c r="V323" s="2">
        <v>10058.5</v>
      </c>
      <c r="W323" s="2">
        <v>670.56769999999995</v>
      </c>
      <c r="X323" s="2">
        <v>13068.79</v>
      </c>
      <c r="Y323" s="2">
        <v>20350.23</v>
      </c>
      <c r="Z323" s="2">
        <v>8255.2369999999992</v>
      </c>
      <c r="AA323" s="2">
        <v>3167.0059999999999</v>
      </c>
      <c r="AB323" s="2">
        <v>1617.9670000000001</v>
      </c>
      <c r="AC323" s="2">
        <v>0</v>
      </c>
      <c r="AD323" s="2">
        <v>1369.9110000000001</v>
      </c>
      <c r="AE323" s="2">
        <v>3087.1460000000002</v>
      </c>
      <c r="AF323" s="2">
        <v>3799.7139999999999</v>
      </c>
      <c r="AG323" s="2">
        <v>19530.900000000001</v>
      </c>
      <c r="AH323" s="2">
        <v>4175.9830000000002</v>
      </c>
      <c r="AI323" s="2">
        <v>2446.665</v>
      </c>
      <c r="AK323" s="6">
        <f t="shared" si="41"/>
        <v>91289.252699999997</v>
      </c>
      <c r="AL323" s="6">
        <f t="shared" si="40"/>
        <v>86375.169733369985</v>
      </c>
      <c r="AM323" s="6">
        <f t="shared" si="42"/>
        <v>4914.0829666300124</v>
      </c>
      <c r="AN323">
        <v>2314.1860000000001</v>
      </c>
      <c r="AO323" s="6">
        <f t="shared" si="43"/>
        <v>-2599.8969666300109</v>
      </c>
    </row>
    <row r="324" spans="19:41" x14ac:dyDescent="0.2">
      <c r="S324">
        <v>2039</v>
      </c>
      <c r="T324" s="2">
        <v>12707.01</v>
      </c>
      <c r="U324" s="2">
        <v>13770.55</v>
      </c>
      <c r="V324" s="2">
        <v>10222.99</v>
      </c>
      <c r="W324" s="2">
        <v>665.89340000000004</v>
      </c>
      <c r="X324" s="2">
        <v>13074.38</v>
      </c>
      <c r="Y324" s="2">
        <v>20432.68</v>
      </c>
      <c r="Z324" s="2">
        <v>8334.3279999999995</v>
      </c>
      <c r="AA324" s="2">
        <v>3201.306</v>
      </c>
      <c r="AB324" s="2">
        <v>1631.5170000000001</v>
      </c>
      <c r="AC324" s="2">
        <v>0</v>
      </c>
      <c r="AD324" s="2">
        <v>1359.741</v>
      </c>
      <c r="AE324" s="2">
        <v>3109.451</v>
      </c>
      <c r="AF324" s="2">
        <v>3848.8789999999999</v>
      </c>
      <c r="AG324" s="2">
        <v>19654.84</v>
      </c>
      <c r="AH324" s="2">
        <v>4199.6530000000002</v>
      </c>
      <c r="AI324" s="2">
        <v>2467.4520000000002</v>
      </c>
      <c r="AK324" s="6">
        <f t="shared" si="41"/>
        <v>91901.791400000002</v>
      </c>
      <c r="AL324" s="6">
        <f t="shared" si="40"/>
        <v>86803.178175439985</v>
      </c>
      <c r="AM324" s="6">
        <f t="shared" si="42"/>
        <v>5098.6132245600165</v>
      </c>
      <c r="AN324">
        <v>2442.605</v>
      </c>
      <c r="AO324" s="6">
        <f t="shared" si="43"/>
        <v>-2656.0082245600206</v>
      </c>
    </row>
    <row r="325" spans="19:41" x14ac:dyDescent="0.2">
      <c r="S325">
        <v>2040</v>
      </c>
      <c r="T325" s="2">
        <v>12858.4</v>
      </c>
      <c r="U325" s="2">
        <v>13993.13</v>
      </c>
      <c r="V325" s="2">
        <v>10390.799999999999</v>
      </c>
      <c r="W325" s="2">
        <v>660.98410000000001</v>
      </c>
      <c r="X325" s="2">
        <v>13082.67</v>
      </c>
      <c r="Y325" s="2">
        <v>20524.240000000002</v>
      </c>
      <c r="Z325" s="2">
        <v>8418.1880000000001</v>
      </c>
      <c r="AA325" s="2">
        <v>3236.0529999999999</v>
      </c>
      <c r="AB325" s="2">
        <v>1644.336</v>
      </c>
      <c r="AC325" s="2">
        <v>0</v>
      </c>
      <c r="AD325" s="2">
        <v>1349.835</v>
      </c>
      <c r="AE325" s="2">
        <v>3132.259</v>
      </c>
      <c r="AF325" s="2">
        <v>3897.6489999999999</v>
      </c>
      <c r="AG325" s="2">
        <v>19785.330000000002</v>
      </c>
      <c r="AH325" s="2">
        <v>4222.951</v>
      </c>
      <c r="AI325" s="2">
        <v>2491.17</v>
      </c>
      <c r="AK325" s="6">
        <f t="shared" si="41"/>
        <v>92541.146099999998</v>
      </c>
      <c r="AL325" s="6">
        <f t="shared" si="40"/>
        <v>87197.550892280007</v>
      </c>
      <c r="AM325" s="6">
        <f t="shared" si="42"/>
        <v>5343.5952077199909</v>
      </c>
      <c r="AN325">
        <v>2566.3409999999999</v>
      </c>
      <c r="AO325" s="6">
        <f t="shared" si="43"/>
        <v>-2777.2542077199905</v>
      </c>
    </row>
    <row r="326" spans="19:41" x14ac:dyDescent="0.2">
      <c r="S326">
        <v>2041</v>
      </c>
      <c r="T326" s="2">
        <v>13047.76</v>
      </c>
      <c r="U326" s="2">
        <v>14222.26</v>
      </c>
      <c r="V326" s="2">
        <v>10562.9</v>
      </c>
      <c r="W326" s="2">
        <v>655.73249999999996</v>
      </c>
      <c r="X326" s="2">
        <v>13091.65</v>
      </c>
      <c r="Y326" s="2">
        <v>20614.72</v>
      </c>
      <c r="Z326" s="2">
        <v>8506.6149999999998</v>
      </c>
      <c r="AA326" s="2">
        <v>3271.3139999999999</v>
      </c>
      <c r="AB326" s="2">
        <v>1658.4659999999999</v>
      </c>
      <c r="AC326" s="2">
        <v>0</v>
      </c>
      <c r="AD326" s="2">
        <v>1340.1389999999999</v>
      </c>
      <c r="AE326" s="2">
        <v>3156.51</v>
      </c>
      <c r="AF326" s="2">
        <v>3948.3539999999998</v>
      </c>
      <c r="AG326" s="2">
        <v>19922.63</v>
      </c>
      <c r="AH326" s="2">
        <v>4248.9870000000001</v>
      </c>
      <c r="AI326" s="2">
        <v>2518.0430000000001</v>
      </c>
      <c r="AK326" s="6">
        <f t="shared" si="41"/>
        <v>93207.066499999986</v>
      </c>
      <c r="AL326" s="6">
        <f t="shared" si="40"/>
        <v>87570.874144019996</v>
      </c>
      <c r="AM326" s="6">
        <f t="shared" si="42"/>
        <v>5636.1923559799907</v>
      </c>
      <c r="AN326">
        <v>2699.3090000000002</v>
      </c>
      <c r="AO326" s="6">
        <f t="shared" si="43"/>
        <v>-2936.8833559799968</v>
      </c>
    </row>
    <row r="327" spans="19:41" x14ac:dyDescent="0.2">
      <c r="S327">
        <v>2042</v>
      </c>
      <c r="T327" s="2">
        <v>13243.21</v>
      </c>
      <c r="U327" s="2">
        <v>14453.79</v>
      </c>
      <c r="V327" s="2">
        <v>10739.64</v>
      </c>
      <c r="W327" s="2">
        <v>649.80730000000005</v>
      </c>
      <c r="X327" s="2">
        <v>13106.84</v>
      </c>
      <c r="Y327" s="2">
        <v>20720.77</v>
      </c>
      <c r="Z327" s="2">
        <v>8600.0210000000006</v>
      </c>
      <c r="AA327" s="2">
        <v>3309.078</v>
      </c>
      <c r="AB327" s="2">
        <v>1672.942</v>
      </c>
      <c r="AC327" s="2">
        <v>0</v>
      </c>
      <c r="AD327" s="2">
        <v>1331.7470000000001</v>
      </c>
      <c r="AE327" s="2">
        <v>3181.009</v>
      </c>
      <c r="AF327" s="2">
        <v>4002.4009999999998</v>
      </c>
      <c r="AG327" s="2">
        <v>20069.89</v>
      </c>
      <c r="AH327" s="2">
        <v>4275.1019999999999</v>
      </c>
      <c r="AI327" s="2">
        <v>2546.3690000000001</v>
      </c>
      <c r="AK327" s="6">
        <f t="shared" si="41"/>
        <v>93917.365300000005</v>
      </c>
      <c r="AL327" s="6">
        <f t="shared" si="40"/>
        <v>88050.613706400007</v>
      </c>
      <c r="AM327" s="6">
        <f t="shared" si="42"/>
        <v>5866.7515935999982</v>
      </c>
      <c r="AN327">
        <v>2835.2950000000001</v>
      </c>
      <c r="AO327" s="6">
        <f t="shared" si="43"/>
        <v>-3031.4565935999999</v>
      </c>
    </row>
    <row r="328" spans="19:41" x14ac:dyDescent="0.2">
      <c r="S328">
        <v>2043</v>
      </c>
      <c r="T328" s="2">
        <v>13444.27</v>
      </c>
      <c r="U328" s="2">
        <v>14687.15</v>
      </c>
      <c r="V328" s="2">
        <v>10920.28</v>
      </c>
      <c r="W328" s="2">
        <v>644.30899999999997</v>
      </c>
      <c r="X328" s="2">
        <v>13127.77</v>
      </c>
      <c r="Y328" s="2">
        <v>20826.490000000002</v>
      </c>
      <c r="Z328" s="2">
        <v>8700.1509999999998</v>
      </c>
      <c r="AA328" s="2">
        <v>3345.5140000000001</v>
      </c>
      <c r="AB328" s="2">
        <v>1687.875</v>
      </c>
      <c r="AC328" s="2">
        <v>0</v>
      </c>
      <c r="AD328" s="2">
        <v>1322.6410000000001</v>
      </c>
      <c r="AE328" s="2">
        <v>3206.933</v>
      </c>
      <c r="AF328" s="2">
        <v>4054.5540000000001</v>
      </c>
      <c r="AG328" s="2">
        <v>20220.16</v>
      </c>
      <c r="AH328" s="2">
        <v>4302.598</v>
      </c>
      <c r="AI328" s="2">
        <v>2577.6819999999998</v>
      </c>
      <c r="AK328" s="6">
        <f t="shared" si="41"/>
        <v>94649.272999999986</v>
      </c>
      <c r="AL328" s="6">
        <f t="shared" si="40"/>
        <v>88548.490022700018</v>
      </c>
      <c r="AM328" s="6">
        <f t="shared" si="42"/>
        <v>6100.7829772999685</v>
      </c>
      <c r="AN328">
        <v>2982.9119999999998</v>
      </c>
      <c r="AO328" s="6">
        <f t="shared" si="43"/>
        <v>-3117.8709772999719</v>
      </c>
    </row>
    <row r="329" spans="19:41" x14ac:dyDescent="0.2">
      <c r="S329">
        <v>2044</v>
      </c>
      <c r="T329" s="2">
        <v>13652.29</v>
      </c>
      <c r="U329" s="2">
        <v>14928.04</v>
      </c>
      <c r="V329" s="2">
        <v>11104.99</v>
      </c>
      <c r="W329" s="2">
        <v>639.83109999999999</v>
      </c>
      <c r="X329" s="2">
        <v>13160.62</v>
      </c>
      <c r="Y329" s="2">
        <v>20940.82</v>
      </c>
      <c r="Z329" s="2">
        <v>8807.9490000000005</v>
      </c>
      <c r="AA329" s="2">
        <v>3383.63</v>
      </c>
      <c r="AB329" s="2">
        <v>1704.277</v>
      </c>
      <c r="AC329" s="2">
        <v>0</v>
      </c>
      <c r="AD329" s="2">
        <v>1314.9190000000001</v>
      </c>
      <c r="AE329" s="2">
        <v>3232.625</v>
      </c>
      <c r="AF329" s="2">
        <v>4110.3329999999996</v>
      </c>
      <c r="AG329" s="2">
        <v>20381.060000000001</v>
      </c>
      <c r="AH329" s="2">
        <v>4331.8829999999998</v>
      </c>
      <c r="AI329" s="2">
        <v>2613.395</v>
      </c>
      <c r="AK329" s="6">
        <f t="shared" si="41"/>
        <v>95439.049100000004</v>
      </c>
      <c r="AL329" s="6">
        <f t="shared" si="40"/>
        <v>88954.811218899995</v>
      </c>
      <c r="AM329" s="6">
        <f t="shared" si="42"/>
        <v>6484.237881100009</v>
      </c>
      <c r="AN329">
        <v>3132.2060000000001</v>
      </c>
      <c r="AO329" s="6">
        <f t="shared" si="43"/>
        <v>-3352.0318811000034</v>
      </c>
    </row>
    <row r="330" spans="19:41" x14ac:dyDescent="0.2">
      <c r="S330">
        <v>2045</v>
      </c>
      <c r="T330" s="2">
        <v>13862.03</v>
      </c>
      <c r="U330" s="2">
        <v>15171.19</v>
      </c>
      <c r="V330" s="2">
        <v>11294.14</v>
      </c>
      <c r="W330" s="2">
        <v>635.11680000000001</v>
      </c>
      <c r="X330" s="2">
        <v>13192.95</v>
      </c>
      <c r="Y330" s="2">
        <v>21069.040000000001</v>
      </c>
      <c r="Z330" s="2">
        <v>8919.5609999999997</v>
      </c>
      <c r="AA330" s="2">
        <v>3423.576</v>
      </c>
      <c r="AB330" s="2">
        <v>1720.2059999999999</v>
      </c>
      <c r="AC330" s="2">
        <v>0</v>
      </c>
      <c r="AD330" s="2">
        <v>1306.627</v>
      </c>
      <c r="AE330" s="2">
        <v>3259.0410000000002</v>
      </c>
      <c r="AF330" s="2">
        <v>4165.7860000000001</v>
      </c>
      <c r="AG330" s="2">
        <v>20552.54</v>
      </c>
      <c r="AH330" s="2">
        <v>4361.951</v>
      </c>
      <c r="AI330" s="2">
        <v>2652.7829999999999</v>
      </c>
      <c r="AK330" s="6">
        <f t="shared" si="41"/>
        <v>96264.581800000014</v>
      </c>
      <c r="AL330" s="6">
        <f t="shared" si="40"/>
        <v>89832.594502599997</v>
      </c>
      <c r="AM330" s="6">
        <f t="shared" si="42"/>
        <v>6431.9872974000173</v>
      </c>
      <c r="AN330">
        <v>3283.317</v>
      </c>
      <c r="AO330" s="6">
        <f t="shared" si="43"/>
        <v>-3148.6702974000218</v>
      </c>
    </row>
  </sheetData>
  <autoFilter ref="B1:Q217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30" sqref="F30"/>
    </sheetView>
  </sheetViews>
  <sheetFormatPr defaultRowHeight="12.75" x14ac:dyDescent="0.2"/>
  <sheetData>
    <row r="1" spans="1:4" x14ac:dyDescent="0.2">
      <c r="A1" t="s">
        <v>519</v>
      </c>
    </row>
    <row r="2" spans="1:4" x14ac:dyDescent="0.2">
      <c r="A2" t="s">
        <v>520</v>
      </c>
    </row>
    <row r="3" spans="1:4" x14ac:dyDescent="0.2">
      <c r="C3" t="s">
        <v>517</v>
      </c>
      <c r="D3" t="s">
        <v>518</v>
      </c>
    </row>
    <row r="4" spans="1:4" x14ac:dyDescent="0.2">
      <c r="B4">
        <v>2001</v>
      </c>
      <c r="C4">
        <v>1702.5921232876713</v>
      </c>
      <c r="D4">
        <v>320.98985286656517</v>
      </c>
    </row>
    <row r="5" spans="1:4" x14ac:dyDescent="0.2">
      <c r="B5">
        <v>2002</v>
      </c>
      <c r="C5">
        <v>1659.6123287671232</v>
      </c>
      <c r="D5">
        <v>267.96499238964992</v>
      </c>
    </row>
    <row r="6" spans="1:4" x14ac:dyDescent="0.2">
      <c r="B6">
        <v>2003</v>
      </c>
      <c r="C6">
        <v>1770.7085616438355</v>
      </c>
      <c r="D6">
        <v>259.28614916286148</v>
      </c>
    </row>
    <row r="7" spans="1:4" x14ac:dyDescent="0.2">
      <c r="B7">
        <v>2004</v>
      </c>
      <c r="C7">
        <v>1783.3262750455374</v>
      </c>
      <c r="D7">
        <v>287.60347095729611</v>
      </c>
    </row>
    <row r="8" spans="1:4" x14ac:dyDescent="0.2">
      <c r="B8">
        <v>2005</v>
      </c>
      <c r="C8">
        <v>1801.2386986301369</v>
      </c>
      <c r="D8">
        <v>304.15702688990359</v>
      </c>
    </row>
    <row r="9" spans="1:4" x14ac:dyDescent="0.2">
      <c r="B9">
        <v>2006</v>
      </c>
      <c r="C9">
        <v>1798.1356164383562</v>
      </c>
      <c r="D9">
        <v>326.61846778285133</v>
      </c>
    </row>
    <row r="10" spans="1:4" x14ac:dyDescent="0.2">
      <c r="B10">
        <v>2007</v>
      </c>
      <c r="C10">
        <v>1767.1023972602741</v>
      </c>
      <c r="D10">
        <v>318.34830035514966</v>
      </c>
    </row>
    <row r="11" spans="1:4" x14ac:dyDescent="0.2">
      <c r="B11">
        <v>2008</v>
      </c>
      <c r="C11">
        <v>1728.548383424408</v>
      </c>
      <c r="D11">
        <v>382.17339607366927</v>
      </c>
    </row>
    <row r="12" spans="1:4" x14ac:dyDescent="0.2">
      <c r="B12">
        <v>2009</v>
      </c>
      <c r="C12">
        <v>1578.141095890411</v>
      </c>
      <c r="D12">
        <v>574.31329274479958</v>
      </c>
    </row>
    <row r="13" spans="1:4" x14ac:dyDescent="0.2">
      <c r="B13">
        <v>2010</v>
      </c>
      <c r="C13">
        <v>1800.8937214611872</v>
      </c>
      <c r="D13">
        <v>562.05098934550995</v>
      </c>
    </row>
    <row r="14" spans="1:4" x14ac:dyDescent="0.2">
      <c r="B14">
        <v>2011</v>
      </c>
      <c r="C14">
        <v>2012.5312785388128</v>
      </c>
      <c r="D14">
        <v>609.43049213597158</v>
      </c>
    </row>
    <row r="15" spans="1:4" x14ac:dyDescent="0.2">
      <c r="B15">
        <v>2012</v>
      </c>
      <c r="C15">
        <v>2074.1323998178505</v>
      </c>
      <c r="D15">
        <v>579.90057680631458</v>
      </c>
    </row>
    <row r="16" spans="1:4" x14ac:dyDescent="0.2">
      <c r="B16">
        <v>2013</v>
      </c>
      <c r="C16">
        <v>2178.2470319634704</v>
      </c>
      <c r="D16">
        <v>560.3767123287671</v>
      </c>
    </row>
    <row r="17" spans="2:4" x14ac:dyDescent="0.2">
      <c r="B17">
        <v>2014</v>
      </c>
      <c r="C17">
        <v>1960.5221461187214</v>
      </c>
      <c r="D17">
        <v>549.37924911212576</v>
      </c>
    </row>
    <row r="18" spans="2:4" x14ac:dyDescent="0.2">
      <c r="B18">
        <v>2015</v>
      </c>
      <c r="C18">
        <v>2035.3269406392694</v>
      </c>
      <c r="D18">
        <v>628.38787417554545</v>
      </c>
    </row>
    <row r="19" spans="2:4" x14ac:dyDescent="0.2">
      <c r="B19">
        <v>2016</v>
      </c>
      <c r="C19">
        <v>1941.1732695810565</v>
      </c>
      <c r="D19">
        <v>658.6541185994738</v>
      </c>
    </row>
    <row r="20" spans="2:4" x14ac:dyDescent="0.2">
      <c r="B20">
        <v>2017</v>
      </c>
      <c r="C20">
        <v>1968.5246575342467</v>
      </c>
      <c r="D20">
        <v>580.02917300862498</v>
      </c>
    </row>
    <row r="21" spans="2:4" x14ac:dyDescent="0.2">
      <c r="B21">
        <v>2018</v>
      </c>
      <c r="C21">
        <v>2022.4526255707763</v>
      </c>
      <c r="D21">
        <v>762.95814307458136</v>
      </c>
    </row>
    <row r="22" spans="2:4" x14ac:dyDescent="0.2">
      <c r="B22">
        <v>2019</v>
      </c>
      <c r="C22">
        <v>1817.5401826484019</v>
      </c>
      <c r="D22">
        <v>788.50710299340437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97"/>
  <sheetViews>
    <sheetView workbookViewId="0">
      <pane xSplit="3" ySplit="2" topLeftCell="D442" activePane="bottomRight" state="frozen"/>
      <selection pane="topRight" activeCell="B1" sqref="B1"/>
      <selection pane="bottomLeft" activeCell="A3" sqref="A3"/>
      <selection pane="bottomRight" activeCell="C1" sqref="C1:AB450"/>
    </sheetView>
  </sheetViews>
  <sheetFormatPr defaultRowHeight="12.75" x14ac:dyDescent="0.2"/>
  <cols>
    <col min="3" max="3" width="32.7109375" bestFit="1" customWidth="1"/>
    <col min="4" max="28" width="11.28515625" bestFit="1" customWidth="1"/>
    <col min="29" max="29" width="8.7109375" bestFit="1" customWidth="1"/>
  </cols>
  <sheetData>
    <row r="1" spans="3:29" x14ac:dyDescent="0.2">
      <c r="C1" t="s">
        <v>32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U1">
        <v>2039</v>
      </c>
      <c r="V1">
        <v>2040</v>
      </c>
      <c r="W1">
        <v>2041</v>
      </c>
      <c r="X1">
        <v>2042</v>
      </c>
      <c r="Y1">
        <v>2043</v>
      </c>
      <c r="Z1">
        <v>2044</v>
      </c>
      <c r="AA1">
        <v>2045</v>
      </c>
    </row>
    <row r="2" spans="3:29" x14ac:dyDescent="0.2">
      <c r="D2" t="s">
        <v>521</v>
      </c>
      <c r="E2" t="s">
        <v>521</v>
      </c>
      <c r="F2" t="s">
        <v>521</v>
      </c>
      <c r="G2" t="s">
        <v>521</v>
      </c>
      <c r="H2" t="s">
        <v>521</v>
      </c>
      <c r="I2" t="s">
        <v>521</v>
      </c>
      <c r="J2" t="s">
        <v>521</v>
      </c>
      <c r="K2" t="s">
        <v>521</v>
      </c>
      <c r="L2" t="s">
        <v>521</v>
      </c>
      <c r="M2" t="s">
        <v>521</v>
      </c>
      <c r="N2" t="s">
        <v>521</v>
      </c>
      <c r="O2" t="s">
        <v>521</v>
      </c>
      <c r="P2" t="s">
        <v>521</v>
      </c>
      <c r="Q2" t="s">
        <v>521</v>
      </c>
      <c r="R2" t="s">
        <v>521</v>
      </c>
      <c r="S2" t="s">
        <v>521</v>
      </c>
      <c r="T2" t="s">
        <v>521</v>
      </c>
      <c r="U2" t="s">
        <v>521</v>
      </c>
      <c r="V2" t="s">
        <v>521</v>
      </c>
      <c r="W2" t="s">
        <v>521</v>
      </c>
      <c r="X2" t="s">
        <v>521</v>
      </c>
      <c r="Y2" t="s">
        <v>521</v>
      </c>
      <c r="Z2" t="s">
        <v>521</v>
      </c>
      <c r="AA2" t="s">
        <v>521</v>
      </c>
    </row>
    <row r="3" spans="3:29" x14ac:dyDescent="0.2">
      <c r="C3" t="s">
        <v>33</v>
      </c>
      <c r="D3" s="2">
        <v>2227.5810000000001</v>
      </c>
      <c r="E3" s="2">
        <v>2013.0219999999999</v>
      </c>
      <c r="F3" s="2">
        <v>2083.6390000000001</v>
      </c>
      <c r="G3" s="2">
        <v>1897.5530000000001</v>
      </c>
      <c r="H3" s="2">
        <v>1971.317</v>
      </c>
      <c r="I3" s="2">
        <v>2405.6</v>
      </c>
      <c r="J3" s="2">
        <v>3033.0369999999998</v>
      </c>
      <c r="K3" s="2">
        <v>3335.6350000000002</v>
      </c>
      <c r="L3" s="2">
        <v>4593.1840000000002</v>
      </c>
      <c r="M3" s="2">
        <v>5013.0360000000001</v>
      </c>
      <c r="N3" s="2">
        <v>4963.8469999999998</v>
      </c>
      <c r="O3" s="2">
        <v>4911.5990000000002</v>
      </c>
      <c r="P3" s="2">
        <v>4824.241</v>
      </c>
      <c r="Q3" s="2">
        <v>4706.7380000000003</v>
      </c>
      <c r="R3" s="2">
        <v>4624.3050000000003</v>
      </c>
      <c r="S3" s="2">
        <v>4657.4650000000001</v>
      </c>
      <c r="T3" s="2">
        <v>4727.9920000000002</v>
      </c>
      <c r="U3" s="2">
        <v>4784.4520000000002</v>
      </c>
      <c r="V3" s="2">
        <v>4850.9210000000003</v>
      </c>
      <c r="W3" s="2">
        <v>4916.6170000000002</v>
      </c>
      <c r="X3" s="2">
        <v>5095.88</v>
      </c>
      <c r="Y3" s="2">
        <v>5264.875</v>
      </c>
      <c r="Z3" s="2">
        <v>5353.9049999999997</v>
      </c>
      <c r="AA3" s="2">
        <v>5384.3509999999997</v>
      </c>
      <c r="AB3" s="2">
        <v>4068.3663333333302</v>
      </c>
      <c r="AC3" s="2"/>
    </row>
    <row r="4" spans="3:29" x14ac:dyDescent="0.2">
      <c r="C4" t="s">
        <v>34</v>
      </c>
      <c r="D4" s="2">
        <v>262.94130000000001</v>
      </c>
      <c r="E4" s="2">
        <v>262.93799999999999</v>
      </c>
      <c r="F4" s="2">
        <v>262.72489999999999</v>
      </c>
      <c r="G4" s="2">
        <v>262.93610000000001</v>
      </c>
      <c r="H4" s="2">
        <v>262.9341</v>
      </c>
      <c r="I4" s="2">
        <v>262.93279999999999</v>
      </c>
      <c r="J4" s="2">
        <v>262.7217</v>
      </c>
      <c r="K4" s="2">
        <v>262.92809999999997</v>
      </c>
      <c r="L4" s="2">
        <v>262.93169999999998</v>
      </c>
      <c r="M4" s="2">
        <v>262.93279999999999</v>
      </c>
      <c r="N4" s="2">
        <v>262.7158</v>
      </c>
      <c r="O4" s="2">
        <v>262.9264</v>
      </c>
      <c r="P4" s="2">
        <v>262.92419999999998</v>
      </c>
      <c r="Q4" s="2">
        <v>262.9171</v>
      </c>
      <c r="R4" s="2">
        <v>262.70049999999998</v>
      </c>
      <c r="S4" s="2">
        <v>262.91149999999999</v>
      </c>
      <c r="T4" s="2">
        <v>262.91239999999999</v>
      </c>
      <c r="U4" s="2">
        <v>262.9128</v>
      </c>
      <c r="V4" s="2">
        <v>262.70280000000002</v>
      </c>
      <c r="W4" s="2">
        <v>262.9187</v>
      </c>
      <c r="X4" s="2">
        <v>262.9203</v>
      </c>
      <c r="Y4" s="2">
        <v>262.9187</v>
      </c>
      <c r="Z4" s="2">
        <v>262.70679999999999</v>
      </c>
      <c r="AA4" s="2">
        <v>262.92219999999998</v>
      </c>
      <c r="AB4" s="2">
        <v>262.87215416666601</v>
      </c>
      <c r="AC4" s="2"/>
    </row>
    <row r="5" spans="3:29" x14ac:dyDescent="0.2">
      <c r="C5" t="s">
        <v>35</v>
      </c>
      <c r="D5" s="2">
        <v>18.515709999999999</v>
      </c>
      <c r="E5" s="2">
        <v>4.0823879999999999</v>
      </c>
      <c r="F5" s="2">
        <v>3.260208</v>
      </c>
      <c r="G5" s="2">
        <v>2.63036</v>
      </c>
      <c r="H5" s="2">
        <v>3.2692220000000001</v>
      </c>
      <c r="I5" s="2">
        <v>3.7804980000000001</v>
      </c>
      <c r="J5" s="2">
        <v>3.3765260000000001</v>
      </c>
      <c r="K5" s="2">
        <v>3.378155</v>
      </c>
      <c r="L5" s="2">
        <v>0.97727019999999998</v>
      </c>
      <c r="M5" s="2">
        <v>1.981487</v>
      </c>
      <c r="N5" s="2">
        <v>2.3793259999999998</v>
      </c>
      <c r="O5" s="2">
        <v>2.8358279999999998</v>
      </c>
      <c r="P5" s="2">
        <v>3.249943</v>
      </c>
      <c r="Q5" s="2">
        <v>2.8783660000000002</v>
      </c>
      <c r="R5" s="2">
        <v>3.2364989999999998</v>
      </c>
      <c r="S5" s="2">
        <v>3.2720769999999999</v>
      </c>
      <c r="T5" s="2">
        <v>3.4454859999999998</v>
      </c>
      <c r="U5" s="2">
        <v>3.5565730000000002</v>
      </c>
      <c r="V5" s="2">
        <v>3.5050159999999999</v>
      </c>
      <c r="W5" s="2">
        <v>3.6067939999999998</v>
      </c>
      <c r="X5" s="2">
        <v>3.199948</v>
      </c>
      <c r="Y5" s="2">
        <v>2.7392759999999998</v>
      </c>
      <c r="Z5" s="2">
        <v>3.0325169999999999</v>
      </c>
      <c r="AA5" s="2">
        <v>3.3829009999999999</v>
      </c>
      <c r="AB5" s="2">
        <v>3.7321822583333302</v>
      </c>
      <c r="AC5" s="2"/>
    </row>
    <row r="6" spans="3:29" x14ac:dyDescent="0.2">
      <c r="C6" t="s">
        <v>36</v>
      </c>
      <c r="D6" s="2">
        <v>0.29754199999999997</v>
      </c>
      <c r="E6" s="2">
        <v>0.29754199999999997</v>
      </c>
      <c r="F6" s="2">
        <v>0.29754199999999997</v>
      </c>
      <c r="G6" s="2">
        <v>0.29754199999999997</v>
      </c>
      <c r="H6" s="2">
        <v>0.29754199999999997</v>
      </c>
      <c r="I6" s="2">
        <v>0.29754199999999997</v>
      </c>
      <c r="J6" s="2">
        <v>0.29754199999999997</v>
      </c>
      <c r="K6" s="2">
        <v>0.29754199999999997</v>
      </c>
      <c r="L6" s="2">
        <v>0.29754199999999997</v>
      </c>
      <c r="M6" s="2">
        <v>0.29754199999999997</v>
      </c>
      <c r="N6" s="2">
        <v>0.29754199999999997</v>
      </c>
      <c r="O6" s="2">
        <v>0.29754199999999997</v>
      </c>
      <c r="P6" s="2">
        <v>0.29754199999999997</v>
      </c>
      <c r="Q6" s="2">
        <v>0.29754199999999997</v>
      </c>
      <c r="R6" s="2">
        <v>0.29754199999999997</v>
      </c>
      <c r="S6" s="2">
        <v>0.29754199999999997</v>
      </c>
      <c r="T6" s="2">
        <v>0.29754199999999997</v>
      </c>
      <c r="U6" s="2">
        <v>0.29754199999999997</v>
      </c>
      <c r="V6" s="2">
        <v>0.29754199999999997</v>
      </c>
      <c r="W6" s="2">
        <v>0.29754199999999997</v>
      </c>
      <c r="X6" s="2">
        <v>0.29754199999999997</v>
      </c>
      <c r="Y6" s="2">
        <v>0.29754199999999997</v>
      </c>
      <c r="Z6" s="2">
        <v>0.29754199999999997</v>
      </c>
      <c r="AA6" s="2">
        <v>0.29754199999999997</v>
      </c>
      <c r="AB6" s="2">
        <v>0.29754199999999997</v>
      </c>
      <c r="AC6" s="2"/>
    </row>
    <row r="7" spans="3:29" x14ac:dyDescent="0.2">
      <c r="C7" t="s">
        <v>37</v>
      </c>
      <c r="D7" s="2">
        <v>59.52111</v>
      </c>
      <c r="E7" s="2">
        <v>27.330439999999999</v>
      </c>
      <c r="F7" s="2">
        <v>22.736660000000001</v>
      </c>
      <c r="G7" s="2">
        <v>20.151070000000001</v>
      </c>
      <c r="H7" s="2">
        <v>24.423680000000001</v>
      </c>
      <c r="I7" s="2">
        <v>28.471679999999999</v>
      </c>
      <c r="J7" s="2">
        <v>27.66273</v>
      </c>
      <c r="K7" s="2">
        <v>27.64808</v>
      </c>
      <c r="L7" s="2">
        <v>14.72678</v>
      </c>
      <c r="M7" s="2">
        <v>21.502099999999999</v>
      </c>
      <c r="N7" s="2">
        <v>22.525729999999999</v>
      </c>
      <c r="O7" s="2">
        <v>24.118020000000001</v>
      </c>
      <c r="P7" s="2">
        <v>23.828869999999998</v>
      </c>
      <c r="Q7" s="2">
        <v>23.89847</v>
      </c>
      <c r="R7" s="2">
        <v>24.346869999999999</v>
      </c>
      <c r="S7" s="2">
        <v>25.2349</v>
      </c>
      <c r="T7" s="2">
        <v>26.359860000000001</v>
      </c>
      <c r="U7" s="2">
        <v>28.393170000000001</v>
      </c>
      <c r="V7" s="2">
        <v>28.40138</v>
      </c>
      <c r="W7" s="2">
        <v>29.73892</v>
      </c>
      <c r="X7" s="2">
        <v>27.861799999999999</v>
      </c>
      <c r="Y7" s="2">
        <v>26.327290000000001</v>
      </c>
      <c r="Z7" s="2">
        <v>28.085760000000001</v>
      </c>
      <c r="AA7" s="2">
        <v>28.546510000000001</v>
      </c>
      <c r="AB7" s="2">
        <v>26.743411666666599</v>
      </c>
      <c r="AC7" s="2"/>
    </row>
    <row r="8" spans="3:29" x14ac:dyDescent="0.2">
      <c r="C8" t="s">
        <v>455</v>
      </c>
      <c r="D8" s="2">
        <v>44.184179999999998</v>
      </c>
      <c r="E8" s="2">
        <v>50.457320000000003</v>
      </c>
      <c r="F8" s="2">
        <v>57.426690000000001</v>
      </c>
      <c r="G8" s="2">
        <v>63.986809999999998</v>
      </c>
      <c r="H8" s="2">
        <v>70.206280000000007</v>
      </c>
      <c r="I8" s="2">
        <v>76.619</v>
      </c>
      <c r="J8" s="2">
        <v>82.601839999999996</v>
      </c>
      <c r="K8" s="2">
        <v>89.550420000000003</v>
      </c>
      <c r="L8" s="2">
        <v>96.530289999999994</v>
      </c>
      <c r="M8" s="2">
        <v>101.11499999999999</v>
      </c>
      <c r="N8" s="2">
        <v>105.6939</v>
      </c>
      <c r="O8" s="2">
        <v>110.06829999999999</v>
      </c>
      <c r="P8" s="2">
        <v>119.7381</v>
      </c>
      <c r="Q8" s="2">
        <v>136.29519999999999</v>
      </c>
      <c r="R8" s="2">
        <v>152.28299999999999</v>
      </c>
      <c r="S8" s="2">
        <v>168.28469999999999</v>
      </c>
      <c r="T8" s="2">
        <v>183.67570000000001</v>
      </c>
      <c r="U8" s="2">
        <v>198.95949999999999</v>
      </c>
      <c r="V8" s="2">
        <v>223.54929999999999</v>
      </c>
      <c r="W8" s="2">
        <v>248.4468</v>
      </c>
      <c r="X8" s="2">
        <v>272.00979999999998</v>
      </c>
      <c r="Y8" s="2">
        <v>295.28710000000001</v>
      </c>
      <c r="Z8" s="2">
        <v>317.4436</v>
      </c>
      <c r="AA8" s="2">
        <v>341.17509999999999</v>
      </c>
      <c r="AB8" s="2">
        <v>150.23283041666599</v>
      </c>
      <c r="AC8" s="2"/>
    </row>
    <row r="9" spans="3:29" x14ac:dyDescent="0.2">
      <c r="C9" t="s">
        <v>38</v>
      </c>
      <c r="D9" s="2">
        <v>1449.202</v>
      </c>
      <c r="E9" s="2">
        <v>979.89750000000004</v>
      </c>
      <c r="F9" s="2">
        <v>912.66669999999999</v>
      </c>
      <c r="G9" s="2">
        <v>820.88580000000002</v>
      </c>
      <c r="H9" s="2">
        <v>903.82029999999997</v>
      </c>
      <c r="I9" s="2">
        <v>1075.518</v>
      </c>
      <c r="J9" s="2">
        <v>1053.077</v>
      </c>
      <c r="K9" s="2">
        <v>1093.385</v>
      </c>
      <c r="L9" s="2">
        <v>666.52470000000005</v>
      </c>
      <c r="M9" s="2">
        <v>862.23710000000005</v>
      </c>
      <c r="N9" s="2">
        <v>927.08910000000003</v>
      </c>
      <c r="O9" s="2">
        <v>979.07860000000005</v>
      </c>
      <c r="P9" s="2">
        <v>1042.057</v>
      </c>
      <c r="Q9" s="2">
        <v>1170.789</v>
      </c>
      <c r="R9" s="2">
        <v>1239.4069999999999</v>
      </c>
      <c r="S9" s="2">
        <v>1256.4739999999999</v>
      </c>
      <c r="T9" s="2">
        <v>1307.3710000000001</v>
      </c>
      <c r="U9" s="2">
        <v>1356.912</v>
      </c>
      <c r="V9" s="2">
        <v>1382.086</v>
      </c>
      <c r="W9" s="2">
        <v>1439.5840000000001</v>
      </c>
      <c r="X9" s="2">
        <v>1363.366</v>
      </c>
      <c r="Y9" s="2">
        <v>1271.1089999999999</v>
      </c>
      <c r="Z9" s="2">
        <v>1332.3969999999999</v>
      </c>
      <c r="AA9" s="2">
        <v>1395.7909999999999</v>
      </c>
      <c r="AB9" s="2">
        <v>1136.6968666666601</v>
      </c>
      <c r="AC9" s="2"/>
    </row>
    <row r="10" spans="3:29" x14ac:dyDescent="0.2">
      <c r="C10" t="s">
        <v>39</v>
      </c>
      <c r="D10" s="2">
        <v>69.372799999999998</v>
      </c>
      <c r="E10" s="2">
        <v>91.863050000000001</v>
      </c>
      <c r="F10" s="2">
        <v>91.834900000000005</v>
      </c>
      <c r="G10" s="2">
        <v>114.33369999999999</v>
      </c>
      <c r="H10" s="2">
        <v>114.26220000000001</v>
      </c>
      <c r="I10" s="2">
        <v>114.2323</v>
      </c>
      <c r="J10" s="2">
        <v>136.77070000000001</v>
      </c>
      <c r="K10" s="2">
        <v>136.55719999999999</v>
      </c>
      <c r="L10" s="2">
        <v>136.68809999999999</v>
      </c>
      <c r="M10" s="2">
        <v>159.19210000000001</v>
      </c>
      <c r="N10" s="2">
        <v>159.00839999999999</v>
      </c>
      <c r="O10" s="2">
        <v>158.91990000000001</v>
      </c>
      <c r="P10" s="2">
        <v>181.2355</v>
      </c>
      <c r="Q10" s="2">
        <v>180.8965</v>
      </c>
      <c r="R10" s="2">
        <v>180.65119999999999</v>
      </c>
      <c r="S10" s="2">
        <v>202.88419999999999</v>
      </c>
      <c r="T10" s="2">
        <v>202.88839999999999</v>
      </c>
      <c r="U10" s="2">
        <v>202.97989999999999</v>
      </c>
      <c r="V10" s="2">
        <v>225.4658</v>
      </c>
      <c r="W10" s="2">
        <v>225.62049999999999</v>
      </c>
      <c r="X10" s="2">
        <v>225.72659999999999</v>
      </c>
      <c r="Y10" s="2">
        <v>248.0735</v>
      </c>
      <c r="Z10" s="2">
        <v>248.06909999999999</v>
      </c>
      <c r="AA10" s="2">
        <v>248.3792</v>
      </c>
      <c r="AB10" s="2">
        <v>168.99607291666601</v>
      </c>
      <c r="AC10" s="2"/>
    </row>
    <row r="11" spans="3:29" x14ac:dyDescent="0.2">
      <c r="C11" t="s">
        <v>40</v>
      </c>
      <c r="D11" s="2">
        <v>3697.1979999999999</v>
      </c>
      <c r="E11" s="2">
        <v>2438.3879999999999</v>
      </c>
      <c r="F11" s="2">
        <v>2495.7220000000002</v>
      </c>
      <c r="G11" s="2">
        <v>2803.1779999999999</v>
      </c>
      <c r="H11" s="2">
        <v>2700.116</v>
      </c>
      <c r="I11" s="2">
        <v>2108.8389999999999</v>
      </c>
      <c r="J11" s="2">
        <v>1545.8389999999999</v>
      </c>
      <c r="K11" s="2">
        <v>1259.2090000000001</v>
      </c>
      <c r="L11" s="2">
        <v>627.16639999999995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819.81897500000002</v>
      </c>
      <c r="AC11" s="2"/>
    </row>
    <row r="12" spans="3:29" x14ac:dyDescent="0.2">
      <c r="C12" t="s">
        <v>41</v>
      </c>
      <c r="D12" s="2">
        <v>30.83004</v>
      </c>
      <c r="E12" s="2">
        <v>9.1463070000000002</v>
      </c>
      <c r="F12" s="2">
        <v>6.9880129999999996</v>
      </c>
      <c r="G12" s="2">
        <v>5.084911</v>
      </c>
      <c r="H12" s="2">
        <v>5.6480050000000004</v>
      </c>
      <c r="I12" s="2">
        <v>6.0143610000000001</v>
      </c>
      <c r="J12" s="2">
        <v>5.2308579999999996</v>
      </c>
      <c r="K12" s="2">
        <v>5.0608880000000003</v>
      </c>
      <c r="L12" s="2">
        <v>1.276049</v>
      </c>
      <c r="M12" s="2">
        <v>2.9434930000000001</v>
      </c>
      <c r="N12" s="2">
        <v>3.206045</v>
      </c>
      <c r="O12" s="2">
        <v>3.274149</v>
      </c>
      <c r="P12" s="2">
        <v>3.9331079999999998</v>
      </c>
      <c r="Q12" s="2">
        <v>4.0285739999999999</v>
      </c>
      <c r="R12" s="2">
        <v>4.509652</v>
      </c>
      <c r="S12" s="2">
        <v>4.057086</v>
      </c>
      <c r="T12" s="2">
        <v>4.1809469999999997</v>
      </c>
      <c r="U12" s="2">
        <v>4.5330300000000001</v>
      </c>
      <c r="V12" s="2">
        <v>4.3253919999999999</v>
      </c>
      <c r="W12" s="2">
        <v>4.1592479999999998</v>
      </c>
      <c r="X12" s="2">
        <v>3.5190429999999999</v>
      </c>
      <c r="Y12" s="2">
        <v>2.7357779999999998</v>
      </c>
      <c r="Z12" s="2">
        <v>2.551463</v>
      </c>
      <c r="AA12" s="2">
        <v>2.7366239999999999</v>
      </c>
      <c r="AB12" s="2">
        <v>5.4155443333333304</v>
      </c>
      <c r="AC12" s="2"/>
    </row>
    <row r="13" spans="3:29" x14ac:dyDescent="0.2">
      <c r="C13" t="s">
        <v>42</v>
      </c>
      <c r="D13" s="2">
        <v>301.17829999999998</v>
      </c>
      <c r="E13" s="2">
        <v>300.94549999999998</v>
      </c>
      <c r="F13" s="2">
        <v>300.8476</v>
      </c>
      <c r="G13" s="2">
        <v>300.8152</v>
      </c>
      <c r="H13" s="2">
        <v>300.7713</v>
      </c>
      <c r="I13" s="2">
        <v>300.71609999999998</v>
      </c>
      <c r="J13" s="2">
        <v>300.74959999999999</v>
      </c>
      <c r="K13" s="2">
        <v>300.54939999999999</v>
      </c>
      <c r="L13" s="2">
        <v>300.66340000000002</v>
      </c>
      <c r="M13" s="2">
        <v>300.66590000000002</v>
      </c>
      <c r="N13" s="2">
        <v>300.51139999999998</v>
      </c>
      <c r="O13" s="2">
        <v>300.3793</v>
      </c>
      <c r="P13" s="2">
        <v>300.2534</v>
      </c>
      <c r="Q13" s="2">
        <v>300.00529999999998</v>
      </c>
      <c r="R13" s="2">
        <v>299.74689999999998</v>
      </c>
      <c r="S13" s="2">
        <v>299.69150000000002</v>
      </c>
      <c r="T13" s="2">
        <v>299.7176</v>
      </c>
      <c r="U13" s="2">
        <v>299.76650000000001</v>
      </c>
      <c r="V13" s="2">
        <v>299.89859999999999</v>
      </c>
      <c r="W13" s="2">
        <v>300.03440000000001</v>
      </c>
      <c r="X13" s="2">
        <v>300.1146</v>
      </c>
      <c r="Y13" s="2">
        <v>300.09120000000001</v>
      </c>
      <c r="Z13" s="2">
        <v>300.0822</v>
      </c>
      <c r="AA13" s="2">
        <v>300.20979999999997</v>
      </c>
      <c r="AB13" s="2">
        <v>300.350208333333</v>
      </c>
      <c r="AC13" s="2"/>
    </row>
    <row r="14" spans="3:29" x14ac:dyDescent="0.2">
      <c r="C14" t="s">
        <v>510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-0.48466949999999998</v>
      </c>
      <c r="W14" s="2">
        <v>-0.4982799</v>
      </c>
      <c r="X14" s="2">
        <v>-0.49604670000000001</v>
      </c>
      <c r="Y14" s="2">
        <v>-0.4940927</v>
      </c>
      <c r="Z14" s="2">
        <v>-0.47882340000000001</v>
      </c>
      <c r="AA14" s="2">
        <v>-0.4728774</v>
      </c>
      <c r="AB14" s="2">
        <v>-0.121866233333333</v>
      </c>
      <c r="AC14" s="2"/>
    </row>
    <row r="15" spans="3:29" x14ac:dyDescent="0.2">
      <c r="C15" t="s">
        <v>43</v>
      </c>
      <c r="D15" s="2">
        <v>857.29459999999995</v>
      </c>
      <c r="E15" s="2">
        <v>2070.9690000000001</v>
      </c>
      <c r="F15" s="2">
        <v>2136.8449999999998</v>
      </c>
      <c r="G15" s="2">
        <v>2197.14</v>
      </c>
      <c r="H15" s="2">
        <v>2259.8270000000002</v>
      </c>
      <c r="I15" s="2">
        <v>2321.2710000000002</v>
      </c>
      <c r="J15" s="2">
        <v>2387.8130000000001</v>
      </c>
      <c r="K15" s="2">
        <v>2445.3029999999999</v>
      </c>
      <c r="L15" s="2">
        <v>2498.0729999999999</v>
      </c>
      <c r="M15" s="2">
        <v>2561.5329999999999</v>
      </c>
      <c r="N15" s="2">
        <v>2688.346</v>
      </c>
      <c r="O15" s="2">
        <v>2811.346</v>
      </c>
      <c r="P15" s="2">
        <v>2935.7710000000002</v>
      </c>
      <c r="Q15" s="2">
        <v>3056.471</v>
      </c>
      <c r="R15" s="2">
        <v>3187.491</v>
      </c>
      <c r="S15" s="2">
        <v>3244.386</v>
      </c>
      <c r="T15" s="2">
        <v>3261.3310000000001</v>
      </c>
      <c r="U15" s="2">
        <v>3278.5790000000002</v>
      </c>
      <c r="V15" s="2">
        <v>3285.7080000000001</v>
      </c>
      <c r="W15" s="2">
        <v>3286.634</v>
      </c>
      <c r="X15" s="2">
        <v>3335.502</v>
      </c>
      <c r="Y15" s="2">
        <v>3381.3440000000001</v>
      </c>
      <c r="Z15" s="2">
        <v>3406.2020000000002</v>
      </c>
      <c r="AA15" s="2">
        <v>3435.8739999999998</v>
      </c>
      <c r="AB15" s="2">
        <v>2763.7939000000001</v>
      </c>
      <c r="AC15" s="2"/>
    </row>
    <row r="16" spans="3:29" x14ac:dyDescent="0.2">
      <c r="C16" t="s">
        <v>44</v>
      </c>
      <c r="D16" s="2">
        <v>9017.6880000000001</v>
      </c>
      <c r="E16" s="2">
        <v>8248.7119999999995</v>
      </c>
      <c r="F16" s="2">
        <v>8373.9709999999995</v>
      </c>
      <c r="G16" s="2">
        <v>8487.5779999999995</v>
      </c>
      <c r="H16" s="2">
        <v>8615.0920000000006</v>
      </c>
      <c r="I16" s="2">
        <v>8702.0509999999995</v>
      </c>
      <c r="J16" s="2">
        <v>8836.35</v>
      </c>
      <c r="K16" s="2">
        <v>8956.0619999999999</v>
      </c>
      <c r="L16" s="2">
        <v>9195.2150000000001</v>
      </c>
      <c r="M16" s="2">
        <v>9283.0779999999995</v>
      </c>
      <c r="N16" s="2">
        <v>9430.6270000000004</v>
      </c>
      <c r="O16" s="2">
        <v>9559.24</v>
      </c>
      <c r="P16" s="2">
        <v>9691.1039999999994</v>
      </c>
      <c r="Q16" s="2">
        <v>9837.9689999999991</v>
      </c>
      <c r="R16" s="2">
        <v>9970.5570000000007</v>
      </c>
      <c r="S16" s="2">
        <v>10115.41</v>
      </c>
      <c r="T16" s="2">
        <v>10269.52</v>
      </c>
      <c r="U16" s="2">
        <v>10409.59</v>
      </c>
      <c r="V16" s="2">
        <v>10553.41</v>
      </c>
      <c r="W16" s="2">
        <v>10702.76</v>
      </c>
      <c r="X16" s="2">
        <v>10873.74</v>
      </c>
      <c r="Y16" s="2">
        <v>11036.95</v>
      </c>
      <c r="Z16" s="2">
        <v>11234.11</v>
      </c>
      <c r="AA16" s="2">
        <v>11380.69</v>
      </c>
      <c r="AB16" s="2">
        <v>9699.2280833333298</v>
      </c>
      <c r="AC16" s="2"/>
    </row>
    <row r="17" spans="3:29" x14ac:dyDescent="0.2">
      <c r="C17" t="s">
        <v>45</v>
      </c>
      <c r="D17" s="2">
        <v>11104.13</v>
      </c>
      <c r="E17" s="2">
        <v>11105.18</v>
      </c>
      <c r="F17" s="2">
        <v>11164.26</v>
      </c>
      <c r="G17" s="2">
        <v>11565.52</v>
      </c>
      <c r="H17" s="2">
        <v>11920.21</v>
      </c>
      <c r="I17" s="2">
        <v>12481.24</v>
      </c>
      <c r="J17" s="2">
        <v>12536.77</v>
      </c>
      <c r="K17" s="2">
        <v>12688.59</v>
      </c>
      <c r="L17" s="2">
        <v>12616.96</v>
      </c>
      <c r="M17" s="2">
        <v>13390.51</v>
      </c>
      <c r="N17" s="2">
        <v>13218.42</v>
      </c>
      <c r="O17" s="2">
        <v>12850.96</v>
      </c>
      <c r="P17" s="2">
        <v>13064.01</v>
      </c>
      <c r="Q17" s="2">
        <v>12949.91</v>
      </c>
      <c r="R17" s="2">
        <v>13156.85</v>
      </c>
      <c r="S17" s="2">
        <v>13474.94</v>
      </c>
      <c r="T17" s="2">
        <v>13327.38</v>
      </c>
      <c r="U17" s="2">
        <v>13321.09</v>
      </c>
      <c r="V17" s="2">
        <v>13427.16</v>
      </c>
      <c r="W17" s="2">
        <v>13293.75</v>
      </c>
      <c r="X17" s="2">
        <v>13293.59</v>
      </c>
      <c r="Y17" s="2">
        <v>13443.12</v>
      </c>
      <c r="Z17" s="2">
        <v>13236.41</v>
      </c>
      <c r="AA17" s="2">
        <v>13357.79</v>
      </c>
      <c r="AB17" s="2">
        <v>12749.53125</v>
      </c>
      <c r="AC17" s="2"/>
    </row>
    <row r="18" spans="3:29" x14ac:dyDescent="0.2">
      <c r="C18" t="s">
        <v>46</v>
      </c>
      <c r="D18" s="2">
        <v>2465.5720000000001</v>
      </c>
      <c r="E18" s="2">
        <v>2600.4050000000002</v>
      </c>
      <c r="F18" s="2">
        <v>2516.3939999999998</v>
      </c>
      <c r="G18" s="2">
        <v>2360.7370000000001</v>
      </c>
      <c r="H18" s="2">
        <v>3164.8710000000001</v>
      </c>
      <c r="I18" s="2">
        <v>3576.2930000000001</v>
      </c>
      <c r="J18" s="2">
        <v>3451.3850000000002</v>
      </c>
      <c r="K18" s="2">
        <v>3854.4929999999999</v>
      </c>
      <c r="L18" s="2">
        <v>3710.9189999999999</v>
      </c>
      <c r="M18" s="2">
        <v>4027.239</v>
      </c>
      <c r="N18" s="2">
        <v>3986.4360000000001</v>
      </c>
      <c r="O18" s="2">
        <v>4320.8819999999996</v>
      </c>
      <c r="P18" s="2">
        <v>4108.1509999999998</v>
      </c>
      <c r="Q18" s="2">
        <v>3915.8380000000002</v>
      </c>
      <c r="R18" s="2">
        <v>4022.701</v>
      </c>
      <c r="S18" s="2">
        <v>3835.752</v>
      </c>
      <c r="T18" s="2">
        <v>3723.431</v>
      </c>
      <c r="U18" s="2">
        <v>3619.3939999999998</v>
      </c>
      <c r="V18" s="2">
        <v>3308.5410000000002</v>
      </c>
      <c r="W18" s="2">
        <v>3216.5320000000002</v>
      </c>
      <c r="X18" s="2">
        <v>3078.4630000000002</v>
      </c>
      <c r="Y18" s="2">
        <v>2682.134</v>
      </c>
      <c r="Z18" s="2">
        <v>2443.7930000000001</v>
      </c>
      <c r="AA18" s="2">
        <v>2648.3029999999999</v>
      </c>
      <c r="AB18" s="2">
        <v>3359.944125</v>
      </c>
      <c r="AC18" s="2"/>
    </row>
    <row r="19" spans="3:29" x14ac:dyDescent="0.2">
      <c r="C19" t="s">
        <v>47</v>
      </c>
      <c r="D19" s="2">
        <v>783.24199999999996</v>
      </c>
      <c r="E19" s="2">
        <v>783.24199999999996</v>
      </c>
      <c r="F19" s="2">
        <v>782.92070000000001</v>
      </c>
      <c r="G19" s="2">
        <v>783.24199999999996</v>
      </c>
      <c r="H19" s="2">
        <v>783.24199999999996</v>
      </c>
      <c r="I19" s="2">
        <v>783.24199999999996</v>
      </c>
      <c r="J19" s="2">
        <v>782.92070000000001</v>
      </c>
      <c r="K19" s="2">
        <v>783.24199999999996</v>
      </c>
      <c r="L19" s="2">
        <v>783.24199999999996</v>
      </c>
      <c r="M19" s="2">
        <v>783.24199999999996</v>
      </c>
      <c r="N19" s="2">
        <v>782.92070000000001</v>
      </c>
      <c r="O19" s="2">
        <v>783.24199999999996</v>
      </c>
      <c r="P19" s="2">
        <v>783.24199999999996</v>
      </c>
      <c r="Q19" s="2">
        <v>783.24199999999996</v>
      </c>
      <c r="R19" s="2">
        <v>782.92070000000001</v>
      </c>
      <c r="S19" s="2">
        <v>783.24199999999996</v>
      </c>
      <c r="T19" s="2">
        <v>783.24199999999996</v>
      </c>
      <c r="U19" s="2">
        <v>783.24199999999996</v>
      </c>
      <c r="V19" s="2">
        <v>782.92070000000001</v>
      </c>
      <c r="W19" s="2">
        <v>783.24199999999996</v>
      </c>
      <c r="X19" s="2">
        <v>783.24199999999996</v>
      </c>
      <c r="Y19" s="2">
        <v>783.24199999999996</v>
      </c>
      <c r="Z19" s="2">
        <v>782.92070000000001</v>
      </c>
      <c r="AA19" s="2">
        <v>783.24199999999996</v>
      </c>
      <c r="AB19" s="2">
        <v>783.16167499999995</v>
      </c>
      <c r="AC19" s="2"/>
    </row>
    <row r="20" spans="3:29" x14ac:dyDescent="0.2">
      <c r="C20" t="s">
        <v>465</v>
      </c>
      <c r="D20" s="2">
        <v>1.9863009999999999E-4</v>
      </c>
      <c r="E20" s="2">
        <v>0</v>
      </c>
      <c r="F20" s="2">
        <v>2.1857920000000001E-4</v>
      </c>
      <c r="G20" s="2">
        <v>4.0410960000000001E-3</v>
      </c>
      <c r="H20" s="2">
        <v>8.0273970000000004E-3</v>
      </c>
      <c r="I20" s="2">
        <v>1.7304380000000001E-2</v>
      </c>
      <c r="J20" s="2">
        <v>2.2876779999999999E-2</v>
      </c>
      <c r="K20" s="2">
        <v>1.5493150000000001E-2</v>
      </c>
      <c r="L20" s="2">
        <v>4.2988220000000001E-2</v>
      </c>
      <c r="M20" s="2">
        <v>4.839918E-2</v>
      </c>
      <c r="N20" s="2">
        <v>3.1523219999999998E-2</v>
      </c>
      <c r="O20" s="2">
        <v>5.2273699999999999E-2</v>
      </c>
      <c r="P20" s="2">
        <v>5.3392330000000002E-2</v>
      </c>
      <c r="Q20" s="2">
        <v>6.1766580000000001E-2</v>
      </c>
      <c r="R20" s="2">
        <v>5.3581249999999997E-2</v>
      </c>
      <c r="S20" s="2">
        <v>6.0621099999999997E-2</v>
      </c>
      <c r="T20" s="2">
        <v>7.509673E-2</v>
      </c>
      <c r="U20" s="2">
        <v>7.4692599999999998E-2</v>
      </c>
      <c r="V20" s="2">
        <v>7.6301640000000004E-2</v>
      </c>
      <c r="W20" s="2">
        <v>9.1752329999999993E-2</v>
      </c>
      <c r="X20" s="2">
        <v>8.6243559999999997E-2</v>
      </c>
      <c r="Y20" s="2">
        <v>0.1044756</v>
      </c>
      <c r="Z20" s="2">
        <v>0.11533359999999999</v>
      </c>
      <c r="AA20" s="2">
        <v>0.10082190000000001</v>
      </c>
      <c r="AB20" s="2">
        <v>4.9892648012499999E-2</v>
      </c>
      <c r="AC20" s="2"/>
    </row>
    <row r="21" spans="3:29" x14ac:dyDescent="0.2">
      <c r="C21" t="s">
        <v>466</v>
      </c>
      <c r="D21" s="2">
        <v>0.24865699999999999</v>
      </c>
      <c r="E21" s="2">
        <v>0.13764660000000001</v>
      </c>
      <c r="F21" s="2">
        <v>0.16213659999999999</v>
      </c>
      <c r="G21" s="2">
        <v>0.19977049999999999</v>
      </c>
      <c r="H21" s="2">
        <v>0.21776709999999999</v>
      </c>
      <c r="I21" s="2">
        <v>0.24689320000000001</v>
      </c>
      <c r="J21" s="2">
        <v>0.27954639999999997</v>
      </c>
      <c r="K21" s="2">
        <v>0.26444269999999998</v>
      </c>
      <c r="L21" s="2">
        <v>0.32452160000000002</v>
      </c>
      <c r="M21" s="2">
        <v>0.3405918</v>
      </c>
      <c r="N21" s="2">
        <v>0.31957869999999999</v>
      </c>
      <c r="O21" s="2">
        <v>0.36974079999999998</v>
      </c>
      <c r="P21" s="2">
        <v>0.39235930000000002</v>
      </c>
      <c r="Q21" s="2">
        <v>0.42623559999999999</v>
      </c>
      <c r="R21" s="2">
        <v>0.41009449999999997</v>
      </c>
      <c r="S21" s="2">
        <v>0.43234359999999999</v>
      </c>
      <c r="T21" s="2">
        <v>0.4691167</v>
      </c>
      <c r="U21" s="2">
        <v>0.47942469999999998</v>
      </c>
      <c r="V21" s="2">
        <v>0.49147980000000002</v>
      </c>
      <c r="W21" s="2">
        <v>0.53047080000000002</v>
      </c>
      <c r="X21" s="2">
        <v>0.52894189999999996</v>
      </c>
      <c r="Y21" s="2">
        <v>0.56845970000000001</v>
      </c>
      <c r="Z21" s="2">
        <v>0.59596110000000002</v>
      </c>
      <c r="AA21" s="2">
        <v>0.54867730000000003</v>
      </c>
      <c r="AB21" s="2">
        <v>0.37436908333333302</v>
      </c>
      <c r="AC21" s="2"/>
    </row>
    <row r="22" spans="3:29" x14ac:dyDescent="0.2">
      <c r="C22" t="s">
        <v>467</v>
      </c>
      <c r="D22" s="2">
        <v>7.6712499999999997</v>
      </c>
      <c r="E22" s="2">
        <v>7.6712499999999997</v>
      </c>
      <c r="F22" s="2">
        <v>7.6616540000000004</v>
      </c>
      <c r="G22" s="2">
        <v>7.657743</v>
      </c>
      <c r="H22" s="2">
        <v>7.6545909999999999</v>
      </c>
      <c r="I22" s="2">
        <v>7.6486559999999999</v>
      </c>
      <c r="J22" s="2">
        <v>7.6387619999999998</v>
      </c>
      <c r="K22" s="2">
        <v>7.657063</v>
      </c>
      <c r="L22" s="2">
        <v>7.5999460000000001</v>
      </c>
      <c r="M22" s="2">
        <v>7.5826710000000004</v>
      </c>
      <c r="N22" s="2">
        <v>7.6394409999999997</v>
      </c>
      <c r="O22" s="2">
        <v>7.5686600000000004</v>
      </c>
      <c r="P22" s="2">
        <v>7.5498760000000003</v>
      </c>
      <c r="Q22" s="2">
        <v>7.6123000000000003</v>
      </c>
      <c r="R22" s="2">
        <v>7.4747529999999998</v>
      </c>
      <c r="S22" s="2">
        <v>7.4195700000000002</v>
      </c>
      <c r="T22" s="2">
        <v>7.440124</v>
      </c>
      <c r="U22" s="2">
        <v>7.3198930000000004</v>
      </c>
      <c r="V22" s="2">
        <v>7.2963950000000004</v>
      </c>
      <c r="W22" s="2">
        <v>7.2965580000000001</v>
      </c>
      <c r="X22" s="2">
        <v>7.2025680000000003</v>
      </c>
      <c r="Y22" s="2">
        <v>7.106166</v>
      </c>
      <c r="Z22" s="2">
        <v>7.1042899999999998</v>
      </c>
      <c r="AA22" s="2">
        <v>7.080381</v>
      </c>
      <c r="AB22" s="2">
        <v>7.4814400416666604</v>
      </c>
      <c r="AC22" s="2"/>
    </row>
    <row r="23" spans="3:29" x14ac:dyDescent="0.2">
      <c r="C23" t="s">
        <v>48</v>
      </c>
      <c r="D23" s="2">
        <v>546.89469999999994</v>
      </c>
      <c r="E23" s="2">
        <v>775.6318</v>
      </c>
      <c r="F23" s="2">
        <v>954.35770000000002</v>
      </c>
      <c r="G23" s="2">
        <v>1071.078</v>
      </c>
      <c r="H23" s="2">
        <v>1176.752</v>
      </c>
      <c r="I23" s="2">
        <v>1243.2370000000001</v>
      </c>
      <c r="J23" s="2">
        <v>1309.181</v>
      </c>
      <c r="K23" s="2">
        <v>1360.3330000000001</v>
      </c>
      <c r="L23" s="2">
        <v>1439.5719999999999</v>
      </c>
      <c r="M23" s="2">
        <v>1521.2</v>
      </c>
      <c r="N23" s="2">
        <v>1605.067</v>
      </c>
      <c r="O23" s="2">
        <v>1685.8579999999999</v>
      </c>
      <c r="P23" s="2">
        <v>1764.749</v>
      </c>
      <c r="Q23" s="2">
        <v>1842.8689999999999</v>
      </c>
      <c r="R23" s="2">
        <v>1990.075</v>
      </c>
      <c r="S23" s="2">
        <v>2164.9810000000002</v>
      </c>
      <c r="T23" s="2">
        <v>2384.1509999999998</v>
      </c>
      <c r="U23" s="2">
        <v>2494.5320000000002</v>
      </c>
      <c r="V23" s="2">
        <v>2598.962</v>
      </c>
      <c r="W23" s="2">
        <v>2747.6089999999999</v>
      </c>
      <c r="X23" s="2">
        <v>2785.3960000000002</v>
      </c>
      <c r="Y23" s="2">
        <v>2864.482</v>
      </c>
      <c r="Z23" s="2">
        <v>3003.9119999999998</v>
      </c>
      <c r="AA23" s="2">
        <v>3040.7280000000001</v>
      </c>
      <c r="AB23" s="2">
        <v>1848.81700833333</v>
      </c>
      <c r="AC23" s="2"/>
    </row>
    <row r="24" spans="3:29" x14ac:dyDescent="0.2">
      <c r="C24" t="s">
        <v>49</v>
      </c>
      <c r="D24" s="2">
        <v>523.88049999999998</v>
      </c>
      <c r="E24" s="2">
        <v>523.39700000000005</v>
      </c>
      <c r="F24" s="2">
        <v>522.24670000000003</v>
      </c>
      <c r="G24" s="2">
        <v>522.60090000000002</v>
      </c>
      <c r="H24" s="2">
        <v>523.37609999999995</v>
      </c>
      <c r="I24" s="2">
        <v>523.54549999999995</v>
      </c>
      <c r="J24" s="2">
        <v>522.93129999999996</v>
      </c>
      <c r="K24" s="2">
        <v>522.01909999999998</v>
      </c>
      <c r="L24" s="2">
        <v>521.77390000000003</v>
      </c>
      <c r="M24" s="2">
        <v>522.12760000000003</v>
      </c>
      <c r="N24" s="2">
        <v>522.57669999999996</v>
      </c>
      <c r="O24" s="2">
        <v>523.13040000000001</v>
      </c>
      <c r="P24" s="2">
        <v>522.46579999999994</v>
      </c>
      <c r="Q24" s="2">
        <v>521.86760000000004</v>
      </c>
      <c r="R24" s="2">
        <v>521.84289999999999</v>
      </c>
      <c r="S24" s="2">
        <v>522.53499999999997</v>
      </c>
      <c r="T24" s="2">
        <v>522.13</v>
      </c>
      <c r="U24" s="2">
        <v>522.55880000000002</v>
      </c>
      <c r="V24" s="2">
        <v>520.68920000000003</v>
      </c>
      <c r="W24" s="2">
        <v>520.1567</v>
      </c>
      <c r="X24" s="2">
        <v>520.98919999999998</v>
      </c>
      <c r="Y24" s="2">
        <v>521.82600000000002</v>
      </c>
      <c r="Z24" s="2">
        <v>521.69669999999996</v>
      </c>
      <c r="AA24" s="2">
        <v>519.48889999999994</v>
      </c>
      <c r="AB24" s="2">
        <v>522.16052083333295</v>
      </c>
      <c r="AC24" s="2"/>
    </row>
    <row r="25" spans="3:29" x14ac:dyDescent="0.2">
      <c r="C25" t="s">
        <v>50</v>
      </c>
      <c r="D25" s="2">
        <v>0</v>
      </c>
      <c r="E25" s="2">
        <v>0</v>
      </c>
      <c r="F25" s="2">
        <v>0</v>
      </c>
      <c r="G25" s="2">
        <v>9.1967309999999997E-2</v>
      </c>
      <c r="H25" s="2">
        <v>1.839437E-2</v>
      </c>
      <c r="I25" s="2">
        <v>0.1747454</v>
      </c>
      <c r="J25" s="2">
        <v>0.14562020000000001</v>
      </c>
      <c r="K25" s="2">
        <v>0</v>
      </c>
      <c r="L25" s="2">
        <v>0</v>
      </c>
      <c r="M25" s="2">
        <v>0</v>
      </c>
      <c r="N25" s="2">
        <v>0</v>
      </c>
      <c r="O25" s="2">
        <v>3.0314089999999998E-2</v>
      </c>
      <c r="P25" s="2">
        <v>3.7374520000000001E-2</v>
      </c>
      <c r="Q25" s="2">
        <v>1.9737950000000001E-2</v>
      </c>
      <c r="R25" s="2">
        <v>1.121519E-2</v>
      </c>
      <c r="S25" s="2">
        <v>2.0246650000000001E-2</v>
      </c>
      <c r="T25" s="2">
        <v>3.6758779999999998E-2</v>
      </c>
      <c r="U25" s="2">
        <v>6.6908110000000007E-2</v>
      </c>
      <c r="V25" s="2">
        <v>0.1494317</v>
      </c>
      <c r="W25" s="2">
        <v>0.32424209999999998</v>
      </c>
      <c r="X25" s="2">
        <v>0.31211460000000002</v>
      </c>
      <c r="Y25" s="2">
        <v>0.38768150000000001</v>
      </c>
      <c r="Z25" s="2">
        <v>0.53632340000000001</v>
      </c>
      <c r="AA25" s="2">
        <v>0.41180169999999999</v>
      </c>
      <c r="AB25" s="2">
        <v>0.11561989875000001</v>
      </c>
      <c r="AC25" s="2"/>
    </row>
    <row r="26" spans="3:29" x14ac:dyDescent="0.2">
      <c r="C26" t="s">
        <v>51</v>
      </c>
      <c r="D26" s="2">
        <v>34.35277</v>
      </c>
      <c r="E26" s="2">
        <v>122.74850000000001</v>
      </c>
      <c r="F26" s="2">
        <v>191.02860000000001</v>
      </c>
      <c r="G26" s="2">
        <v>256.22469999999998</v>
      </c>
      <c r="H26" s="2">
        <v>286.19159999999999</v>
      </c>
      <c r="I26" s="2">
        <v>355.58530000000002</v>
      </c>
      <c r="J26" s="2">
        <v>426.24489999999997</v>
      </c>
      <c r="K26" s="2">
        <v>397.4486</v>
      </c>
      <c r="L26" s="2">
        <v>509.59859999999998</v>
      </c>
      <c r="M26" s="2">
        <v>535.18849999999998</v>
      </c>
      <c r="N26" s="2">
        <v>500.39010000000002</v>
      </c>
      <c r="O26" s="2">
        <v>569.7432</v>
      </c>
      <c r="P26" s="2">
        <v>591.78219999999999</v>
      </c>
      <c r="Q26" s="2">
        <v>861.3134</v>
      </c>
      <c r="R26" s="2">
        <v>819.57740000000001</v>
      </c>
      <c r="S26" s="2">
        <v>871.55759999999998</v>
      </c>
      <c r="T26" s="2">
        <v>942.86019999999996</v>
      </c>
      <c r="U26" s="2">
        <v>949.51679999999999</v>
      </c>
      <c r="V26" s="2">
        <v>961.85299999999995</v>
      </c>
      <c r="W26" s="2">
        <v>1054.501</v>
      </c>
      <c r="X26" s="2">
        <v>1048.7850000000001</v>
      </c>
      <c r="Y26" s="2">
        <v>1123.606</v>
      </c>
      <c r="Z26" s="2">
        <v>1189.356</v>
      </c>
      <c r="AA26" s="2">
        <v>1638.6289999999999</v>
      </c>
      <c r="AB26" s="2">
        <v>676.58679041666596</v>
      </c>
      <c r="AC26" s="2"/>
    </row>
    <row r="27" spans="3:29" x14ac:dyDescent="0.2">
      <c r="C27" t="s">
        <v>52</v>
      </c>
      <c r="D27" s="2">
        <v>2363.5059999999999</v>
      </c>
      <c r="E27" s="2">
        <v>2261.895</v>
      </c>
      <c r="F27" s="2">
        <v>2123.4810000000002</v>
      </c>
      <c r="G27" s="2">
        <v>2145.0390000000002</v>
      </c>
      <c r="H27" s="2">
        <v>1880.5029999999999</v>
      </c>
      <c r="I27" s="2">
        <v>1904.7840000000001</v>
      </c>
      <c r="J27" s="2">
        <v>1576.875</v>
      </c>
      <c r="K27" s="2">
        <v>1593.08</v>
      </c>
      <c r="L27" s="2">
        <v>1509.742</v>
      </c>
      <c r="M27" s="2">
        <v>1476.508</v>
      </c>
      <c r="N27" s="2">
        <v>1558.0719999999999</v>
      </c>
      <c r="O27" s="2">
        <v>715.89679999999998</v>
      </c>
      <c r="P27" s="2">
        <v>710.07039999999995</v>
      </c>
      <c r="Q27" s="2">
        <v>673.22379999999998</v>
      </c>
      <c r="R27" s="2">
        <v>678.90110000000004</v>
      </c>
      <c r="S27" s="2">
        <v>653.12260000000003</v>
      </c>
      <c r="T27" s="2">
        <v>549.50699999999995</v>
      </c>
      <c r="U27" s="2">
        <v>529.48900000000003</v>
      </c>
      <c r="V27" s="2">
        <v>517.08770000000004</v>
      </c>
      <c r="W27" s="2">
        <v>498.15410000000003</v>
      </c>
      <c r="X27" s="2">
        <v>485.02690000000001</v>
      </c>
      <c r="Y27" s="2">
        <v>458.72859999999997</v>
      </c>
      <c r="Z27" s="2">
        <v>448.5514</v>
      </c>
      <c r="AA27" s="2">
        <v>451.87049999999999</v>
      </c>
      <c r="AB27" s="2">
        <v>1156.7964541666599</v>
      </c>
      <c r="AC27" s="2"/>
    </row>
    <row r="28" spans="3:29" x14ac:dyDescent="0.2">
      <c r="C28" t="s">
        <v>53</v>
      </c>
      <c r="D28" s="2">
        <v>55.090110000000003</v>
      </c>
      <c r="E28" s="2">
        <v>25.752410000000001</v>
      </c>
      <c r="F28" s="2">
        <v>49.30574</v>
      </c>
      <c r="G28" s="2">
        <v>49.539340000000003</v>
      </c>
      <c r="H28" s="2">
        <v>47.439579999999999</v>
      </c>
      <c r="I28" s="2">
        <v>47.172699999999999</v>
      </c>
      <c r="J28" s="2">
        <v>50.537889999999997</v>
      </c>
      <c r="K28" s="2">
        <v>65.020390000000006</v>
      </c>
      <c r="L28" s="2">
        <v>48.333640000000003</v>
      </c>
      <c r="M28" s="2">
        <v>54.293689999999998</v>
      </c>
      <c r="N28" s="2">
        <v>68.67389</v>
      </c>
      <c r="O28" s="2">
        <v>51.597740000000002</v>
      </c>
      <c r="P28" s="2">
        <v>47.375160000000001</v>
      </c>
      <c r="Q28" s="2">
        <v>65.666079999999994</v>
      </c>
      <c r="R28" s="2">
        <v>45.875570000000003</v>
      </c>
      <c r="S28" s="2">
        <v>44.617840000000001</v>
      </c>
      <c r="T28" s="2">
        <v>47.20975</v>
      </c>
      <c r="U28" s="2">
        <v>47.706539999999997</v>
      </c>
      <c r="V28" s="2">
        <v>45.988160000000001</v>
      </c>
      <c r="W28" s="2">
        <v>47.140039999999999</v>
      </c>
      <c r="X28" s="2">
        <v>49.051609999999997</v>
      </c>
      <c r="Y28" s="2">
        <v>52.599719999999998</v>
      </c>
      <c r="Z28" s="2">
        <v>52.857779999999998</v>
      </c>
      <c r="AA28" s="2">
        <v>54.315219999999997</v>
      </c>
      <c r="AB28" s="2">
        <v>50.548357916666603</v>
      </c>
      <c r="AC28" s="2"/>
    </row>
    <row r="29" spans="3:29" x14ac:dyDescent="0.2">
      <c r="C29" t="s">
        <v>54</v>
      </c>
      <c r="D29" s="2">
        <v>3880.7550000000001</v>
      </c>
      <c r="E29" s="2">
        <v>3520.59</v>
      </c>
      <c r="F29" s="2">
        <v>3484.1120000000001</v>
      </c>
      <c r="G29" s="2">
        <v>3825.8470000000002</v>
      </c>
      <c r="H29" s="2">
        <v>3494.1109999999999</v>
      </c>
      <c r="I29" s="2">
        <v>3469.598</v>
      </c>
      <c r="J29" s="2">
        <v>3817.3490000000002</v>
      </c>
      <c r="K29" s="2">
        <v>3489.7489999999998</v>
      </c>
      <c r="L29" s="2">
        <v>3446.9229999999998</v>
      </c>
      <c r="M29" s="2">
        <v>3800.277</v>
      </c>
      <c r="N29" s="2">
        <v>3484.7449999999999</v>
      </c>
      <c r="O29" s="2">
        <v>3464.5070000000001</v>
      </c>
      <c r="P29" s="2">
        <v>3758.95</v>
      </c>
      <c r="Q29" s="2">
        <v>3463.2249999999999</v>
      </c>
      <c r="R29" s="2">
        <v>3445.48</v>
      </c>
      <c r="S29" s="2">
        <v>3710.2959999999998</v>
      </c>
      <c r="T29" s="2">
        <v>3426.5369999999998</v>
      </c>
      <c r="U29" s="2">
        <v>3390.7840000000001</v>
      </c>
      <c r="V29" s="2">
        <v>3680.9140000000002</v>
      </c>
      <c r="W29" s="2">
        <v>3381.096</v>
      </c>
      <c r="X29" s="2">
        <v>3355.828</v>
      </c>
      <c r="Y29" s="2">
        <v>3609.777</v>
      </c>
      <c r="Z29" s="2">
        <v>3332.0149999999999</v>
      </c>
      <c r="AA29" s="2">
        <v>2676.4029999999998</v>
      </c>
      <c r="AB29" s="2">
        <v>3517.0778333333301</v>
      </c>
      <c r="AC29" s="2"/>
    </row>
    <row r="30" spans="3:29" x14ac:dyDescent="0.2">
      <c r="C30" t="s">
        <v>55</v>
      </c>
      <c r="D30" s="2">
        <v>19.592610000000001</v>
      </c>
      <c r="E30" s="2">
        <v>19.592610000000001</v>
      </c>
      <c r="F30" s="2">
        <v>19.569089999999999</v>
      </c>
      <c r="G30" s="2">
        <v>19.557559999999999</v>
      </c>
      <c r="H30" s="2">
        <v>19.54888</v>
      </c>
      <c r="I30" s="2">
        <v>19.534610000000001</v>
      </c>
      <c r="J30" s="2">
        <v>19.509550000000001</v>
      </c>
      <c r="K30" s="2">
        <v>19.556380000000001</v>
      </c>
      <c r="L30" s="2">
        <v>19.408370000000001</v>
      </c>
      <c r="M30" s="2">
        <v>19.366320000000002</v>
      </c>
      <c r="N30" s="2">
        <v>19.511089999999999</v>
      </c>
      <c r="O30" s="2">
        <v>19.329470000000001</v>
      </c>
      <c r="P30" s="2">
        <v>19.282419999999998</v>
      </c>
      <c r="Q30" s="2">
        <v>19.440329999999999</v>
      </c>
      <c r="R30" s="2">
        <v>19.09075</v>
      </c>
      <c r="S30" s="2">
        <v>18.949809999999999</v>
      </c>
      <c r="T30" s="2">
        <v>19.00198</v>
      </c>
      <c r="U30" s="2">
        <v>18.696149999999999</v>
      </c>
      <c r="V30" s="2">
        <v>18.634260000000001</v>
      </c>
      <c r="W30" s="2">
        <v>18.63692</v>
      </c>
      <c r="X30" s="2">
        <v>18.39368</v>
      </c>
      <c r="Y30" s="2">
        <v>18.149550000000001</v>
      </c>
      <c r="Z30" s="2">
        <v>18.144580000000001</v>
      </c>
      <c r="AA30" s="2">
        <v>18.085529999999999</v>
      </c>
      <c r="AB30" s="2">
        <v>19.107604166666601</v>
      </c>
      <c r="AC30" s="2"/>
    </row>
    <row r="31" spans="3:29" x14ac:dyDescent="0.2">
      <c r="C31" t="s">
        <v>56</v>
      </c>
      <c r="D31" s="2">
        <v>89.424800000000005</v>
      </c>
      <c r="E31" s="2">
        <v>89.350980000000007</v>
      </c>
      <c r="F31" s="2">
        <v>88.837140000000005</v>
      </c>
      <c r="G31" s="2">
        <v>88.969650000000001</v>
      </c>
      <c r="H31" s="2">
        <v>89.166510000000002</v>
      </c>
      <c r="I31" s="2">
        <v>89.195179999999993</v>
      </c>
      <c r="J31" s="2">
        <v>89.304599999999994</v>
      </c>
      <c r="K31" s="2">
        <v>88.786339999999996</v>
      </c>
      <c r="L31" s="2">
        <v>88.81335</v>
      </c>
      <c r="M31" s="2">
        <v>88.969650000000001</v>
      </c>
      <c r="N31" s="2">
        <v>88.989699999999999</v>
      </c>
      <c r="O31" s="2">
        <v>89.394639999999995</v>
      </c>
      <c r="P31" s="2">
        <v>89.350980000000007</v>
      </c>
      <c r="Q31" s="2">
        <v>88.786339999999996</v>
      </c>
      <c r="R31" s="2">
        <v>88.946700000000007</v>
      </c>
      <c r="S31" s="2">
        <v>89.166510000000002</v>
      </c>
      <c r="T31" s="2">
        <v>89.180220000000006</v>
      </c>
      <c r="U31" s="2">
        <v>89.424800000000005</v>
      </c>
      <c r="V31" s="2">
        <v>88.733890000000002</v>
      </c>
      <c r="W31" s="2">
        <v>88.784130000000005</v>
      </c>
      <c r="X31" s="2">
        <v>88.895799999999994</v>
      </c>
      <c r="Y31" s="2">
        <v>89.078829999999996</v>
      </c>
      <c r="Z31" s="2">
        <v>89.361149999999995</v>
      </c>
      <c r="AA31" s="2">
        <v>89.350980000000007</v>
      </c>
      <c r="AB31" s="2">
        <v>89.094286249999996</v>
      </c>
      <c r="AC31" s="2"/>
    </row>
    <row r="32" spans="3:29" x14ac:dyDescent="0.2">
      <c r="C32" t="s">
        <v>57</v>
      </c>
      <c r="D32" s="2">
        <v>-0.54240339999999998</v>
      </c>
      <c r="E32" s="2">
        <v>-0.2893462</v>
      </c>
      <c r="F32" s="2">
        <v>-0.55786139999999995</v>
      </c>
      <c r="G32" s="2">
        <v>-1.034041</v>
      </c>
      <c r="H32" s="2">
        <v>-0.9278767</v>
      </c>
      <c r="I32" s="2">
        <v>-1.1514009999999999</v>
      </c>
      <c r="J32" s="2">
        <v>-1.268567</v>
      </c>
      <c r="K32" s="2">
        <v>-1.2436670000000001</v>
      </c>
      <c r="L32" s="2">
        <v>-1.263549</v>
      </c>
      <c r="M32" s="2">
        <v>-1.32802</v>
      </c>
      <c r="N32" s="2">
        <v>-5.255744</v>
      </c>
      <c r="O32" s="2">
        <v>-9.0656639999999999</v>
      </c>
      <c r="P32" s="2">
        <v>-11.187279999999999</v>
      </c>
      <c r="Q32" s="2">
        <v>-11.29027</v>
      </c>
      <c r="R32" s="2">
        <v>-11.509259999999999</v>
      </c>
      <c r="S32" s="2">
        <v>-11.70482</v>
      </c>
      <c r="T32" s="2">
        <v>-11.90504</v>
      </c>
      <c r="U32" s="2">
        <v>-11.8925</v>
      </c>
      <c r="V32" s="2">
        <v>-18.570889999999999</v>
      </c>
      <c r="W32" s="2">
        <v>-22.497420000000002</v>
      </c>
      <c r="X32" s="2">
        <v>-25.72634</v>
      </c>
      <c r="Y32" s="2">
        <v>-25.877030000000001</v>
      </c>
      <c r="Z32" s="2">
        <v>-25.75881</v>
      </c>
      <c r="AA32" s="2">
        <v>-25.88654</v>
      </c>
      <c r="AB32" s="2">
        <v>-9.9055975291666591</v>
      </c>
      <c r="AC32" s="2"/>
    </row>
    <row r="33" spans="3:29" x14ac:dyDescent="0.2">
      <c r="C33" t="s">
        <v>58</v>
      </c>
      <c r="D33" s="2">
        <v>-1.3832850000000001</v>
      </c>
      <c r="E33" s="2">
        <v>-1.1403840000000001</v>
      </c>
      <c r="F33" s="2">
        <v>-2.705533</v>
      </c>
      <c r="G33" s="2">
        <v>-4.467638</v>
      </c>
      <c r="H33" s="2">
        <v>-4.6707029999999996</v>
      </c>
      <c r="I33" s="2">
        <v>-5.8181409999999998</v>
      </c>
      <c r="J33" s="2">
        <v>-5.5266000000000002</v>
      </c>
      <c r="K33" s="2">
        <v>-5.1986910000000002</v>
      </c>
      <c r="L33" s="2">
        <v>-5.3400569999999998</v>
      </c>
      <c r="M33" s="2">
        <v>-5.824001</v>
      </c>
      <c r="N33" s="2">
        <v>-6.243093</v>
      </c>
      <c r="O33" s="2">
        <v>-6.4920270000000002</v>
      </c>
      <c r="P33" s="2">
        <v>-7.2412749999999999</v>
      </c>
      <c r="Q33" s="2">
        <v>-7.7323219999999999</v>
      </c>
      <c r="R33" s="2">
        <v>-8.3972490000000004</v>
      </c>
      <c r="S33" s="2">
        <v>-9.1709490000000002</v>
      </c>
      <c r="T33" s="2">
        <v>-9.7271529999999995</v>
      </c>
      <c r="U33" s="2">
        <v>-9.8779830000000004</v>
      </c>
      <c r="V33" s="2">
        <v>-10.749829999999999</v>
      </c>
      <c r="W33" s="2">
        <v>-10.96908</v>
      </c>
      <c r="X33" s="2">
        <v>-11.10557</v>
      </c>
      <c r="Y33" s="2">
        <v>-11.326180000000001</v>
      </c>
      <c r="Z33" s="2">
        <v>-11.562530000000001</v>
      </c>
      <c r="AA33" s="2">
        <v>-11.87515</v>
      </c>
      <c r="AB33" s="2">
        <v>-7.2727259999999996</v>
      </c>
      <c r="AC33" s="2"/>
    </row>
    <row r="34" spans="3:29" x14ac:dyDescent="0.2">
      <c r="C34" t="s">
        <v>59</v>
      </c>
      <c r="D34" s="2">
        <v>337.14830000000001</v>
      </c>
      <c r="E34" s="2">
        <v>379.29329999999999</v>
      </c>
      <c r="F34" s="2">
        <v>430.92250000000001</v>
      </c>
      <c r="G34" s="2">
        <v>444.44970000000001</v>
      </c>
      <c r="H34" s="2">
        <v>457.6551</v>
      </c>
      <c r="I34" s="2">
        <v>473.45549999999997</v>
      </c>
      <c r="J34" s="2">
        <v>495.49220000000003</v>
      </c>
      <c r="K34" s="2">
        <v>520.35609999999997</v>
      </c>
      <c r="L34" s="2">
        <v>544.5625</v>
      </c>
      <c r="M34" s="2">
        <v>569.22</v>
      </c>
      <c r="N34" s="2">
        <v>613.27369999999996</v>
      </c>
      <c r="O34" s="2">
        <v>644.2165</v>
      </c>
      <c r="P34" s="2">
        <v>689.04790000000003</v>
      </c>
      <c r="Q34" s="2">
        <v>736.38379999999995</v>
      </c>
      <c r="R34" s="2">
        <v>765.80179999999996</v>
      </c>
      <c r="S34" s="2">
        <v>807.36199999999997</v>
      </c>
      <c r="T34" s="2">
        <v>868.6748</v>
      </c>
      <c r="U34" s="2">
        <v>905.59879999999998</v>
      </c>
      <c r="V34" s="2">
        <v>941.27850000000001</v>
      </c>
      <c r="W34" s="2">
        <v>981.75819999999999</v>
      </c>
      <c r="X34" s="2">
        <v>1128.2270000000001</v>
      </c>
      <c r="Y34" s="2">
        <v>1290.182</v>
      </c>
      <c r="Z34" s="2">
        <v>1405.675</v>
      </c>
      <c r="AA34" s="2">
        <v>1491.6980000000001</v>
      </c>
      <c r="AB34" s="2">
        <v>746.73888333333298</v>
      </c>
      <c r="AC34" s="2"/>
    </row>
    <row r="35" spans="3:29" x14ac:dyDescent="0.2">
      <c r="C35" t="s">
        <v>60</v>
      </c>
      <c r="D35" s="2">
        <v>0.18412539999999999</v>
      </c>
      <c r="E35" s="2">
        <v>0</v>
      </c>
      <c r="F35" s="2">
        <v>3.8557290000000001E-2</v>
      </c>
      <c r="G35" s="2">
        <v>3.3473129999999997E-2</v>
      </c>
      <c r="H35" s="2">
        <v>0.14958050000000001</v>
      </c>
      <c r="I35" s="2">
        <v>0.38326480000000002</v>
      </c>
      <c r="J35" s="2">
        <v>0.5154126</v>
      </c>
      <c r="K35" s="2">
        <v>0.4241528</v>
      </c>
      <c r="L35" s="2">
        <v>0.32385819999999998</v>
      </c>
      <c r="M35" s="2">
        <v>0.34807680000000002</v>
      </c>
      <c r="N35" s="2">
        <v>0.42973129999999998</v>
      </c>
      <c r="O35" s="2">
        <v>0.597468</v>
      </c>
      <c r="P35" s="2">
        <v>0.5763296</v>
      </c>
      <c r="Q35" s="2">
        <v>0.41478619999999999</v>
      </c>
      <c r="R35" s="2">
        <v>1.1254869999999999</v>
      </c>
      <c r="S35" s="2">
        <v>1.109399</v>
      </c>
      <c r="T35" s="2">
        <v>1.727384</v>
      </c>
      <c r="U35" s="2">
        <v>1.3010969999999999</v>
      </c>
      <c r="V35" s="2">
        <v>1.3854949999999999</v>
      </c>
      <c r="W35" s="2">
        <v>2.0534829999999999</v>
      </c>
      <c r="X35" s="2">
        <v>0.49251479999999997</v>
      </c>
      <c r="Y35" s="2">
        <v>0.72295609999999999</v>
      </c>
      <c r="Z35" s="2">
        <v>1.4581820000000001</v>
      </c>
      <c r="AA35" s="2">
        <v>1.1482030000000001</v>
      </c>
      <c r="AB35" s="2">
        <v>0.70595906333333303</v>
      </c>
      <c r="AC35" s="2"/>
    </row>
    <row r="36" spans="3:29" x14ac:dyDescent="0.2">
      <c r="C36" t="s">
        <v>61</v>
      </c>
      <c r="D36" s="2">
        <v>8134.0439999999999</v>
      </c>
      <c r="E36" s="2">
        <v>8162.2330000000002</v>
      </c>
      <c r="F36" s="2">
        <v>8149.183</v>
      </c>
      <c r="G36" s="2">
        <v>8687.3529999999992</v>
      </c>
      <c r="H36" s="2">
        <v>8711.8080000000009</v>
      </c>
      <c r="I36" s="2">
        <v>8689.2019999999993</v>
      </c>
      <c r="J36" s="2">
        <v>8690.3670000000002</v>
      </c>
      <c r="K36" s="2">
        <v>8722.8459999999995</v>
      </c>
      <c r="L36" s="2">
        <v>8701.2209999999995</v>
      </c>
      <c r="M36" s="2">
        <v>8715.857</v>
      </c>
      <c r="N36" s="2">
        <v>8753.4459999999999</v>
      </c>
      <c r="O36" s="2">
        <v>8760.6389999999992</v>
      </c>
      <c r="P36" s="2">
        <v>8780.5759999999991</v>
      </c>
      <c r="Q36" s="2">
        <v>8798.0280000000002</v>
      </c>
      <c r="R36" s="2">
        <v>8798.4369999999999</v>
      </c>
      <c r="S36" s="2">
        <v>8810.4500000000007</v>
      </c>
      <c r="T36" s="2">
        <v>8829.5509999999995</v>
      </c>
      <c r="U36" s="2">
        <v>8835.5630000000001</v>
      </c>
      <c r="V36" s="2">
        <v>8855.134</v>
      </c>
      <c r="W36" s="2">
        <v>8871.3430000000008</v>
      </c>
      <c r="X36" s="2">
        <v>8883.6299999999992</v>
      </c>
      <c r="Y36" s="2">
        <v>8900.4969999999994</v>
      </c>
      <c r="Z36" s="2">
        <v>8953.5339999999997</v>
      </c>
      <c r="AA36" s="2">
        <v>8953.0030000000006</v>
      </c>
      <c r="AB36" s="2">
        <v>8714.4977083333306</v>
      </c>
      <c r="AC36" s="2"/>
    </row>
    <row r="37" spans="3:29" x14ac:dyDescent="0.2">
      <c r="C37" t="s">
        <v>62</v>
      </c>
      <c r="D37" s="2">
        <v>14.66306</v>
      </c>
      <c r="E37" s="2">
        <v>14.67047</v>
      </c>
      <c r="F37" s="2">
        <v>14.390370000000001</v>
      </c>
      <c r="G37" s="2">
        <v>13.74057</v>
      </c>
      <c r="H37" s="2">
        <v>13.71691</v>
      </c>
      <c r="I37" s="2">
        <v>13.493069999999999</v>
      </c>
      <c r="J37" s="2">
        <v>13.42384</v>
      </c>
      <c r="K37" s="2">
        <v>13.2736</v>
      </c>
      <c r="L37" s="2">
        <v>13.04571</v>
      </c>
      <c r="M37" s="2">
        <v>13.02182</v>
      </c>
      <c r="N37" s="2">
        <v>13.034829999999999</v>
      </c>
      <c r="O37" s="2">
        <v>12.883229999999999</v>
      </c>
      <c r="P37" s="2">
        <v>12.816000000000001</v>
      </c>
      <c r="Q37" s="2">
        <v>12.63029</v>
      </c>
      <c r="R37" s="2">
        <v>12.594139999999999</v>
      </c>
      <c r="S37" s="2">
        <v>12.51125</v>
      </c>
      <c r="T37" s="2">
        <v>12.46505</v>
      </c>
      <c r="U37" s="2">
        <v>12.357139999999999</v>
      </c>
      <c r="V37" s="2">
        <v>12.287280000000001</v>
      </c>
      <c r="W37" s="2">
        <v>12.11181</v>
      </c>
      <c r="X37" s="2">
        <v>12.028269999999999</v>
      </c>
      <c r="Y37" s="2">
        <v>11.88252</v>
      </c>
      <c r="Z37" s="2">
        <v>11.90746</v>
      </c>
      <c r="AA37" s="2">
        <v>11.64559</v>
      </c>
      <c r="AB37" s="2">
        <v>12.941428333333301</v>
      </c>
      <c r="AC37" s="2"/>
    </row>
    <row r="38" spans="3:29" x14ac:dyDescent="0.2">
      <c r="C38" t="s">
        <v>456</v>
      </c>
      <c r="D38" s="2">
        <v>69.722369999999998</v>
      </c>
      <c r="E38" s="2">
        <v>1257.048</v>
      </c>
      <c r="F38" s="2">
        <v>1272.895</v>
      </c>
      <c r="G38" s="2">
        <v>1278.2760000000001</v>
      </c>
      <c r="H38" s="2">
        <v>1288.0250000000001</v>
      </c>
      <c r="I38" s="2">
        <v>1290.018</v>
      </c>
      <c r="J38" s="2">
        <v>1291.6220000000001</v>
      </c>
      <c r="K38" s="2">
        <v>1304.171</v>
      </c>
      <c r="L38" s="2">
        <v>1314.029</v>
      </c>
      <c r="M38" s="2">
        <v>1317.576</v>
      </c>
      <c r="N38" s="2">
        <v>1319.8810000000001</v>
      </c>
      <c r="O38" s="2">
        <v>1319.521</v>
      </c>
      <c r="P38" s="2">
        <v>1328.8710000000001</v>
      </c>
      <c r="Q38" s="2">
        <v>1350.422</v>
      </c>
      <c r="R38" s="2">
        <v>1368.8240000000001</v>
      </c>
      <c r="S38" s="2">
        <v>1384.9290000000001</v>
      </c>
      <c r="T38" s="2">
        <v>1399.329</v>
      </c>
      <c r="U38" s="2">
        <v>1410.5329999999999</v>
      </c>
      <c r="V38" s="2">
        <v>1440.4280000000001</v>
      </c>
      <c r="W38" s="2">
        <v>1472.482</v>
      </c>
      <c r="X38" s="2">
        <v>1492.8119999999999</v>
      </c>
      <c r="Y38" s="2">
        <v>1508.481</v>
      </c>
      <c r="Z38" s="2">
        <v>1532.6010000000001</v>
      </c>
      <c r="AA38" s="2">
        <v>1544.4079999999999</v>
      </c>
      <c r="AB38" s="2">
        <v>1314.8710154166599</v>
      </c>
      <c r="AC38" s="2"/>
    </row>
    <row r="39" spans="3:29" x14ac:dyDescent="0.2">
      <c r="C39" t="s">
        <v>63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/>
    </row>
    <row r="40" spans="3:29" x14ac:dyDescent="0.2">
      <c r="C40" t="s">
        <v>64</v>
      </c>
      <c r="D40" s="2">
        <v>3.2363089999999997E-2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9.5603209999999994E-2</v>
      </c>
      <c r="V40" s="2">
        <v>0.16301669999999999</v>
      </c>
      <c r="W40" s="2">
        <v>9.3610090000000007E-2</v>
      </c>
      <c r="X40" s="2">
        <v>0</v>
      </c>
      <c r="Y40" s="2">
        <v>0</v>
      </c>
      <c r="Z40" s="2">
        <v>0</v>
      </c>
      <c r="AA40" s="2">
        <v>1.6181549999999999E-2</v>
      </c>
      <c r="AB40" s="2">
        <v>1.6698943333333299E-2</v>
      </c>
      <c r="AC40" s="2"/>
    </row>
    <row r="41" spans="3:29" x14ac:dyDescent="0.2">
      <c r="C41" t="s">
        <v>65</v>
      </c>
      <c r="D41" s="2">
        <v>542.24540000000002</v>
      </c>
      <c r="E41" s="2">
        <v>541.66200000000003</v>
      </c>
      <c r="F41" s="2">
        <v>530.42529999999999</v>
      </c>
      <c r="G41" s="2">
        <v>521.44150000000002</v>
      </c>
      <c r="H41" s="2">
        <v>522.42729999999995</v>
      </c>
      <c r="I41" s="2">
        <v>531.077</v>
      </c>
      <c r="J41" s="2">
        <v>528.35709999999995</v>
      </c>
      <c r="K41" s="2">
        <v>540.67629999999997</v>
      </c>
      <c r="L41" s="2">
        <v>528.60360000000003</v>
      </c>
      <c r="M41" s="2">
        <v>528.61270000000002</v>
      </c>
      <c r="N41" s="2">
        <v>530.14419999999996</v>
      </c>
      <c r="O41" s="2">
        <v>540.25319999999999</v>
      </c>
      <c r="P41" s="2">
        <v>537.05259999999998</v>
      </c>
      <c r="Q41" s="2">
        <v>544.68539999999996</v>
      </c>
      <c r="R41" s="2">
        <v>542.31129999999996</v>
      </c>
      <c r="S41" s="2">
        <v>555.12189999999998</v>
      </c>
      <c r="T41" s="2">
        <v>553.15840000000003</v>
      </c>
      <c r="U41" s="2">
        <v>564.39880000000005</v>
      </c>
      <c r="V41" s="2">
        <v>559.3682</v>
      </c>
      <c r="W41" s="2">
        <v>568.30070000000001</v>
      </c>
      <c r="X41" s="2">
        <v>562.44510000000002</v>
      </c>
      <c r="Y41" s="2">
        <v>569.41189999999995</v>
      </c>
      <c r="Z41" s="2">
        <v>572.60329999999999</v>
      </c>
      <c r="AA41" s="2">
        <v>573.47590000000002</v>
      </c>
      <c r="AB41" s="2">
        <v>545.34412916666599</v>
      </c>
      <c r="AC41" s="2"/>
    </row>
    <row r="42" spans="3:29" x14ac:dyDescent="0.2">
      <c r="C42" t="s">
        <v>66</v>
      </c>
      <c r="D42" s="2">
        <v>174.44399999999999</v>
      </c>
      <c r="E42" s="2">
        <v>174.8578</v>
      </c>
      <c r="F42" s="2">
        <v>171.0702</v>
      </c>
      <c r="G42" s="2">
        <v>152.30719999999999</v>
      </c>
      <c r="H42" s="2">
        <v>157.51589999999999</v>
      </c>
      <c r="I42" s="2">
        <v>158.47919999999999</v>
      </c>
      <c r="J42" s="2">
        <v>161.27099999999999</v>
      </c>
      <c r="K42" s="2">
        <v>164.5934</v>
      </c>
      <c r="L42" s="2">
        <v>163.43950000000001</v>
      </c>
      <c r="M42" s="2">
        <v>166.16749999999999</v>
      </c>
      <c r="N42" s="2">
        <v>173.43180000000001</v>
      </c>
      <c r="O42" s="2">
        <v>182.67400000000001</v>
      </c>
      <c r="P42" s="2">
        <v>192.38740000000001</v>
      </c>
      <c r="Q42" s="2">
        <v>199.99619999999999</v>
      </c>
      <c r="R42" s="2">
        <v>207.87479999999999</v>
      </c>
      <c r="S42" s="2">
        <v>218.96899999999999</v>
      </c>
      <c r="T42" s="2">
        <v>230.08160000000001</v>
      </c>
      <c r="U42" s="2">
        <v>226.25800000000001</v>
      </c>
      <c r="V42" s="2">
        <v>236.1705</v>
      </c>
      <c r="W42" s="2">
        <v>235.4896</v>
      </c>
      <c r="X42" s="2">
        <v>235.50030000000001</v>
      </c>
      <c r="Y42" s="2">
        <v>234.49809999999999</v>
      </c>
      <c r="Z42" s="2">
        <v>243.6386</v>
      </c>
      <c r="AA42" s="2">
        <v>240.63319999999999</v>
      </c>
      <c r="AB42" s="2">
        <v>195.90620000000001</v>
      </c>
      <c r="AC42" s="2"/>
    </row>
    <row r="43" spans="3:29" x14ac:dyDescent="0.2">
      <c r="C43" t="s">
        <v>67</v>
      </c>
      <c r="D43" s="2">
        <v>8935.3359999999993</v>
      </c>
      <c r="E43" s="2">
        <v>10150.469999999999</v>
      </c>
      <c r="F43" s="2">
        <v>10138</v>
      </c>
      <c r="G43" s="2">
        <v>10653.15</v>
      </c>
      <c r="H43" s="2">
        <v>10693.64</v>
      </c>
      <c r="I43" s="2">
        <v>10682.65</v>
      </c>
      <c r="J43" s="2">
        <v>10685.56</v>
      </c>
      <c r="K43" s="2">
        <v>10745.98</v>
      </c>
      <c r="L43" s="2">
        <v>10720.66</v>
      </c>
      <c r="M43" s="2">
        <v>10741.58</v>
      </c>
      <c r="N43" s="2">
        <v>10790.37</v>
      </c>
      <c r="O43" s="2">
        <v>10816.57</v>
      </c>
      <c r="P43" s="2">
        <v>10852.28</v>
      </c>
      <c r="Q43" s="2">
        <v>10906.18</v>
      </c>
      <c r="R43" s="2">
        <v>10931.17</v>
      </c>
      <c r="S43" s="2">
        <v>10983.09</v>
      </c>
      <c r="T43" s="2">
        <v>11026.31</v>
      </c>
      <c r="U43" s="2">
        <v>11050.51</v>
      </c>
      <c r="V43" s="2">
        <v>11104.94</v>
      </c>
      <c r="W43" s="2">
        <v>11161.88</v>
      </c>
      <c r="X43" s="2">
        <v>11186.91</v>
      </c>
      <c r="Y43" s="2">
        <v>11225.49</v>
      </c>
      <c r="Z43" s="2">
        <v>11315.74</v>
      </c>
      <c r="AA43" s="2">
        <v>11324.33</v>
      </c>
      <c r="AB43" s="2">
        <v>10784.283166666601</v>
      </c>
      <c r="AC43" s="2"/>
    </row>
    <row r="44" spans="3:29" x14ac:dyDescent="0.2">
      <c r="C44" t="s">
        <v>68</v>
      </c>
      <c r="D44" s="2">
        <v>6282.1040000000003</v>
      </c>
      <c r="E44" s="2">
        <v>6117.598</v>
      </c>
      <c r="F44" s="2">
        <v>5872.1440000000002</v>
      </c>
      <c r="G44" s="2">
        <v>5959.4290000000001</v>
      </c>
      <c r="H44" s="2">
        <v>6145.0919999999996</v>
      </c>
      <c r="I44" s="2">
        <v>4723.8149999999996</v>
      </c>
      <c r="J44" s="2">
        <v>4193.7659999999996</v>
      </c>
      <c r="K44" s="2">
        <v>3999.9560000000001</v>
      </c>
      <c r="L44" s="2">
        <v>3673.3069999999998</v>
      </c>
      <c r="M44" s="2">
        <v>3625.1509999999998</v>
      </c>
      <c r="N44" s="2">
        <v>3631.163</v>
      </c>
      <c r="O44" s="2">
        <v>3576.8809999999999</v>
      </c>
      <c r="P44" s="2">
        <v>3332.7339999999999</v>
      </c>
      <c r="Q44" s="2">
        <v>3148.1320000000001</v>
      </c>
      <c r="R44" s="2">
        <v>2855.944</v>
      </c>
      <c r="S44" s="2">
        <v>2521.2359999999999</v>
      </c>
      <c r="T44" s="2">
        <v>2226.9670000000001</v>
      </c>
      <c r="U44" s="2">
        <v>2205.5479999999998</v>
      </c>
      <c r="V44" s="2">
        <v>2030.518</v>
      </c>
      <c r="W44" s="2">
        <v>1820.8140000000001</v>
      </c>
      <c r="X44" s="2">
        <v>1800.2380000000001</v>
      </c>
      <c r="Y44" s="2">
        <v>1702.2429999999999</v>
      </c>
      <c r="Z44" s="2">
        <v>1808.921</v>
      </c>
      <c r="AA44" s="2">
        <v>1563.086</v>
      </c>
      <c r="AB44" s="2">
        <v>3534.0327916666602</v>
      </c>
      <c r="AC44" s="2"/>
    </row>
    <row r="45" spans="3:29" x14ac:dyDescent="0.2">
      <c r="C45" t="s">
        <v>69</v>
      </c>
      <c r="D45" s="2">
        <v>54.498750000000001</v>
      </c>
      <c r="E45" s="2">
        <v>54.296129999999998</v>
      </c>
      <c r="F45" s="2">
        <v>53.821280000000002</v>
      </c>
      <c r="G45" s="2">
        <v>53.627029999999998</v>
      </c>
      <c r="H45" s="2">
        <v>53.463009999999997</v>
      </c>
      <c r="I45" s="2">
        <v>53.033969999999997</v>
      </c>
      <c r="J45" s="2">
        <v>52.764740000000003</v>
      </c>
      <c r="K45" s="2">
        <v>52.375579999999999</v>
      </c>
      <c r="L45" s="2">
        <v>52.084380000000003</v>
      </c>
      <c r="M45" s="2">
        <v>51.993389999999998</v>
      </c>
      <c r="N45" s="2">
        <v>52.10915</v>
      </c>
      <c r="O45" s="2">
        <v>51.832349999999998</v>
      </c>
      <c r="P45" s="2">
        <v>51.476750000000003</v>
      </c>
      <c r="Q45" s="2">
        <v>50.518509999999999</v>
      </c>
      <c r="R45" s="2">
        <v>50.149859999999997</v>
      </c>
      <c r="S45" s="2">
        <v>49.699649999999998</v>
      </c>
      <c r="T45" s="2">
        <v>49.475569999999998</v>
      </c>
      <c r="U45" s="2">
        <v>48.971589999999999</v>
      </c>
      <c r="V45" s="2">
        <v>48.4161</v>
      </c>
      <c r="W45" s="2">
        <v>48.082099999999997</v>
      </c>
      <c r="X45" s="2">
        <v>47.541229999999999</v>
      </c>
      <c r="Y45" s="2">
        <v>46.893999999999998</v>
      </c>
      <c r="Z45" s="2">
        <v>46.773949999999999</v>
      </c>
      <c r="AA45" s="2">
        <v>46.573819999999998</v>
      </c>
      <c r="AB45" s="2">
        <v>50.853037083333298</v>
      </c>
      <c r="AC45" s="2"/>
    </row>
    <row r="46" spans="3:29" x14ac:dyDescent="0.2">
      <c r="C46" t="s">
        <v>70</v>
      </c>
      <c r="D46" s="2">
        <v>3486.3470000000002</v>
      </c>
      <c r="E46" s="2">
        <v>3488.377</v>
      </c>
      <c r="F46" s="2">
        <v>3489.6950000000002</v>
      </c>
      <c r="G46" s="2">
        <v>3496.1579999999999</v>
      </c>
      <c r="H46" s="2">
        <v>3478.8719999999998</v>
      </c>
      <c r="I46" s="2">
        <v>3482.5940000000001</v>
      </c>
      <c r="J46" s="2">
        <v>3486.95</v>
      </c>
      <c r="K46" s="2">
        <v>3493.0819999999999</v>
      </c>
      <c r="L46" s="2">
        <v>3497.1410000000001</v>
      </c>
      <c r="M46" s="2">
        <v>3504.585</v>
      </c>
      <c r="N46" s="2">
        <v>3508.9369999999999</v>
      </c>
      <c r="O46" s="2">
        <v>3516.4259999999999</v>
      </c>
      <c r="P46" s="2">
        <v>3523.1930000000002</v>
      </c>
      <c r="Q46" s="2">
        <v>3535.7109999999998</v>
      </c>
      <c r="R46" s="2">
        <v>3545.8069999999998</v>
      </c>
      <c r="S46" s="2">
        <v>3558.7170000000001</v>
      </c>
      <c r="T46" s="2">
        <v>3569.8820000000001</v>
      </c>
      <c r="U46" s="2">
        <v>3580.7080000000001</v>
      </c>
      <c r="V46" s="2">
        <v>3592.4859999999999</v>
      </c>
      <c r="W46" s="2">
        <v>3605.4059999999999</v>
      </c>
      <c r="X46" s="2">
        <v>3617.5859999999998</v>
      </c>
      <c r="Y46" s="2">
        <v>3629.7649999999999</v>
      </c>
      <c r="Z46" s="2">
        <v>3641.1950000000002</v>
      </c>
      <c r="AA46" s="2">
        <v>3654.125</v>
      </c>
      <c r="AB46" s="2">
        <v>3540.9893750000001</v>
      </c>
      <c r="AC46" s="2"/>
    </row>
    <row r="47" spans="3:29" x14ac:dyDescent="0.2">
      <c r="C47" t="s">
        <v>468</v>
      </c>
      <c r="D47" s="2">
        <v>0.1491835</v>
      </c>
      <c r="E47" s="2">
        <v>0.26135239999999998</v>
      </c>
      <c r="F47" s="2">
        <v>0.4057481</v>
      </c>
      <c r="G47" s="2">
        <v>1.894118</v>
      </c>
      <c r="H47" s="2">
        <v>3.60792</v>
      </c>
      <c r="I47" s="2">
        <v>5.157635</v>
      </c>
      <c r="J47" s="2">
        <v>6.038246</v>
      </c>
      <c r="K47" s="2">
        <v>4.77698</v>
      </c>
      <c r="L47" s="2">
        <v>9.1350490000000004</v>
      </c>
      <c r="M47" s="2">
        <v>9.6241579999999995</v>
      </c>
      <c r="N47" s="2">
        <v>7.3760389999999996</v>
      </c>
      <c r="O47" s="2">
        <v>9.4008909999999997</v>
      </c>
      <c r="P47" s="2">
        <v>9.8030080000000002</v>
      </c>
      <c r="Q47" s="2">
        <v>12.46509</v>
      </c>
      <c r="R47" s="2">
        <v>10.31143</v>
      </c>
      <c r="S47" s="2">
        <v>10.574769999999999</v>
      </c>
      <c r="T47" s="2">
        <v>12.58832</v>
      </c>
      <c r="U47" s="2">
        <v>12.05804</v>
      </c>
      <c r="V47" s="2">
        <v>11.8726</v>
      </c>
      <c r="W47" s="2">
        <v>14.2379</v>
      </c>
      <c r="X47" s="2">
        <v>13.466950000000001</v>
      </c>
      <c r="Y47" s="2">
        <v>15.921379999999999</v>
      </c>
      <c r="Z47" s="2">
        <v>16.7315</v>
      </c>
      <c r="AA47" s="2">
        <v>15.59346</v>
      </c>
      <c r="AB47" s="2">
        <v>8.8938236666666608</v>
      </c>
      <c r="AC47" s="2"/>
    </row>
    <row r="48" spans="3:29" x14ac:dyDescent="0.2">
      <c r="C48" t="s">
        <v>71</v>
      </c>
      <c r="D48" s="2">
        <v>0.25778640000000003</v>
      </c>
      <c r="E48" s="2">
        <v>0.19234180000000001</v>
      </c>
      <c r="F48" s="2">
        <v>0.2391635</v>
      </c>
      <c r="G48" s="2">
        <v>0.96267809999999998</v>
      </c>
      <c r="H48" s="2">
        <v>1.797199</v>
      </c>
      <c r="I48" s="2">
        <v>2.3079589999999999</v>
      </c>
      <c r="J48" s="2">
        <v>1.912806</v>
      </c>
      <c r="K48" s="2">
        <v>1.502588</v>
      </c>
      <c r="L48" s="2">
        <v>1.124954</v>
      </c>
      <c r="M48" s="2">
        <v>0.95084809999999997</v>
      </c>
      <c r="N48" s="2">
        <v>0.5549982</v>
      </c>
      <c r="O48" s="2">
        <v>0.46192470000000002</v>
      </c>
      <c r="P48" s="2">
        <v>0.68892500000000001</v>
      </c>
      <c r="Q48" s="2">
        <v>1.400625</v>
      </c>
      <c r="R48" s="2">
        <v>0.34471239999999997</v>
      </c>
      <c r="S48" s="2">
        <v>0.29039900000000002</v>
      </c>
      <c r="T48" s="2">
        <v>0.27778079999999999</v>
      </c>
      <c r="U48" s="2">
        <v>0.2666558</v>
      </c>
      <c r="V48" s="2">
        <v>0.19898689999999999</v>
      </c>
      <c r="W48" s="2">
        <v>0.2001269</v>
      </c>
      <c r="X48" s="2">
        <v>0.3758457</v>
      </c>
      <c r="Y48" s="2">
        <v>0.3905093</v>
      </c>
      <c r="Z48" s="2">
        <v>0.3904318</v>
      </c>
      <c r="AA48" s="2">
        <v>0.20490040000000001</v>
      </c>
      <c r="AB48" s="2">
        <v>0.72063107500000001</v>
      </c>
      <c r="AC48" s="2"/>
    </row>
    <row r="49" spans="3:29" x14ac:dyDescent="0.2">
      <c r="C49" t="s">
        <v>469</v>
      </c>
      <c r="D49" s="2">
        <v>50.499830000000003</v>
      </c>
      <c r="E49" s="2">
        <v>48.596550000000001</v>
      </c>
      <c r="F49" s="2">
        <v>51.159550000000003</v>
      </c>
      <c r="G49" s="2">
        <v>58.188189999999999</v>
      </c>
      <c r="H49" s="2">
        <v>63.588479999999997</v>
      </c>
      <c r="I49" s="2">
        <v>62.990340000000003</v>
      </c>
      <c r="J49" s="2">
        <v>67.191370000000006</v>
      </c>
      <c r="K49" s="2">
        <v>66.296449999999993</v>
      </c>
      <c r="L49" s="2">
        <v>75.739720000000005</v>
      </c>
      <c r="M49" s="2">
        <v>75.625380000000007</v>
      </c>
      <c r="N49" s="2">
        <v>70.19359</v>
      </c>
      <c r="O49" s="2">
        <v>74.833950000000002</v>
      </c>
      <c r="P49" s="2">
        <v>75.942850000000007</v>
      </c>
      <c r="Q49" s="2">
        <v>82.560640000000006</v>
      </c>
      <c r="R49" s="2">
        <v>78.271940000000001</v>
      </c>
      <c r="S49" s="2">
        <v>80.165970000000002</v>
      </c>
      <c r="T49" s="2">
        <v>84.559719999999999</v>
      </c>
      <c r="U49" s="2">
        <v>82.747320000000002</v>
      </c>
      <c r="V49" s="2">
        <v>82.427019999999999</v>
      </c>
      <c r="W49" s="2">
        <v>87.787530000000004</v>
      </c>
      <c r="X49" s="2">
        <v>87.403000000000006</v>
      </c>
      <c r="Y49" s="2">
        <v>93.792919999999995</v>
      </c>
      <c r="Z49" s="2">
        <v>96.194040000000001</v>
      </c>
      <c r="AA49" s="2">
        <v>93.145889999999994</v>
      </c>
      <c r="AB49" s="2">
        <v>74.579260000000005</v>
      </c>
      <c r="AC49" s="2"/>
    </row>
    <row r="50" spans="3:29" x14ac:dyDescent="0.2">
      <c r="C50" t="s">
        <v>470</v>
      </c>
      <c r="D50" s="2">
        <v>306.11399999999998</v>
      </c>
      <c r="E50" s="2">
        <v>306.11399999999998</v>
      </c>
      <c r="F50" s="2">
        <v>306.02300000000002</v>
      </c>
      <c r="G50" s="2">
        <v>305.81229999999999</v>
      </c>
      <c r="H50" s="2">
        <v>305.77969999999999</v>
      </c>
      <c r="I50" s="2">
        <v>305.37099999999998</v>
      </c>
      <c r="J50" s="2">
        <v>304.77859999999998</v>
      </c>
      <c r="K50" s="2">
        <v>304.37729999999999</v>
      </c>
      <c r="L50" s="2">
        <v>304.19709999999998</v>
      </c>
      <c r="M50" s="2">
        <v>303.26229999999998</v>
      </c>
      <c r="N50" s="2">
        <v>303.84620000000001</v>
      </c>
      <c r="O50" s="2">
        <v>302.4683</v>
      </c>
      <c r="P50" s="2">
        <v>301.63220000000001</v>
      </c>
      <c r="Q50" s="2">
        <v>300.2482</v>
      </c>
      <c r="R50" s="2">
        <v>299.57670000000002</v>
      </c>
      <c r="S50" s="2">
        <v>297.07920000000001</v>
      </c>
      <c r="T50" s="2">
        <v>296.30489999999998</v>
      </c>
      <c r="U50" s="2">
        <v>294.291</v>
      </c>
      <c r="V50" s="2">
        <v>293.54899999999998</v>
      </c>
      <c r="W50" s="2">
        <v>291.89100000000002</v>
      </c>
      <c r="X50" s="2">
        <v>288.9427</v>
      </c>
      <c r="Y50" s="2">
        <v>286.75839999999999</v>
      </c>
      <c r="Z50" s="2">
        <v>287.108</v>
      </c>
      <c r="AA50" s="2">
        <v>285.13690000000003</v>
      </c>
      <c r="AB50" s="2">
        <v>299.19425000000001</v>
      </c>
      <c r="AC50" s="2"/>
    </row>
    <row r="51" spans="3:29" x14ac:dyDescent="0.2">
      <c r="C51" t="s">
        <v>72</v>
      </c>
      <c r="D51" s="2">
        <v>1789.4870000000001</v>
      </c>
      <c r="E51" s="2">
        <v>2456.308</v>
      </c>
      <c r="F51" s="2">
        <v>2942.6489999999999</v>
      </c>
      <c r="G51" s="2">
        <v>3432.87</v>
      </c>
      <c r="H51" s="2">
        <v>3759.67</v>
      </c>
      <c r="I51" s="2">
        <v>4043.9160000000002</v>
      </c>
      <c r="J51" s="2">
        <v>4317.1220000000003</v>
      </c>
      <c r="K51" s="2">
        <v>4605.1850000000004</v>
      </c>
      <c r="L51" s="2">
        <v>4886.1549999999997</v>
      </c>
      <c r="M51" s="2">
        <v>5053.098</v>
      </c>
      <c r="N51" s="2">
        <v>5224.2830000000004</v>
      </c>
      <c r="O51" s="2">
        <v>5393.4830000000002</v>
      </c>
      <c r="P51" s="2">
        <v>5561.0010000000002</v>
      </c>
      <c r="Q51" s="2">
        <v>5733.2370000000001</v>
      </c>
      <c r="R51" s="2">
        <v>5867.4449999999997</v>
      </c>
      <c r="S51" s="2">
        <v>6012.7849999999999</v>
      </c>
      <c r="T51" s="2">
        <v>6167.7380000000003</v>
      </c>
      <c r="U51" s="2">
        <v>6310.4709999999995</v>
      </c>
      <c r="V51" s="2">
        <v>6454.13</v>
      </c>
      <c r="W51" s="2">
        <v>6618.9769999999999</v>
      </c>
      <c r="X51" s="2">
        <v>6762.4809999999998</v>
      </c>
      <c r="Y51" s="2">
        <v>6890.4979999999996</v>
      </c>
      <c r="Z51" s="2">
        <v>6884.7470000000003</v>
      </c>
      <c r="AA51" s="2">
        <v>7011.0020000000004</v>
      </c>
      <c r="AB51" s="2">
        <v>5174.1140833333302</v>
      </c>
      <c r="AC51" s="2"/>
    </row>
    <row r="52" spans="3:29" x14ac:dyDescent="0.2">
      <c r="C52" t="s">
        <v>73</v>
      </c>
      <c r="D52" s="2">
        <v>2910.7080000000001</v>
      </c>
      <c r="E52" s="2">
        <v>2908.9679999999998</v>
      </c>
      <c r="F52" s="2">
        <v>2906.7939999999999</v>
      </c>
      <c r="G52" s="2">
        <v>2908.145</v>
      </c>
      <c r="H52" s="2">
        <v>2910.5650000000001</v>
      </c>
      <c r="I52" s="2">
        <v>2912.09</v>
      </c>
      <c r="J52" s="2">
        <v>2905.9520000000002</v>
      </c>
      <c r="K52" s="2">
        <v>2907.6979999999999</v>
      </c>
      <c r="L52" s="2">
        <v>2907.5140000000001</v>
      </c>
      <c r="M52" s="2">
        <v>2907.1039999999998</v>
      </c>
      <c r="N52" s="2">
        <v>2910.0340000000001</v>
      </c>
      <c r="O52" s="2">
        <v>2909.2220000000002</v>
      </c>
      <c r="P52" s="2">
        <v>2906.6489999999999</v>
      </c>
      <c r="Q52" s="2">
        <v>2905.8629999999998</v>
      </c>
      <c r="R52" s="2">
        <v>2903.5149999999999</v>
      </c>
      <c r="S52" s="2">
        <v>2906.3150000000001</v>
      </c>
      <c r="T52" s="2">
        <v>2905.922</v>
      </c>
      <c r="U52" s="2">
        <v>2903.598</v>
      </c>
      <c r="V52" s="2">
        <v>2896.1509999999998</v>
      </c>
      <c r="W52" s="2">
        <v>2896.393</v>
      </c>
      <c r="X52" s="2">
        <v>2894.6460000000002</v>
      </c>
      <c r="Y52" s="2">
        <v>2894.317</v>
      </c>
      <c r="Z52" s="2">
        <v>2886.0949999999998</v>
      </c>
      <c r="AA52" s="2">
        <v>2886.7060000000001</v>
      </c>
      <c r="AB52" s="2">
        <v>2903.7901666666598</v>
      </c>
      <c r="AC52" s="2"/>
    </row>
    <row r="53" spans="3:29" x14ac:dyDescent="0.2">
      <c r="C53" t="s">
        <v>74</v>
      </c>
      <c r="D53" s="2">
        <v>0</v>
      </c>
      <c r="E53" s="2">
        <v>5.0575559999999999E-2</v>
      </c>
      <c r="F53" s="2">
        <v>7.4267620000000006E-2</v>
      </c>
      <c r="G53" s="2">
        <v>0.1840715</v>
      </c>
      <c r="H53" s="2">
        <v>0.30836590000000003</v>
      </c>
      <c r="I53" s="2">
        <v>0.48678320000000003</v>
      </c>
      <c r="J53" s="2">
        <v>0.35300049999999999</v>
      </c>
      <c r="K53" s="2">
        <v>5.9788940000000002E-3</v>
      </c>
      <c r="L53" s="2">
        <v>0</v>
      </c>
      <c r="M53" s="2">
        <v>5.9788940000000002E-3</v>
      </c>
      <c r="N53" s="2">
        <v>0</v>
      </c>
      <c r="O53" s="2">
        <v>1.0846389999999999E-2</v>
      </c>
      <c r="P53" s="2">
        <v>1.3396979999999999E-2</v>
      </c>
      <c r="Q53" s="2">
        <v>2.6114620000000002E-2</v>
      </c>
      <c r="R53" s="2">
        <v>0</v>
      </c>
      <c r="S53" s="2">
        <v>0</v>
      </c>
      <c r="T53" s="2">
        <v>5.8168789999999996E-3</v>
      </c>
      <c r="U53" s="2">
        <v>2.387536E-3</v>
      </c>
      <c r="V53" s="2">
        <v>7.1430399999999998E-3</v>
      </c>
      <c r="W53" s="2">
        <v>2.011429E-2</v>
      </c>
      <c r="X53" s="2">
        <v>1.314017E-2</v>
      </c>
      <c r="Y53" s="2">
        <v>5.7353189999999998E-2</v>
      </c>
      <c r="Z53" s="2">
        <v>5.180995E-2</v>
      </c>
      <c r="AA53" s="2">
        <v>1.9100289999999999E-2</v>
      </c>
      <c r="AB53" s="2">
        <v>7.0676891791666599E-2</v>
      </c>
      <c r="AC53" s="2"/>
    </row>
    <row r="54" spans="3:29" x14ac:dyDescent="0.2">
      <c r="C54" t="s">
        <v>75</v>
      </c>
      <c r="D54" s="2">
        <v>64.382459999999995</v>
      </c>
      <c r="E54" s="2">
        <v>120.3096</v>
      </c>
      <c r="F54" s="2">
        <v>120.7343</v>
      </c>
      <c r="G54" s="2">
        <v>188.09630000000001</v>
      </c>
      <c r="H54" s="2">
        <v>237.4247</v>
      </c>
      <c r="I54" s="2">
        <v>249.82210000000001</v>
      </c>
      <c r="J54" s="2">
        <v>270.56779999999998</v>
      </c>
      <c r="K54" s="2">
        <v>223.9939</v>
      </c>
      <c r="L54" s="2">
        <v>306.20170000000002</v>
      </c>
      <c r="M54" s="2">
        <v>298.80130000000003</v>
      </c>
      <c r="N54" s="2">
        <v>210.4299</v>
      </c>
      <c r="O54" s="2">
        <v>225.24350000000001</v>
      </c>
      <c r="P54" s="2">
        <v>221.8817</v>
      </c>
      <c r="Q54" s="2">
        <v>286.649</v>
      </c>
      <c r="R54" s="2">
        <v>207.7938</v>
      </c>
      <c r="S54" s="2">
        <v>201.78489999999999</v>
      </c>
      <c r="T54" s="2">
        <v>239.5958</v>
      </c>
      <c r="U54" s="2">
        <v>217.24809999999999</v>
      </c>
      <c r="V54" s="2">
        <v>217.92869999999999</v>
      </c>
      <c r="W54" s="2">
        <v>253.53319999999999</v>
      </c>
      <c r="X54" s="2">
        <v>242.45920000000001</v>
      </c>
      <c r="Y54" s="2">
        <v>278.85820000000001</v>
      </c>
      <c r="Z54" s="2">
        <v>301.19260000000003</v>
      </c>
      <c r="AA54" s="2">
        <v>252.00389999999999</v>
      </c>
      <c r="AB54" s="2">
        <v>226.5390275</v>
      </c>
      <c r="AC54" s="2"/>
    </row>
    <row r="55" spans="3:29" x14ac:dyDescent="0.2">
      <c r="C55" t="s">
        <v>76</v>
      </c>
      <c r="D55" s="2">
        <v>8.8502489999999998</v>
      </c>
      <c r="E55" s="2">
        <v>8.7932360000000003</v>
      </c>
      <c r="F55" s="2">
        <v>8.5978100000000008</v>
      </c>
      <c r="G55" s="2">
        <v>8.5627859999999991</v>
      </c>
      <c r="H55" s="2">
        <v>8.5440959999999997</v>
      </c>
      <c r="I55" s="2">
        <v>8.4333840000000002</v>
      </c>
      <c r="J55" s="2">
        <v>8.3727710000000002</v>
      </c>
      <c r="K55" s="2">
        <v>8.2606920000000006</v>
      </c>
      <c r="L55" s="2">
        <v>8.1763259999999995</v>
      </c>
      <c r="M55" s="2">
        <v>8.1324039999999993</v>
      </c>
      <c r="N55" s="2">
        <v>8.1745649999999994</v>
      </c>
      <c r="O55" s="2">
        <v>8.1207039999999999</v>
      </c>
      <c r="P55" s="2">
        <v>7.958507</v>
      </c>
      <c r="Q55" s="2">
        <v>7.7551079999999999</v>
      </c>
      <c r="R55" s="2">
        <v>7.6406559999999999</v>
      </c>
      <c r="S55" s="2">
        <v>7.5427790000000003</v>
      </c>
      <c r="T55" s="2">
        <v>7.4823180000000002</v>
      </c>
      <c r="U55" s="2">
        <v>7.3476059999999999</v>
      </c>
      <c r="V55" s="2">
        <v>7.1957789999999999</v>
      </c>
      <c r="W55" s="2">
        <v>7.10663</v>
      </c>
      <c r="X55" s="2">
        <v>6.9655839999999998</v>
      </c>
      <c r="Y55" s="2">
        <v>6.7985290000000003</v>
      </c>
      <c r="Z55" s="2">
        <v>6.7585990000000002</v>
      </c>
      <c r="AA55" s="2">
        <v>6.7066559999999997</v>
      </c>
      <c r="AB55" s="2">
        <v>7.8449072500000003</v>
      </c>
      <c r="AC55" s="2"/>
    </row>
    <row r="56" spans="3:29" x14ac:dyDescent="0.2">
      <c r="C56" t="s">
        <v>77</v>
      </c>
      <c r="D56" s="2">
        <v>25.757770000000001</v>
      </c>
      <c r="E56" s="2">
        <v>25.649439999999998</v>
      </c>
      <c r="F56" s="2">
        <v>24.962759999999999</v>
      </c>
      <c r="G56" s="2">
        <v>24.953230000000001</v>
      </c>
      <c r="H56" s="2">
        <v>25.16168</v>
      </c>
      <c r="I56" s="2">
        <v>24.657499999999999</v>
      </c>
      <c r="J56" s="2">
        <v>24.472000000000001</v>
      </c>
      <c r="K56" s="2">
        <v>24.21453</v>
      </c>
      <c r="L56" s="2">
        <v>24.000620000000001</v>
      </c>
      <c r="M56" s="2">
        <v>23.865670000000001</v>
      </c>
      <c r="N56" s="2">
        <v>23.924469999999999</v>
      </c>
      <c r="O56" s="2">
        <v>23.894639999999999</v>
      </c>
      <c r="P56" s="2">
        <v>23.540109999999999</v>
      </c>
      <c r="Q56" s="2">
        <v>22.978400000000001</v>
      </c>
      <c r="R56" s="2">
        <v>22.953679999999999</v>
      </c>
      <c r="S56" s="2">
        <v>22.68582</v>
      </c>
      <c r="T56" s="2">
        <v>22.471060000000001</v>
      </c>
      <c r="U56" s="2">
        <v>22.223279999999999</v>
      </c>
      <c r="V56" s="2">
        <v>21.813890000000001</v>
      </c>
      <c r="W56" s="2">
        <v>21.59112</v>
      </c>
      <c r="X56" s="2">
        <v>21.248830000000002</v>
      </c>
      <c r="Y56" s="2">
        <v>20.821860000000001</v>
      </c>
      <c r="Z56" s="2">
        <v>20.70618</v>
      </c>
      <c r="AA56" s="2">
        <v>20.57189</v>
      </c>
      <c r="AB56" s="2">
        <v>23.296684583333299</v>
      </c>
      <c r="AC56" s="2"/>
    </row>
    <row r="57" spans="3:29" x14ac:dyDescent="0.2">
      <c r="C57" t="s">
        <v>78</v>
      </c>
      <c r="D57" s="2">
        <v>1352.6469999999999</v>
      </c>
      <c r="E57" s="2">
        <v>1389.1</v>
      </c>
      <c r="F57" s="2">
        <v>1419.8140000000001</v>
      </c>
      <c r="G57" s="2">
        <v>1450.4580000000001</v>
      </c>
      <c r="H57" s="2">
        <v>1482.673</v>
      </c>
      <c r="I57" s="2">
        <v>1511.998</v>
      </c>
      <c r="J57" s="2">
        <v>1540.9949999999999</v>
      </c>
      <c r="K57" s="2">
        <v>1568.902</v>
      </c>
      <c r="L57" s="2">
        <v>1600.643</v>
      </c>
      <c r="M57" s="2">
        <v>1627.1189999999999</v>
      </c>
      <c r="N57" s="2">
        <v>1661.8979999999999</v>
      </c>
      <c r="O57" s="2">
        <v>1685.518</v>
      </c>
      <c r="P57" s="2">
        <v>1718.854</v>
      </c>
      <c r="Q57" s="2">
        <v>1747.443</v>
      </c>
      <c r="R57" s="2">
        <v>1785.981</v>
      </c>
      <c r="S57" s="2">
        <v>1821.9770000000001</v>
      </c>
      <c r="T57" s="2">
        <v>1868.991</v>
      </c>
      <c r="U57" s="2">
        <v>1909.952</v>
      </c>
      <c r="V57" s="2">
        <v>1967.511</v>
      </c>
      <c r="W57" s="2">
        <v>2017.422</v>
      </c>
      <c r="X57" s="2">
        <v>2066.8879999999999</v>
      </c>
      <c r="Y57" s="2">
        <v>2119.0219999999999</v>
      </c>
      <c r="Z57" s="2">
        <v>2198.596</v>
      </c>
      <c r="AA57" s="2">
        <v>2257.6509999999998</v>
      </c>
      <c r="AB57" s="2">
        <v>1740.5022083333299</v>
      </c>
      <c r="AC57" s="2"/>
    </row>
    <row r="58" spans="3:29" x14ac:dyDescent="0.2">
      <c r="C58" t="s">
        <v>79</v>
      </c>
      <c r="D58" s="2">
        <v>34.81738</v>
      </c>
      <c r="E58" s="2">
        <v>29.378540000000001</v>
      </c>
      <c r="F58" s="2">
        <v>25.24287</v>
      </c>
      <c r="G58" s="2">
        <v>23.76735</v>
      </c>
      <c r="H58" s="2">
        <v>11.22791</v>
      </c>
      <c r="I58" s="2">
        <v>7.3776900000000003</v>
      </c>
      <c r="J58" s="2">
        <v>6.6794510000000002</v>
      </c>
      <c r="K58" s="2">
        <v>6.8476039999999996</v>
      </c>
      <c r="L58" s="2">
        <v>4.6548340000000001</v>
      </c>
      <c r="M58" s="2">
        <v>4.4115589999999996</v>
      </c>
      <c r="N58" s="2">
        <v>4.5331210000000004</v>
      </c>
      <c r="O58" s="2">
        <v>3.75047</v>
      </c>
      <c r="P58" s="2">
        <v>3.7621359999999999</v>
      </c>
      <c r="Q58" s="2">
        <v>4.0183879999999998</v>
      </c>
      <c r="R58" s="2">
        <v>3.5251640000000002</v>
      </c>
      <c r="S58" s="2">
        <v>3.3431869999999999</v>
      </c>
      <c r="T58" s="2">
        <v>3.118973</v>
      </c>
      <c r="U58" s="2">
        <v>2.6755689999999999</v>
      </c>
      <c r="V58" s="2">
        <v>2.7873450000000002</v>
      </c>
      <c r="W58" s="2">
        <v>1.9865809999999999</v>
      </c>
      <c r="X58" s="2">
        <v>1.7333780000000001</v>
      </c>
      <c r="Y58" s="2">
        <v>2.0135139999999998</v>
      </c>
      <c r="Z58" s="2">
        <v>2.1368339999999999</v>
      </c>
      <c r="AA58" s="2">
        <v>1.341647</v>
      </c>
      <c r="AB58" s="2">
        <v>8.1304789583333292</v>
      </c>
      <c r="AC58" s="2"/>
    </row>
    <row r="59" spans="3:29" x14ac:dyDescent="0.2">
      <c r="C59" t="s">
        <v>80</v>
      </c>
      <c r="D59" s="2">
        <v>2184.7860000000001</v>
      </c>
      <c r="E59" s="2">
        <v>1983.5519999999999</v>
      </c>
      <c r="F59" s="2">
        <v>1861.819</v>
      </c>
      <c r="G59" s="2">
        <v>700.2808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280.434908333333</v>
      </c>
      <c r="AC59" s="2"/>
    </row>
    <row r="60" spans="3:29" x14ac:dyDescent="0.2">
      <c r="C60" t="s">
        <v>81</v>
      </c>
      <c r="D60" s="2">
        <v>776.0598</v>
      </c>
      <c r="E60" s="2">
        <v>776.1712</v>
      </c>
      <c r="F60" s="2">
        <v>767.72990000000004</v>
      </c>
      <c r="G60" s="2">
        <v>769.87929999999994</v>
      </c>
      <c r="H60" s="2">
        <v>777.44579999999996</v>
      </c>
      <c r="I60" s="2">
        <v>771.92909999999995</v>
      </c>
      <c r="J60" s="2">
        <v>771.90769999999998</v>
      </c>
      <c r="K60" s="2">
        <v>771.77589999999998</v>
      </c>
      <c r="L60" s="2">
        <v>770.10500000000002</v>
      </c>
      <c r="M60" s="2">
        <v>770.8895</v>
      </c>
      <c r="N60" s="2">
        <v>775.72249999999997</v>
      </c>
      <c r="O60" s="2">
        <v>776.37540000000001</v>
      </c>
      <c r="P60" s="2">
        <v>771.27229999999997</v>
      </c>
      <c r="Q60" s="2">
        <v>764.44539999999995</v>
      </c>
      <c r="R60" s="2">
        <v>764.2328</v>
      </c>
      <c r="S60" s="2">
        <v>760.6422</v>
      </c>
      <c r="T60" s="2">
        <v>758.56050000000005</v>
      </c>
      <c r="U60" s="2">
        <v>754.12739999999997</v>
      </c>
      <c r="V60" s="2">
        <v>749.80179999999996</v>
      </c>
      <c r="W60" s="2">
        <v>744.5693</v>
      </c>
      <c r="X60" s="2">
        <v>738.58810000000005</v>
      </c>
      <c r="Y60" s="2">
        <v>729.13319999999999</v>
      </c>
      <c r="Z60" s="2">
        <v>735.67669999999998</v>
      </c>
      <c r="AA60" s="2">
        <v>728.90809999999999</v>
      </c>
      <c r="AB60" s="2">
        <v>761.49787083333297</v>
      </c>
      <c r="AC60" s="2"/>
    </row>
    <row r="61" spans="3:29" x14ac:dyDescent="0.2">
      <c r="C61" t="s">
        <v>82</v>
      </c>
      <c r="D61" s="2">
        <v>335.4477</v>
      </c>
      <c r="E61" s="2">
        <v>334.55860000000001</v>
      </c>
      <c r="F61" s="2">
        <v>331.57810000000001</v>
      </c>
      <c r="G61" s="2">
        <v>331.15539999999999</v>
      </c>
      <c r="H61" s="2">
        <v>331.43939999999998</v>
      </c>
      <c r="I61" s="2">
        <v>330.55079999999998</v>
      </c>
      <c r="J61" s="2">
        <v>326.64299999999997</v>
      </c>
      <c r="K61" s="2">
        <v>324.21420000000001</v>
      </c>
      <c r="L61" s="2">
        <v>321.4796</v>
      </c>
      <c r="M61" s="2">
        <v>320.78620000000001</v>
      </c>
      <c r="N61" s="2">
        <v>322.53429999999997</v>
      </c>
      <c r="O61" s="2">
        <v>319.27940000000001</v>
      </c>
      <c r="P61" s="2">
        <v>318.37599999999998</v>
      </c>
      <c r="Q61" s="2">
        <v>314.64749999999998</v>
      </c>
      <c r="R61" s="2">
        <v>312.47430000000003</v>
      </c>
      <c r="S61" s="2">
        <v>310.3177</v>
      </c>
      <c r="T61" s="2">
        <v>308.1549</v>
      </c>
      <c r="U61" s="2">
        <v>305.88069999999999</v>
      </c>
      <c r="V61" s="2">
        <v>303.98289999999997</v>
      </c>
      <c r="W61" s="2">
        <v>298.27319999999997</v>
      </c>
      <c r="X61" s="2">
        <v>294.05360000000002</v>
      </c>
      <c r="Y61" s="2">
        <v>290.70330000000001</v>
      </c>
      <c r="Z61" s="2">
        <v>290.83920000000001</v>
      </c>
      <c r="AA61" s="2">
        <v>285.75540000000001</v>
      </c>
      <c r="AB61" s="2">
        <v>315.130225</v>
      </c>
      <c r="AC61" s="2"/>
    </row>
    <row r="62" spans="3:29" x14ac:dyDescent="0.2">
      <c r="C62" t="s">
        <v>83</v>
      </c>
      <c r="D62" s="2">
        <v>-1.588903</v>
      </c>
      <c r="E62" s="2">
        <v>-1.3378319999999999</v>
      </c>
      <c r="F62" s="2">
        <v>-2.4688729999999999</v>
      </c>
      <c r="G62" s="2">
        <v>-3.6787770000000002</v>
      </c>
      <c r="H62" s="2">
        <v>-4.1499600000000001</v>
      </c>
      <c r="I62" s="2">
        <v>-4.5690439999999999</v>
      </c>
      <c r="J62" s="2">
        <v>-4.4598050000000002</v>
      </c>
      <c r="K62" s="2">
        <v>-4.2065939999999999</v>
      </c>
      <c r="L62" s="2">
        <v>-4.6684809999999999</v>
      </c>
      <c r="M62" s="2">
        <v>-4.4582040000000003</v>
      </c>
      <c r="N62" s="2">
        <v>-4.0079500000000001</v>
      </c>
      <c r="O62" s="2">
        <v>-4.0824069999999999</v>
      </c>
      <c r="P62" s="2">
        <v>-4.13225</v>
      </c>
      <c r="Q62" s="2">
        <v>-4.3454259999999998</v>
      </c>
      <c r="R62" s="2">
        <v>-4.2007700000000003</v>
      </c>
      <c r="S62" s="2">
        <v>-4.2712529999999997</v>
      </c>
      <c r="T62" s="2">
        <v>-4.4156789999999999</v>
      </c>
      <c r="U62" s="2">
        <v>-4.314095</v>
      </c>
      <c r="V62" s="2">
        <v>-4.3424529999999999</v>
      </c>
      <c r="W62" s="2">
        <v>-4.385751</v>
      </c>
      <c r="X62" s="2">
        <v>-4.3763589999999999</v>
      </c>
      <c r="Y62" s="2">
        <v>-4.4131580000000001</v>
      </c>
      <c r="Z62" s="2">
        <v>-4.5123530000000001</v>
      </c>
      <c r="AA62" s="2">
        <v>-4.4225139999999996</v>
      </c>
      <c r="AB62" s="2">
        <v>-3.992037125</v>
      </c>
      <c r="AC62" s="2"/>
    </row>
    <row r="63" spans="3:29" x14ac:dyDescent="0.2">
      <c r="C63" t="s">
        <v>84</v>
      </c>
      <c r="D63" s="2">
        <v>-29.142299999999999</v>
      </c>
      <c r="E63" s="2">
        <v>-24.91835</v>
      </c>
      <c r="F63" s="2">
        <v>-59.869900000000001</v>
      </c>
      <c r="G63" s="2">
        <v>-99.617999999999995</v>
      </c>
      <c r="H63" s="2">
        <v>-104.3655</v>
      </c>
      <c r="I63" s="2">
        <v>-129.6328</v>
      </c>
      <c r="J63" s="2">
        <v>-122.5474</v>
      </c>
      <c r="K63" s="2">
        <v>-114.6606</v>
      </c>
      <c r="L63" s="2">
        <v>-117.2358</v>
      </c>
      <c r="M63" s="2">
        <v>-128.07560000000001</v>
      </c>
      <c r="N63" s="2">
        <v>-138.33070000000001</v>
      </c>
      <c r="O63" s="2">
        <v>-143.89959999999999</v>
      </c>
      <c r="P63" s="2">
        <v>-160.7039</v>
      </c>
      <c r="Q63" s="2">
        <v>-171.3383</v>
      </c>
      <c r="R63" s="2">
        <v>-186.45269999999999</v>
      </c>
      <c r="S63" s="2">
        <v>-204.50899999999999</v>
      </c>
      <c r="T63" s="2">
        <v>-216.73759999999999</v>
      </c>
      <c r="U63" s="2">
        <v>-219.43879999999999</v>
      </c>
      <c r="V63" s="2">
        <v>-239.69759999999999</v>
      </c>
      <c r="W63" s="2">
        <v>-243.59309999999999</v>
      </c>
      <c r="X63" s="2">
        <v>-246.97929999999999</v>
      </c>
      <c r="Y63" s="2">
        <v>-252.3562</v>
      </c>
      <c r="Z63" s="2">
        <v>-257.29070000000002</v>
      </c>
      <c r="AA63" s="2">
        <v>-264.02980000000002</v>
      </c>
      <c r="AB63" s="2">
        <v>-161.47598124999999</v>
      </c>
      <c r="AC63" s="2"/>
    </row>
    <row r="64" spans="3:29" x14ac:dyDescent="0.2">
      <c r="C64" t="s">
        <v>85</v>
      </c>
      <c r="D64" s="2">
        <v>2262.1950000000002</v>
      </c>
      <c r="E64" s="2">
        <v>2352.2600000000002</v>
      </c>
      <c r="F64" s="2">
        <v>2432.0430000000001</v>
      </c>
      <c r="G64" s="2">
        <v>2493.8020000000001</v>
      </c>
      <c r="H64" s="2">
        <v>2640.2339999999999</v>
      </c>
      <c r="I64" s="2">
        <v>2747.2739999999999</v>
      </c>
      <c r="J64" s="2">
        <v>2857.8850000000002</v>
      </c>
      <c r="K64" s="2">
        <v>2859.183</v>
      </c>
      <c r="L64" s="2">
        <v>2868.7330000000002</v>
      </c>
      <c r="M64" s="2">
        <v>2965.6239999999998</v>
      </c>
      <c r="N64" s="2">
        <v>3052.8809999999999</v>
      </c>
      <c r="O64" s="2">
        <v>3135.7919999999999</v>
      </c>
      <c r="P64" s="2">
        <v>3214.2890000000002</v>
      </c>
      <c r="Q64" s="2">
        <v>3302.4659999999999</v>
      </c>
      <c r="R64" s="2">
        <v>3682.9</v>
      </c>
      <c r="S64" s="2">
        <v>4072.7939999999999</v>
      </c>
      <c r="T64" s="2">
        <v>4452.348</v>
      </c>
      <c r="U64" s="2">
        <v>4536.9390000000003</v>
      </c>
      <c r="V64" s="2">
        <v>4629.5619999999999</v>
      </c>
      <c r="W64" s="2">
        <v>4769.8620000000001</v>
      </c>
      <c r="X64" s="2">
        <v>4867.76</v>
      </c>
      <c r="Y64" s="2">
        <v>4987.2219999999998</v>
      </c>
      <c r="Z64" s="2">
        <v>5104.6909999999998</v>
      </c>
      <c r="AA64" s="2">
        <v>5194.4359999999997</v>
      </c>
      <c r="AB64" s="2">
        <v>3561.7989583333301</v>
      </c>
      <c r="AC64" s="2"/>
    </row>
    <row r="65" spans="3:29" x14ac:dyDescent="0.2">
      <c r="C65" t="s">
        <v>86</v>
      </c>
      <c r="D65" s="2">
        <v>21833.27</v>
      </c>
      <c r="E65" s="2">
        <v>22293.45</v>
      </c>
      <c r="F65" s="2">
        <v>22466.46</v>
      </c>
      <c r="G65" s="2">
        <v>22012.2</v>
      </c>
      <c r="H65" s="2">
        <v>22025.65</v>
      </c>
      <c r="I65" s="2">
        <v>20994.02</v>
      </c>
      <c r="J65" s="2">
        <v>20880.830000000002</v>
      </c>
      <c r="K65" s="2">
        <v>20948.099999999999</v>
      </c>
      <c r="L65" s="2">
        <v>21026.82</v>
      </c>
      <c r="M65" s="2">
        <v>21235.63</v>
      </c>
      <c r="N65" s="2">
        <v>21423.51</v>
      </c>
      <c r="O65" s="2">
        <v>21652.31</v>
      </c>
      <c r="P65" s="2">
        <v>21648.06</v>
      </c>
      <c r="Q65" s="2">
        <v>21804.91</v>
      </c>
      <c r="R65" s="2">
        <v>21943.98</v>
      </c>
      <c r="S65" s="2">
        <v>22142.91</v>
      </c>
      <c r="T65" s="2">
        <v>22448.22</v>
      </c>
      <c r="U65" s="2">
        <v>22650.77</v>
      </c>
      <c r="V65" s="2">
        <v>22730.42</v>
      </c>
      <c r="W65" s="2">
        <v>22896.89</v>
      </c>
      <c r="X65" s="2">
        <v>23139.84</v>
      </c>
      <c r="Y65" s="2">
        <v>23359.56</v>
      </c>
      <c r="Z65" s="2">
        <v>23690.55</v>
      </c>
      <c r="AA65" s="2">
        <v>23647.06</v>
      </c>
      <c r="AB65" s="2">
        <v>22120.642500000002</v>
      </c>
      <c r="AC65" s="2"/>
    </row>
    <row r="66" spans="3:29" x14ac:dyDescent="0.2">
      <c r="C66" t="s">
        <v>87</v>
      </c>
      <c r="D66" s="2">
        <v>17838.43</v>
      </c>
      <c r="E66" s="2">
        <v>17090.310000000001</v>
      </c>
      <c r="F66" s="2">
        <v>17180.04</v>
      </c>
      <c r="G66" s="2">
        <v>17796.560000000001</v>
      </c>
      <c r="H66" s="2">
        <v>17947.89</v>
      </c>
      <c r="I66" s="2">
        <v>18015.189999999999</v>
      </c>
      <c r="J66" s="2">
        <v>18144.46</v>
      </c>
      <c r="K66" s="2">
        <v>18304.740000000002</v>
      </c>
      <c r="L66" s="2">
        <v>18501.599999999999</v>
      </c>
      <c r="M66" s="2">
        <v>18601.939999999999</v>
      </c>
      <c r="N66" s="2">
        <v>18791</v>
      </c>
      <c r="O66" s="2">
        <v>18941.509999999998</v>
      </c>
      <c r="P66" s="2">
        <v>19089.7</v>
      </c>
      <c r="Q66" s="2">
        <v>19252.05</v>
      </c>
      <c r="R66" s="2">
        <v>19374.759999999998</v>
      </c>
      <c r="S66" s="2">
        <v>19538.93</v>
      </c>
      <c r="T66" s="2">
        <v>19706</v>
      </c>
      <c r="U66" s="2">
        <v>19843.36</v>
      </c>
      <c r="V66" s="2">
        <v>19986.75</v>
      </c>
      <c r="W66" s="2">
        <v>20135.759999999998</v>
      </c>
      <c r="X66" s="2">
        <v>20287.62</v>
      </c>
      <c r="Y66" s="2">
        <v>20450.150000000001</v>
      </c>
      <c r="Z66" s="2">
        <v>20690.900000000001</v>
      </c>
      <c r="AA66" s="2">
        <v>20810.02</v>
      </c>
      <c r="AB66" s="2">
        <v>19013.319583333301</v>
      </c>
      <c r="AC66" s="2"/>
    </row>
    <row r="67" spans="3:29" x14ac:dyDescent="0.2">
      <c r="C67" t="s">
        <v>88</v>
      </c>
      <c r="D67" s="2">
        <v>0</v>
      </c>
      <c r="E67" s="2">
        <v>357.27609999999999</v>
      </c>
      <c r="F67" s="2">
        <v>559.58249999999998</v>
      </c>
      <c r="G67" s="2">
        <v>532.25319999999999</v>
      </c>
      <c r="H67" s="2">
        <v>570.59590000000003</v>
      </c>
      <c r="I67" s="2">
        <v>864.149</v>
      </c>
      <c r="J67" s="2">
        <v>1428.248</v>
      </c>
      <c r="K67" s="2">
        <v>1729.847</v>
      </c>
      <c r="L67" s="2">
        <v>3239.2510000000002</v>
      </c>
      <c r="M67" s="2">
        <v>3523.944</v>
      </c>
      <c r="N67" s="2">
        <v>3498.4720000000002</v>
      </c>
      <c r="O67" s="2">
        <v>3487.76</v>
      </c>
      <c r="P67" s="2">
        <v>3448.8679999999999</v>
      </c>
      <c r="Q67" s="2">
        <v>3365.01</v>
      </c>
      <c r="R67" s="2">
        <v>3309.72</v>
      </c>
      <c r="S67" s="2">
        <v>3335.7489999999998</v>
      </c>
      <c r="T67" s="2">
        <v>3384.5050000000001</v>
      </c>
      <c r="U67" s="2">
        <v>3430.4690000000001</v>
      </c>
      <c r="V67" s="2">
        <v>3490.3589999999999</v>
      </c>
      <c r="W67" s="2">
        <v>3537.962</v>
      </c>
      <c r="X67" s="2">
        <v>3766.8960000000002</v>
      </c>
      <c r="Y67" s="2">
        <v>4003.2359999999999</v>
      </c>
      <c r="Z67" s="2">
        <v>4066.8069999999998</v>
      </c>
      <c r="AA67" s="2">
        <v>4102.03</v>
      </c>
      <c r="AB67" s="2">
        <v>2626.3745708333299</v>
      </c>
      <c r="AC67" s="2"/>
    </row>
    <row r="68" spans="3:29" x14ac:dyDescent="0.2">
      <c r="C68" t="s">
        <v>89</v>
      </c>
      <c r="D68" s="2">
        <v>0</v>
      </c>
      <c r="E68" s="2">
        <v>466.71559999999999</v>
      </c>
      <c r="F68" s="2">
        <v>466.06939999999997</v>
      </c>
      <c r="G68" s="2">
        <v>444.91079999999999</v>
      </c>
      <c r="H68" s="2">
        <v>510.3082</v>
      </c>
      <c r="I68" s="2">
        <v>635.25289999999995</v>
      </c>
      <c r="J68" s="2">
        <v>611.0231</v>
      </c>
      <c r="K68" s="2">
        <v>645.51210000000003</v>
      </c>
      <c r="L68" s="2">
        <v>337.30720000000002</v>
      </c>
      <c r="M68" s="2">
        <v>473.04880000000003</v>
      </c>
      <c r="N68" s="2">
        <v>531.51480000000004</v>
      </c>
      <c r="O68" s="2">
        <v>582.65620000000001</v>
      </c>
      <c r="P68" s="2">
        <v>641.06910000000005</v>
      </c>
      <c r="Q68" s="2">
        <v>792.13099999999997</v>
      </c>
      <c r="R68" s="2">
        <v>856.25810000000001</v>
      </c>
      <c r="S68" s="2">
        <v>880.68020000000001</v>
      </c>
      <c r="T68" s="2">
        <v>921.976</v>
      </c>
      <c r="U68" s="2">
        <v>973.13919999999996</v>
      </c>
      <c r="V68" s="2">
        <v>1005.957</v>
      </c>
      <c r="W68" s="2">
        <v>1043.165</v>
      </c>
      <c r="X68" s="2">
        <v>993.1771</v>
      </c>
      <c r="Y68" s="2">
        <v>928.23979999999995</v>
      </c>
      <c r="Z68" s="2">
        <v>975.33230000000003</v>
      </c>
      <c r="AA68" s="2">
        <v>1024.5550000000001</v>
      </c>
      <c r="AB68" s="2">
        <v>697.49995416666604</v>
      </c>
      <c r="AC68" s="2"/>
    </row>
    <row r="69" spans="3:29" x14ac:dyDescent="0.2">
      <c r="C69" t="s">
        <v>511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-0.48466949999999998</v>
      </c>
      <c r="W69" s="2">
        <v>-0.4982799</v>
      </c>
      <c r="X69" s="2">
        <v>-0.49604670000000001</v>
      </c>
      <c r="Y69" s="2">
        <v>-0.4940927</v>
      </c>
      <c r="Z69" s="2">
        <v>-0.47882340000000001</v>
      </c>
      <c r="AA69" s="2">
        <v>-0.4728774</v>
      </c>
      <c r="AB69" s="2">
        <v>-0.121866233333333</v>
      </c>
      <c r="AC69" s="2"/>
    </row>
    <row r="70" spans="3:29" x14ac:dyDescent="0.2">
      <c r="C70" t="s">
        <v>457</v>
      </c>
      <c r="D70" s="2">
        <v>360.8023</v>
      </c>
      <c r="E70" s="2">
        <v>1575.6189999999999</v>
      </c>
      <c r="F70" s="2">
        <v>1640.703</v>
      </c>
      <c r="G70" s="2">
        <v>1701.5029999999999</v>
      </c>
      <c r="H70" s="2">
        <v>1769.8889999999999</v>
      </c>
      <c r="I70" s="2">
        <v>1837.6880000000001</v>
      </c>
      <c r="J70" s="2">
        <v>1907.808</v>
      </c>
      <c r="K70" s="2">
        <v>1973.4159999999999</v>
      </c>
      <c r="L70" s="2">
        <v>2028.3689999999999</v>
      </c>
      <c r="M70" s="2">
        <v>2096.317</v>
      </c>
      <c r="N70" s="2">
        <v>2230.5210000000002</v>
      </c>
      <c r="O70" s="2">
        <v>2365.8679999999999</v>
      </c>
      <c r="P70" s="2">
        <v>2503.7080000000001</v>
      </c>
      <c r="Q70" s="2">
        <v>2640.779</v>
      </c>
      <c r="R70" s="2">
        <v>2781.0920000000001</v>
      </c>
      <c r="S70" s="2">
        <v>2852.5940000000001</v>
      </c>
      <c r="T70" s="2">
        <v>2880.2689999999998</v>
      </c>
      <c r="U70" s="2">
        <v>2895.1170000000002</v>
      </c>
      <c r="V70" s="2">
        <v>2914.0709999999999</v>
      </c>
      <c r="W70" s="2">
        <v>2914.9119999999998</v>
      </c>
      <c r="X70" s="2">
        <v>2965.0909999999999</v>
      </c>
      <c r="Y70" s="2">
        <v>3014.3440000000001</v>
      </c>
      <c r="Z70" s="2">
        <v>3044.9650000000001</v>
      </c>
      <c r="AA70" s="2">
        <v>3076.6590000000001</v>
      </c>
      <c r="AB70" s="2">
        <v>2332.1710125</v>
      </c>
      <c r="AC70" s="2"/>
    </row>
    <row r="71" spans="3:29" x14ac:dyDescent="0.2">
      <c r="C71" t="s">
        <v>90</v>
      </c>
      <c r="D71" s="2">
        <v>19725.21</v>
      </c>
      <c r="E71" s="2">
        <v>18922</v>
      </c>
      <c r="F71" s="2">
        <v>18132.689999999999</v>
      </c>
      <c r="G71" s="2">
        <v>17703.91</v>
      </c>
      <c r="H71" s="2">
        <v>20043.060000000001</v>
      </c>
      <c r="I71" s="2">
        <v>19711.13</v>
      </c>
      <c r="J71" s="2">
        <v>19630.38</v>
      </c>
      <c r="K71" s="2">
        <v>19917.61</v>
      </c>
      <c r="L71" s="2">
        <v>20577.66</v>
      </c>
      <c r="M71" s="2">
        <v>21606.38</v>
      </c>
      <c r="N71" s="2">
        <v>21424.48</v>
      </c>
      <c r="O71" s="2">
        <v>21826.69</v>
      </c>
      <c r="P71" s="2">
        <v>20819.78</v>
      </c>
      <c r="Q71" s="2">
        <v>20168.23</v>
      </c>
      <c r="R71" s="2">
        <v>19913.23</v>
      </c>
      <c r="S71" s="2">
        <v>19516.849999999999</v>
      </c>
      <c r="T71" s="2">
        <v>19283.27</v>
      </c>
      <c r="U71" s="2">
        <v>19098.46</v>
      </c>
      <c r="V71" s="2">
        <v>18513.78</v>
      </c>
      <c r="W71" s="2">
        <v>18084.79</v>
      </c>
      <c r="X71" s="2">
        <v>18174.91</v>
      </c>
      <c r="Y71" s="2">
        <v>17577.37</v>
      </c>
      <c r="Z71" s="2">
        <v>17766.2</v>
      </c>
      <c r="AA71" s="2">
        <v>17524.009999999998</v>
      </c>
      <c r="AB71" s="2">
        <v>19402.586666666601</v>
      </c>
      <c r="AC71" s="2"/>
    </row>
    <row r="72" spans="3:29" x14ac:dyDescent="0.2">
      <c r="C72" t="s">
        <v>91</v>
      </c>
      <c r="D72" s="2">
        <v>77.812160000000006</v>
      </c>
      <c r="E72" s="2">
        <v>77.698509999999999</v>
      </c>
      <c r="F72" s="2">
        <v>76.946290000000005</v>
      </c>
      <c r="G72" s="2">
        <v>76.721019999999996</v>
      </c>
      <c r="H72" s="2">
        <v>76.630020000000002</v>
      </c>
      <c r="I72" s="2">
        <v>75.979799999999997</v>
      </c>
      <c r="J72" s="2">
        <v>75.512659999999997</v>
      </c>
      <c r="K72" s="2">
        <v>75.099670000000003</v>
      </c>
      <c r="L72" s="2">
        <v>74.453789999999998</v>
      </c>
      <c r="M72" s="2">
        <v>74.243520000000004</v>
      </c>
      <c r="N72" s="2">
        <v>74.493340000000003</v>
      </c>
      <c r="O72" s="2">
        <v>73.886409999999998</v>
      </c>
      <c r="P72" s="2">
        <v>73.415149999999997</v>
      </c>
      <c r="Q72" s="2">
        <v>72.418149999999997</v>
      </c>
      <c r="R72" s="2">
        <v>71.848370000000003</v>
      </c>
      <c r="S72" s="2">
        <v>71.311509999999998</v>
      </c>
      <c r="T72" s="2">
        <v>71.043030000000002</v>
      </c>
      <c r="U72" s="2">
        <v>70.357280000000003</v>
      </c>
      <c r="V72" s="2">
        <v>69.792180000000002</v>
      </c>
      <c r="W72" s="2">
        <v>69.392830000000004</v>
      </c>
      <c r="X72" s="2">
        <v>68.654510000000002</v>
      </c>
      <c r="Y72" s="2">
        <v>67.819239999999994</v>
      </c>
      <c r="Z72" s="2">
        <v>67.976470000000006</v>
      </c>
      <c r="AA72" s="2">
        <v>67.45966</v>
      </c>
      <c r="AB72" s="2">
        <v>72.956898749999993</v>
      </c>
      <c r="AC72" s="2"/>
    </row>
    <row r="73" spans="3:29" x14ac:dyDescent="0.2">
      <c r="C73" t="s">
        <v>92</v>
      </c>
      <c r="D73" s="2">
        <v>1074.308</v>
      </c>
      <c r="E73" s="2">
        <v>1077.845</v>
      </c>
      <c r="F73" s="2">
        <v>1048.5139999999999</v>
      </c>
      <c r="G73" s="2">
        <v>1144.5250000000001</v>
      </c>
      <c r="H73" s="2">
        <v>1550.771</v>
      </c>
      <c r="I73" s="2">
        <v>1662.0840000000001</v>
      </c>
      <c r="J73" s="2">
        <v>1787.68</v>
      </c>
      <c r="K73" s="2">
        <v>1860.2249999999999</v>
      </c>
      <c r="L73" s="2">
        <v>2066.6579999999999</v>
      </c>
      <c r="M73" s="2">
        <v>2467.5189999999998</v>
      </c>
      <c r="N73" s="2">
        <v>2427.895</v>
      </c>
      <c r="O73" s="2">
        <v>2465.9369999999999</v>
      </c>
      <c r="P73" s="2">
        <v>2397.9160000000002</v>
      </c>
      <c r="Q73" s="2">
        <v>2315.1930000000002</v>
      </c>
      <c r="R73" s="2">
        <v>2267.9679999999998</v>
      </c>
      <c r="S73" s="2">
        <v>2258.9070000000002</v>
      </c>
      <c r="T73" s="2">
        <v>2277.0659999999998</v>
      </c>
      <c r="U73" s="2">
        <v>2231.0300000000002</v>
      </c>
      <c r="V73" s="2">
        <v>2149.5639999999999</v>
      </c>
      <c r="W73" s="2">
        <v>2049.79</v>
      </c>
      <c r="X73" s="2">
        <v>2140.8530000000001</v>
      </c>
      <c r="Y73" s="2">
        <v>2108.5010000000002</v>
      </c>
      <c r="Z73" s="2">
        <v>2135.5880000000002</v>
      </c>
      <c r="AA73" s="2">
        <v>2012.2170000000001</v>
      </c>
      <c r="AB73" s="2">
        <v>1957.43975</v>
      </c>
      <c r="AC73" s="2"/>
    </row>
    <row r="74" spans="3:29" x14ac:dyDescent="0.2">
      <c r="C74" t="s">
        <v>93</v>
      </c>
      <c r="D74" s="2">
        <v>170.24930000000001</v>
      </c>
      <c r="E74" s="2">
        <v>170.24930000000001</v>
      </c>
      <c r="F74" s="2">
        <v>170.09970000000001</v>
      </c>
      <c r="G74" s="2">
        <v>170.24930000000001</v>
      </c>
      <c r="H74" s="2">
        <v>170.24930000000001</v>
      </c>
      <c r="I74" s="2">
        <v>170.24930000000001</v>
      </c>
      <c r="J74" s="2">
        <v>170.09970000000001</v>
      </c>
      <c r="K74" s="2">
        <v>170.24930000000001</v>
      </c>
      <c r="L74" s="2">
        <v>170.24930000000001</v>
      </c>
      <c r="M74" s="2">
        <v>170.24930000000001</v>
      </c>
      <c r="N74" s="2">
        <v>170.09970000000001</v>
      </c>
      <c r="O74" s="2">
        <v>170.24930000000001</v>
      </c>
      <c r="P74" s="2">
        <v>170.24930000000001</v>
      </c>
      <c r="Q74" s="2">
        <v>170.24930000000001</v>
      </c>
      <c r="R74" s="2">
        <v>170.09970000000001</v>
      </c>
      <c r="S74" s="2">
        <v>170.24930000000001</v>
      </c>
      <c r="T74" s="2">
        <v>170.24930000000001</v>
      </c>
      <c r="U74" s="2">
        <v>170.24930000000001</v>
      </c>
      <c r="V74" s="2">
        <v>170.09970000000001</v>
      </c>
      <c r="W74" s="2">
        <v>170.24930000000001</v>
      </c>
      <c r="X74" s="2">
        <v>170.24930000000001</v>
      </c>
      <c r="Y74" s="2">
        <v>170.24930000000001</v>
      </c>
      <c r="Z74" s="2">
        <v>170.09970000000001</v>
      </c>
      <c r="AA74" s="2">
        <v>170.24930000000001</v>
      </c>
      <c r="AB74" s="2">
        <v>170.21190000000001</v>
      </c>
      <c r="AC74" s="2"/>
    </row>
    <row r="75" spans="3:29" x14ac:dyDescent="0.2">
      <c r="C75" t="s">
        <v>471</v>
      </c>
      <c r="D75" s="2">
        <v>4.9657529999999996E-4</v>
      </c>
      <c r="E75" s="2">
        <v>0</v>
      </c>
      <c r="F75" s="2">
        <v>5.4644809999999998E-4</v>
      </c>
      <c r="G75" s="2">
        <v>1.0102740000000001E-2</v>
      </c>
      <c r="H75" s="2">
        <v>2.2408290000000001E-2</v>
      </c>
      <c r="I75" s="2">
        <v>5.2622809999999999E-2</v>
      </c>
      <c r="J75" s="2">
        <v>7.2361720000000004E-2</v>
      </c>
      <c r="K75" s="2">
        <v>5.783452E-2</v>
      </c>
      <c r="L75" s="2">
        <v>0.15036679999999999</v>
      </c>
      <c r="M75" s="2">
        <v>0.1291872</v>
      </c>
      <c r="N75" s="2">
        <v>8.6974079999999995E-2</v>
      </c>
      <c r="O75" s="2">
        <v>0.15380389999999999</v>
      </c>
      <c r="P75" s="2">
        <v>0.16932130000000001</v>
      </c>
      <c r="Q75" s="2">
        <v>0.27365620000000002</v>
      </c>
      <c r="R75" s="2">
        <v>0.25237809999999999</v>
      </c>
      <c r="S75" s="2">
        <v>0.32912360000000002</v>
      </c>
      <c r="T75" s="2">
        <v>0.37434129999999999</v>
      </c>
      <c r="U75" s="2">
        <v>0.43396790000000002</v>
      </c>
      <c r="V75" s="2">
        <v>0.50403399999999998</v>
      </c>
      <c r="W75" s="2">
        <v>0.86331230000000003</v>
      </c>
      <c r="X75" s="2">
        <v>0.97491399999999995</v>
      </c>
      <c r="Y75" s="2">
        <v>1.2676320000000001</v>
      </c>
      <c r="Z75" s="2">
        <v>1.4712369999999999</v>
      </c>
      <c r="AA75" s="2">
        <v>1.6962390000000001</v>
      </c>
      <c r="AB75" s="2">
        <v>0.38945257430833302</v>
      </c>
      <c r="AC75" s="2"/>
    </row>
    <row r="76" spans="3:29" x14ac:dyDescent="0.2">
      <c r="C76" t="s">
        <v>472</v>
      </c>
      <c r="D76" s="2">
        <v>26.13288</v>
      </c>
      <c r="E76" s="2">
        <v>14.971880000000001</v>
      </c>
      <c r="F76" s="2">
        <v>15.501659999999999</v>
      </c>
      <c r="G76" s="2">
        <v>16.929099999999998</v>
      </c>
      <c r="H76" s="2">
        <v>17.120360000000002</v>
      </c>
      <c r="I76" s="2">
        <v>18.06054</v>
      </c>
      <c r="J76" s="2">
        <v>20.00741</v>
      </c>
      <c r="K76" s="2">
        <v>20.943059999999999</v>
      </c>
      <c r="L76" s="2">
        <v>20.583159999999999</v>
      </c>
      <c r="M76" s="2">
        <v>23.79543</v>
      </c>
      <c r="N76" s="2">
        <v>23.831980000000001</v>
      </c>
      <c r="O76" s="2">
        <v>27.244350000000001</v>
      </c>
      <c r="P76" s="2">
        <v>28.258140000000001</v>
      </c>
      <c r="Q76" s="2">
        <v>32.167189999999998</v>
      </c>
      <c r="R76" s="2">
        <v>32.082439999999998</v>
      </c>
      <c r="S76" s="2">
        <v>33.272010000000002</v>
      </c>
      <c r="T76" s="2">
        <v>39.028370000000002</v>
      </c>
      <c r="U76" s="2">
        <v>41.530059999999999</v>
      </c>
      <c r="V76" s="2">
        <v>46.014339999999997</v>
      </c>
      <c r="W76" s="2">
        <v>48.33173</v>
      </c>
      <c r="X76" s="2">
        <v>52.871650000000002</v>
      </c>
      <c r="Y76" s="2">
        <v>60.049840000000003</v>
      </c>
      <c r="Z76" s="2">
        <v>62.473149999999997</v>
      </c>
      <c r="AA76" s="2">
        <v>62.605179999999997</v>
      </c>
      <c r="AB76" s="2">
        <v>32.658579583333299</v>
      </c>
      <c r="AC76" s="2"/>
    </row>
    <row r="77" spans="3:29" x14ac:dyDescent="0.2">
      <c r="C77" t="s">
        <v>473</v>
      </c>
      <c r="D77" s="2">
        <v>59.967509999999997</v>
      </c>
      <c r="E77" s="2">
        <v>59.962569999999999</v>
      </c>
      <c r="F77" s="2">
        <v>59.924529999999997</v>
      </c>
      <c r="G77" s="2">
        <v>59.937840000000001</v>
      </c>
      <c r="H77" s="2">
        <v>59.905859999999997</v>
      </c>
      <c r="I77" s="2">
        <v>59.843730000000001</v>
      </c>
      <c r="J77" s="2">
        <v>59.754820000000002</v>
      </c>
      <c r="K77" s="2">
        <v>59.687559999999998</v>
      </c>
      <c r="L77" s="2">
        <v>59.396169999999998</v>
      </c>
      <c r="M77" s="2">
        <v>59.246099999999998</v>
      </c>
      <c r="N77" s="2">
        <v>59.367420000000003</v>
      </c>
      <c r="O77" s="2">
        <v>59.092950000000002</v>
      </c>
      <c r="P77" s="2">
        <v>58.785469999999997</v>
      </c>
      <c r="Q77" s="2">
        <v>58.721260000000001</v>
      </c>
      <c r="R77" s="2">
        <v>58.646610000000003</v>
      </c>
      <c r="S77" s="2">
        <v>58.493000000000002</v>
      </c>
      <c r="T77" s="2">
        <v>58.214419999999997</v>
      </c>
      <c r="U77" s="2">
        <v>57.88626</v>
      </c>
      <c r="V77" s="2">
        <v>58.020949999999999</v>
      </c>
      <c r="W77" s="2">
        <v>57.92718</v>
      </c>
      <c r="X77" s="2">
        <v>57.494129999999998</v>
      </c>
      <c r="Y77" s="2">
        <v>57.173479999999998</v>
      </c>
      <c r="Z77" s="2">
        <v>57.503059999999998</v>
      </c>
      <c r="AA77" s="2">
        <v>56.66272</v>
      </c>
      <c r="AB77" s="2">
        <v>58.817316666666599</v>
      </c>
      <c r="AC77" s="2"/>
    </row>
    <row r="78" spans="3:29" x14ac:dyDescent="0.2">
      <c r="C78" t="s">
        <v>94</v>
      </c>
      <c r="D78" s="2">
        <v>210.34899999999999</v>
      </c>
      <c r="E78" s="2">
        <v>308.23719999999997</v>
      </c>
      <c r="F78" s="2">
        <v>354.37650000000002</v>
      </c>
      <c r="G78" s="2">
        <v>421.42790000000002</v>
      </c>
      <c r="H78" s="2">
        <v>463.66239999999999</v>
      </c>
      <c r="I78" s="2">
        <v>513.28060000000005</v>
      </c>
      <c r="J78" s="2">
        <v>563.39689999999996</v>
      </c>
      <c r="K78" s="2">
        <v>615.79920000000004</v>
      </c>
      <c r="L78" s="2">
        <v>680.68230000000005</v>
      </c>
      <c r="M78" s="2">
        <v>748.87040000000002</v>
      </c>
      <c r="N78" s="2">
        <v>814.49440000000004</v>
      </c>
      <c r="O78" s="2">
        <v>883.42629999999997</v>
      </c>
      <c r="P78" s="2">
        <v>949.75149999999996</v>
      </c>
      <c r="Q78" s="2">
        <v>1015.366</v>
      </c>
      <c r="R78" s="2">
        <v>1081.625</v>
      </c>
      <c r="S78" s="2">
        <v>1154.4939999999999</v>
      </c>
      <c r="T78" s="2">
        <v>1225.8030000000001</v>
      </c>
      <c r="U78" s="2">
        <v>1298.749</v>
      </c>
      <c r="V78" s="2">
        <v>1367.65</v>
      </c>
      <c r="W78" s="2">
        <v>1437.643</v>
      </c>
      <c r="X78" s="2">
        <v>1513.9469999999999</v>
      </c>
      <c r="Y78" s="2">
        <v>1588.703</v>
      </c>
      <c r="Z78" s="2">
        <v>1662.1030000000001</v>
      </c>
      <c r="AA78" s="2">
        <v>1759.222</v>
      </c>
      <c r="AB78" s="2">
        <v>943.04414999999995</v>
      </c>
      <c r="AC78" s="2"/>
    </row>
    <row r="79" spans="3:29" x14ac:dyDescent="0.2">
      <c r="C79" t="s">
        <v>95</v>
      </c>
      <c r="D79" s="2">
        <v>117.4315</v>
      </c>
      <c r="E79" s="2">
        <v>117.3633</v>
      </c>
      <c r="F79" s="2">
        <v>117.2628</v>
      </c>
      <c r="G79" s="2">
        <v>117.4119</v>
      </c>
      <c r="H79" s="2">
        <v>117.4949</v>
      </c>
      <c r="I79" s="2">
        <v>117.4272</v>
      </c>
      <c r="J79" s="2">
        <v>117.3416</v>
      </c>
      <c r="K79" s="2">
        <v>117.3194</v>
      </c>
      <c r="L79" s="2">
        <v>117.2089</v>
      </c>
      <c r="M79" s="2">
        <v>117.4119</v>
      </c>
      <c r="N79" s="2">
        <v>117.2411</v>
      </c>
      <c r="O79" s="2">
        <v>117.4315</v>
      </c>
      <c r="P79" s="2">
        <v>117.3633</v>
      </c>
      <c r="Q79" s="2">
        <v>117.3194</v>
      </c>
      <c r="R79" s="2">
        <v>117.4074</v>
      </c>
      <c r="S79" s="2">
        <v>117.4949</v>
      </c>
      <c r="T79" s="2">
        <v>117.4272</v>
      </c>
      <c r="U79" s="2">
        <v>117.4315</v>
      </c>
      <c r="V79" s="2">
        <v>117.2975</v>
      </c>
      <c r="W79" s="2">
        <v>117.2089</v>
      </c>
      <c r="X79" s="2">
        <v>117.4119</v>
      </c>
      <c r="Y79" s="2">
        <v>117.4949</v>
      </c>
      <c r="Z79" s="2">
        <v>117.3728</v>
      </c>
      <c r="AA79" s="2">
        <v>117.3633</v>
      </c>
      <c r="AB79" s="2">
        <v>117.372458333333</v>
      </c>
      <c r="AC79" s="2"/>
    </row>
    <row r="80" spans="3:29" x14ac:dyDescent="0.2">
      <c r="C80" t="s">
        <v>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1.053864E-2</v>
      </c>
      <c r="X80" s="2">
        <v>5.4455389999999999E-2</v>
      </c>
      <c r="Y80" s="2">
        <v>1.351545E-2</v>
      </c>
      <c r="Z80" s="2">
        <v>4.3015699999999997E-2</v>
      </c>
      <c r="AA80" s="2">
        <v>2.2033569999999999E-2</v>
      </c>
      <c r="AB80" s="2">
        <v>5.9816145833333301E-3</v>
      </c>
      <c r="AC80" s="2"/>
    </row>
    <row r="81" spans="3:29" x14ac:dyDescent="0.2">
      <c r="C81" t="s">
        <v>97</v>
      </c>
      <c r="D81" s="2">
        <v>10.460190000000001</v>
      </c>
      <c r="E81" s="2">
        <v>65.686040000000006</v>
      </c>
      <c r="F81" s="2">
        <v>68.475930000000005</v>
      </c>
      <c r="G81" s="2">
        <v>77.732119999999995</v>
      </c>
      <c r="H81" s="2">
        <v>165.92689999999999</v>
      </c>
      <c r="I81" s="2">
        <v>180.77209999999999</v>
      </c>
      <c r="J81" s="2">
        <v>228.54660000000001</v>
      </c>
      <c r="K81" s="2">
        <v>342.3347</v>
      </c>
      <c r="L81" s="2">
        <v>339.66090000000003</v>
      </c>
      <c r="M81" s="2">
        <v>480.47710000000001</v>
      </c>
      <c r="N81" s="2">
        <v>475.31790000000001</v>
      </c>
      <c r="O81" s="2">
        <v>529.44989999999996</v>
      </c>
      <c r="P81" s="2">
        <v>543.91849999999999</v>
      </c>
      <c r="Q81" s="2">
        <v>601.89700000000005</v>
      </c>
      <c r="R81" s="2">
        <v>587.8646</v>
      </c>
      <c r="S81" s="2">
        <v>618.43079999999998</v>
      </c>
      <c r="T81" s="2">
        <v>740.96199999999999</v>
      </c>
      <c r="U81" s="2">
        <v>745.77089999999998</v>
      </c>
      <c r="V81" s="2">
        <v>856.69709999999998</v>
      </c>
      <c r="W81" s="2">
        <v>905.47860000000003</v>
      </c>
      <c r="X81" s="2">
        <v>1031.606</v>
      </c>
      <c r="Y81" s="2">
        <v>1134.722</v>
      </c>
      <c r="Z81" s="2">
        <v>1186.6220000000001</v>
      </c>
      <c r="AA81" s="2">
        <v>1178.0119999999999</v>
      </c>
      <c r="AB81" s="2">
        <v>545.700911666666</v>
      </c>
      <c r="AC81" s="2"/>
    </row>
    <row r="82" spans="3:29" x14ac:dyDescent="0.2">
      <c r="C82" t="s">
        <v>98</v>
      </c>
      <c r="D82" s="2">
        <v>3651.2179999999998</v>
      </c>
      <c r="E82" s="2">
        <v>3379.942</v>
      </c>
      <c r="F82" s="2">
        <v>3277.3910000000001</v>
      </c>
      <c r="G82" s="2">
        <v>3162.5920000000001</v>
      </c>
      <c r="H82" s="2">
        <v>2558.2399999999998</v>
      </c>
      <c r="I82" s="2">
        <v>2547.4589999999998</v>
      </c>
      <c r="J82" s="2">
        <v>2453.4319999999998</v>
      </c>
      <c r="K82" s="2">
        <v>2204.1410000000001</v>
      </c>
      <c r="L82" s="2">
        <v>1955.663</v>
      </c>
      <c r="M82" s="2">
        <v>1051.6849999999999</v>
      </c>
      <c r="N82" s="2">
        <v>1050.4870000000001</v>
      </c>
      <c r="O82" s="2">
        <v>1050.519</v>
      </c>
      <c r="P82" s="2">
        <v>1051.1320000000001</v>
      </c>
      <c r="Q82" s="2">
        <v>1046.682</v>
      </c>
      <c r="R82" s="2">
        <v>1042.758</v>
      </c>
      <c r="S82" s="2">
        <v>1038.7850000000001</v>
      </c>
      <c r="T82" s="2">
        <v>1031.2850000000001</v>
      </c>
      <c r="U82" s="2">
        <v>1029.9069999999999</v>
      </c>
      <c r="V82" s="2">
        <v>1027.6510000000001</v>
      </c>
      <c r="W82" s="2">
        <v>1013.063</v>
      </c>
      <c r="X82" s="2">
        <v>622.85440000000006</v>
      </c>
      <c r="Y82" s="2">
        <v>617.17250000000001</v>
      </c>
      <c r="Z82" s="2">
        <v>617.04110000000003</v>
      </c>
      <c r="AA82" s="2">
        <v>614.85350000000005</v>
      </c>
      <c r="AB82" s="2">
        <v>1628.9980625000001</v>
      </c>
      <c r="AC82" s="2"/>
    </row>
    <row r="83" spans="3:29" x14ac:dyDescent="0.2">
      <c r="C83" t="s">
        <v>99</v>
      </c>
      <c r="D83" s="2">
        <v>9.8790800000000001</v>
      </c>
      <c r="E83" s="2">
        <v>5.4711619999999996</v>
      </c>
      <c r="F83" s="2">
        <v>6.289733</v>
      </c>
      <c r="G83" s="2">
        <v>8.2914860000000008</v>
      </c>
      <c r="H83" s="2">
        <v>19.990079999999999</v>
      </c>
      <c r="I83" s="2">
        <v>21.72993</v>
      </c>
      <c r="J83" s="2">
        <v>30.934999999999999</v>
      </c>
      <c r="K83" s="2">
        <v>38.070599999999999</v>
      </c>
      <c r="L83" s="2">
        <v>35.913640000000001</v>
      </c>
      <c r="M83" s="2">
        <v>55.489919999999998</v>
      </c>
      <c r="N83" s="2">
        <v>57.925429999999999</v>
      </c>
      <c r="O83" s="2">
        <v>62.712940000000003</v>
      </c>
      <c r="P83" s="2">
        <v>63.565190000000001</v>
      </c>
      <c r="Q83" s="2">
        <v>76.727739999999997</v>
      </c>
      <c r="R83" s="2">
        <v>75.125339999999994</v>
      </c>
      <c r="S83" s="2">
        <v>72.966819999999998</v>
      </c>
      <c r="T83" s="2">
        <v>91.798419999999993</v>
      </c>
      <c r="U83" s="2">
        <v>98.931629999999998</v>
      </c>
      <c r="V83" s="2">
        <v>97.060980000000001</v>
      </c>
      <c r="W83" s="2">
        <v>100.1015</v>
      </c>
      <c r="X83" s="2">
        <v>113.4782</v>
      </c>
      <c r="Y83" s="2">
        <v>123.7021</v>
      </c>
      <c r="Z83" s="2">
        <v>125.35469999999999</v>
      </c>
      <c r="AA83" s="2">
        <v>125.58240000000001</v>
      </c>
      <c r="AB83" s="2">
        <v>63.212250875000002</v>
      </c>
      <c r="AC83" s="2"/>
    </row>
    <row r="84" spans="3:29" x14ac:dyDescent="0.2">
      <c r="C84" t="s">
        <v>100</v>
      </c>
      <c r="D84" s="2">
        <v>11.371499999999999</v>
      </c>
      <c r="E84" s="2">
        <v>11.371499999999999</v>
      </c>
      <c r="F84" s="2">
        <v>11.371499999999999</v>
      </c>
      <c r="G84" s="2">
        <v>11.371499999999999</v>
      </c>
      <c r="H84" s="2">
        <v>11.371499999999999</v>
      </c>
      <c r="I84" s="2">
        <v>11.371499999999999</v>
      </c>
      <c r="J84" s="2">
        <v>11.371499999999999</v>
      </c>
      <c r="K84" s="2">
        <v>11.371499999999999</v>
      </c>
      <c r="L84" s="2">
        <v>11.371499999999999</v>
      </c>
      <c r="M84" s="2">
        <v>11.371499999999999</v>
      </c>
      <c r="N84" s="2">
        <v>11.371499999999999</v>
      </c>
      <c r="O84" s="2">
        <v>11.371499999999999</v>
      </c>
      <c r="P84" s="2">
        <v>11.371499999999999</v>
      </c>
      <c r="Q84" s="2">
        <v>11.371499999999999</v>
      </c>
      <c r="R84" s="2">
        <v>11.371499999999999</v>
      </c>
      <c r="S84" s="2">
        <v>11.37072</v>
      </c>
      <c r="T84" s="2">
        <v>11.369160000000001</v>
      </c>
      <c r="U84" s="2">
        <v>11.36449</v>
      </c>
      <c r="V84" s="2">
        <v>11.36218</v>
      </c>
      <c r="W84" s="2">
        <v>11.35904</v>
      </c>
      <c r="X84" s="2">
        <v>11.34891</v>
      </c>
      <c r="Y84" s="2">
        <v>11.3401</v>
      </c>
      <c r="Z84" s="2">
        <v>11.34276</v>
      </c>
      <c r="AA84" s="2">
        <v>11.331</v>
      </c>
      <c r="AB84" s="2">
        <v>11.3650358333333</v>
      </c>
      <c r="AC84" s="2"/>
    </row>
    <row r="85" spans="3:29" x14ac:dyDescent="0.2">
      <c r="C85" t="s">
        <v>101</v>
      </c>
      <c r="D85" s="2">
        <v>-7.0983319999999995E-4</v>
      </c>
      <c r="E85" s="2">
        <v>-1.930251E-4</v>
      </c>
      <c r="F85" s="2">
        <v>-1.6766010000000001E-4</v>
      </c>
      <c r="G85" s="2">
        <v>-3.8916439999999998E-4</v>
      </c>
      <c r="H85" s="2">
        <v>-0.95598209999999995</v>
      </c>
      <c r="I85" s="2">
        <v>-0.91899920000000002</v>
      </c>
      <c r="J85" s="2">
        <v>-0.90740659999999995</v>
      </c>
      <c r="K85" s="2">
        <v>-0.90660419999999997</v>
      </c>
      <c r="L85" s="2">
        <v>-0.85082239999999998</v>
      </c>
      <c r="M85" s="2">
        <v>-3.562878</v>
      </c>
      <c r="N85" s="2">
        <v>-3.587504</v>
      </c>
      <c r="O85" s="2">
        <v>-3.5305179999999998</v>
      </c>
      <c r="P85" s="2">
        <v>-3.5416919999999998</v>
      </c>
      <c r="Q85" s="2">
        <v>-3.51925</v>
      </c>
      <c r="R85" s="2">
        <v>-3.5732080000000002</v>
      </c>
      <c r="S85" s="2">
        <v>-3.5913900000000001</v>
      </c>
      <c r="T85" s="2">
        <v>-3.5996290000000002</v>
      </c>
      <c r="U85" s="2">
        <v>-3.5772520000000001</v>
      </c>
      <c r="V85" s="2">
        <v>-3.5691440000000001</v>
      </c>
      <c r="W85" s="2">
        <v>-3.5672570000000001</v>
      </c>
      <c r="X85" s="2">
        <v>-8.0201030000000006</v>
      </c>
      <c r="Y85" s="2">
        <v>-8.0502979999999997</v>
      </c>
      <c r="Z85" s="2">
        <v>-7.991123</v>
      </c>
      <c r="AA85" s="2">
        <v>-8.0292309999999993</v>
      </c>
      <c r="AB85" s="2">
        <v>-3.16048963261666</v>
      </c>
      <c r="AC85" s="2"/>
    </row>
    <row r="86" spans="3:29" x14ac:dyDescent="0.2">
      <c r="C86" t="s">
        <v>102</v>
      </c>
      <c r="D86" s="2">
        <v>-4.2280369999999996</v>
      </c>
      <c r="E86" s="2">
        <v>-3.5369989999999998</v>
      </c>
      <c r="F86" s="2">
        <v>-8.4745659999999994</v>
      </c>
      <c r="G86" s="2">
        <v>-14.034000000000001</v>
      </c>
      <c r="H86" s="2">
        <v>-14.69365</v>
      </c>
      <c r="I86" s="2">
        <v>-18.281680000000001</v>
      </c>
      <c r="J86" s="2">
        <v>-17.314060000000001</v>
      </c>
      <c r="K86" s="2">
        <v>-16.235679999999999</v>
      </c>
      <c r="L86" s="2">
        <v>-16.654689999999999</v>
      </c>
      <c r="M86" s="2">
        <v>-18.181480000000001</v>
      </c>
      <c r="N86" s="2">
        <v>-19.559989999999999</v>
      </c>
      <c r="O86" s="2">
        <v>-20.347770000000001</v>
      </c>
      <c r="P86" s="2">
        <v>-22.698840000000001</v>
      </c>
      <c r="Q86" s="2">
        <v>-24.224489999999999</v>
      </c>
      <c r="R86" s="2">
        <v>-26.343489999999999</v>
      </c>
      <c r="S86" s="2">
        <v>-28.832370000000001</v>
      </c>
      <c r="T86" s="2">
        <v>-30.565740000000002</v>
      </c>
      <c r="U86" s="2">
        <v>-30.99539</v>
      </c>
      <c r="V86" s="2">
        <v>-33.791919999999998</v>
      </c>
      <c r="W86" s="2">
        <v>-34.419750000000001</v>
      </c>
      <c r="X86" s="2">
        <v>-34.851430000000001</v>
      </c>
      <c r="Y86" s="2">
        <v>-35.561709999999998</v>
      </c>
      <c r="Z86" s="2">
        <v>-36.313870000000001</v>
      </c>
      <c r="AA86" s="2">
        <v>-37.31382</v>
      </c>
      <c r="AB86" s="2">
        <v>-22.810642583333301</v>
      </c>
      <c r="AC86" s="2"/>
    </row>
    <row r="87" spans="3:29" x14ac:dyDescent="0.2">
      <c r="C87" t="s">
        <v>103</v>
      </c>
      <c r="D87" s="2">
        <v>1397.1869999999999</v>
      </c>
      <c r="E87" s="2">
        <v>1428.396</v>
      </c>
      <c r="F87" s="2">
        <v>1461.4469999999999</v>
      </c>
      <c r="G87" s="2">
        <v>1478.3320000000001</v>
      </c>
      <c r="H87" s="2">
        <v>1497.057</v>
      </c>
      <c r="I87" s="2">
        <v>1522.0250000000001</v>
      </c>
      <c r="J87" s="2">
        <v>1553.2639999999999</v>
      </c>
      <c r="K87" s="2">
        <v>1587.5650000000001</v>
      </c>
      <c r="L87" s="2">
        <v>1620.335</v>
      </c>
      <c r="M87" s="2">
        <v>1647.4880000000001</v>
      </c>
      <c r="N87" s="2">
        <v>1664.377</v>
      </c>
      <c r="O87" s="2">
        <v>1686.5</v>
      </c>
      <c r="P87" s="2">
        <v>1709.9069999999999</v>
      </c>
      <c r="Q87" s="2">
        <v>1733.3140000000001</v>
      </c>
      <c r="R87" s="2">
        <v>1755.883</v>
      </c>
      <c r="S87" s="2">
        <v>1778.2149999999999</v>
      </c>
      <c r="T87" s="2">
        <v>1803.471</v>
      </c>
      <c r="U87" s="2">
        <v>1813.374</v>
      </c>
      <c r="V87" s="2">
        <v>1820.4069999999999</v>
      </c>
      <c r="W87" s="2">
        <v>1833.5419999999999</v>
      </c>
      <c r="X87" s="2">
        <v>1842.1210000000001</v>
      </c>
      <c r="Y87" s="2">
        <v>1855.402</v>
      </c>
      <c r="Z87" s="2">
        <v>1861.8150000000001</v>
      </c>
      <c r="AA87" s="2">
        <v>1863.4380000000001</v>
      </c>
      <c r="AB87" s="2">
        <v>1675.61925</v>
      </c>
      <c r="AC87" s="2"/>
    </row>
    <row r="88" spans="3:29" x14ac:dyDescent="0.2">
      <c r="C88" t="s">
        <v>4</v>
      </c>
      <c r="D88" s="2">
        <v>20480.61</v>
      </c>
      <c r="E88" s="2">
        <v>18012.36</v>
      </c>
      <c r="F88" s="2">
        <v>17421.34</v>
      </c>
      <c r="G88" s="2">
        <v>17210.849999999999</v>
      </c>
      <c r="H88" s="2">
        <v>14951.81</v>
      </c>
      <c r="I88" s="2">
        <v>14267.62</v>
      </c>
      <c r="J88" s="2">
        <v>12635.38</v>
      </c>
      <c r="K88" s="2">
        <v>11715.49</v>
      </c>
      <c r="L88" s="2">
        <v>10600.14</v>
      </c>
      <c r="M88" s="2">
        <v>7958.5919999999996</v>
      </c>
      <c r="N88" s="2">
        <v>8015.1869999999999</v>
      </c>
      <c r="O88" s="2">
        <v>6790.8429999999998</v>
      </c>
      <c r="P88" s="2">
        <v>6746.4059999999999</v>
      </c>
      <c r="Q88" s="2">
        <v>6606.549</v>
      </c>
      <c r="R88" s="2">
        <v>6535.2669999999998</v>
      </c>
      <c r="S88" s="2">
        <v>5766.741</v>
      </c>
      <c r="T88" s="2">
        <v>4961.8069999999998</v>
      </c>
      <c r="U88" s="2">
        <v>4858.9009999999998</v>
      </c>
      <c r="V88" s="2">
        <v>4534.5609999999997</v>
      </c>
      <c r="W88" s="2">
        <v>4454.3180000000002</v>
      </c>
      <c r="X88" s="2">
        <v>4010.904</v>
      </c>
      <c r="Y88" s="2">
        <v>3073.0309999999999</v>
      </c>
      <c r="Z88" s="2">
        <v>3019.7869999999998</v>
      </c>
      <c r="AA88" s="2">
        <v>3026.607</v>
      </c>
      <c r="AB88" s="2">
        <v>9068.9625416666604</v>
      </c>
      <c r="AC88" s="2"/>
    </row>
    <row r="89" spans="3:29" x14ac:dyDescent="0.2">
      <c r="C89" t="s">
        <v>104</v>
      </c>
      <c r="D89" s="2">
        <v>6730.5219999999999</v>
      </c>
      <c r="E89" s="2">
        <v>6628.4340000000002</v>
      </c>
      <c r="F89" s="2">
        <v>6573.357</v>
      </c>
      <c r="G89" s="2">
        <v>6644.3140000000003</v>
      </c>
      <c r="H89" s="2">
        <v>6601.7089999999998</v>
      </c>
      <c r="I89" s="2">
        <v>6789.1890000000003</v>
      </c>
      <c r="J89" s="2">
        <v>6959.7139999999999</v>
      </c>
      <c r="K89" s="2">
        <v>6990.7939999999999</v>
      </c>
      <c r="L89" s="2">
        <v>7040.04</v>
      </c>
      <c r="M89" s="2">
        <v>6789.8370000000004</v>
      </c>
      <c r="N89" s="2">
        <v>6825.2030000000004</v>
      </c>
      <c r="O89" s="2">
        <v>7014.7920000000004</v>
      </c>
      <c r="P89" s="2">
        <v>7048.8209999999999</v>
      </c>
      <c r="Q89" s="2">
        <v>7122.9170000000004</v>
      </c>
      <c r="R89" s="2">
        <v>7139.9679999999998</v>
      </c>
      <c r="S89" s="2">
        <v>7246.7330000000002</v>
      </c>
      <c r="T89" s="2">
        <v>7496.5630000000001</v>
      </c>
      <c r="U89" s="2">
        <v>7543.6869999999999</v>
      </c>
      <c r="V89" s="2">
        <v>7644.5029999999997</v>
      </c>
      <c r="W89" s="2">
        <v>7665.1040000000003</v>
      </c>
      <c r="X89" s="2">
        <v>7588.38</v>
      </c>
      <c r="Y89" s="2">
        <v>7755.54</v>
      </c>
      <c r="Z89" s="2">
        <v>7916.5140000000001</v>
      </c>
      <c r="AA89" s="2">
        <v>7877.1710000000003</v>
      </c>
      <c r="AB89" s="2">
        <v>7151.4085833333302</v>
      </c>
      <c r="AC89" s="2"/>
    </row>
    <row r="90" spans="3:29" x14ac:dyDescent="0.2">
      <c r="C90" t="s">
        <v>105</v>
      </c>
      <c r="D90" s="2">
        <v>19803.03</v>
      </c>
      <c r="E90" s="2">
        <v>18991</v>
      </c>
      <c r="F90" s="2">
        <v>18188.77</v>
      </c>
      <c r="G90" s="2">
        <v>17738.419999999998</v>
      </c>
      <c r="H90" s="2">
        <v>20052.29</v>
      </c>
      <c r="I90" s="2">
        <v>19701.43</v>
      </c>
      <c r="J90" s="2">
        <v>19602.29</v>
      </c>
      <c r="K90" s="2">
        <v>19895.38</v>
      </c>
      <c r="L90" s="2">
        <v>20527.13</v>
      </c>
      <c r="M90" s="2">
        <v>21545.85</v>
      </c>
      <c r="N90" s="2">
        <v>21375.08</v>
      </c>
      <c r="O90" s="2">
        <v>21755.81</v>
      </c>
      <c r="P90" s="2">
        <v>20743.7</v>
      </c>
      <c r="Q90" s="2">
        <v>20070.97</v>
      </c>
      <c r="R90" s="2">
        <v>19823.03</v>
      </c>
      <c r="S90" s="2">
        <v>19415.580000000002</v>
      </c>
      <c r="T90" s="2">
        <v>19161.689999999999</v>
      </c>
      <c r="U90" s="2">
        <v>18968.52</v>
      </c>
      <c r="V90" s="2">
        <v>18376.580000000002</v>
      </c>
      <c r="W90" s="2">
        <v>17928.66</v>
      </c>
      <c r="X90" s="2">
        <v>18023.64</v>
      </c>
      <c r="Y90" s="2">
        <v>17404.560000000001</v>
      </c>
      <c r="Z90" s="2">
        <v>17585.349999999999</v>
      </c>
      <c r="AA90" s="2">
        <v>17360.400000000001</v>
      </c>
      <c r="AB90" s="2">
        <v>19334.965</v>
      </c>
      <c r="AC90" s="2"/>
    </row>
    <row r="91" spans="3:29" x14ac:dyDescent="0.2">
      <c r="C91" t="s">
        <v>106</v>
      </c>
      <c r="D91" s="2">
        <v>1708.7360000000001</v>
      </c>
      <c r="E91" s="2">
        <v>1775.3510000000001</v>
      </c>
      <c r="F91" s="2">
        <v>1832.05</v>
      </c>
      <c r="G91" s="2">
        <v>1981.0250000000001</v>
      </c>
      <c r="H91" s="2">
        <v>2233.2280000000001</v>
      </c>
      <c r="I91" s="2">
        <v>2611.1239999999998</v>
      </c>
      <c r="J91" s="2">
        <v>2876.2559999999999</v>
      </c>
      <c r="K91" s="2">
        <v>2949.16</v>
      </c>
      <c r="L91" s="2">
        <v>2862.0390000000002</v>
      </c>
      <c r="M91" s="2">
        <v>3316.009</v>
      </c>
      <c r="N91" s="2">
        <v>3092.2159999999999</v>
      </c>
      <c r="O91" s="2">
        <v>3387.8760000000002</v>
      </c>
      <c r="P91" s="2">
        <v>3532.4189999999999</v>
      </c>
      <c r="Q91" s="2">
        <v>4136.2790000000005</v>
      </c>
      <c r="R91" s="2">
        <v>4025.558</v>
      </c>
      <c r="S91" s="2">
        <v>4167.2910000000002</v>
      </c>
      <c r="T91" s="2">
        <v>4618.3509999999997</v>
      </c>
      <c r="U91" s="2">
        <v>4686.6310000000003</v>
      </c>
      <c r="V91" s="2">
        <v>4870.4849999999997</v>
      </c>
      <c r="W91" s="2">
        <v>5245.3509999999997</v>
      </c>
      <c r="X91" s="2">
        <v>5322.0219999999999</v>
      </c>
      <c r="Y91" s="2">
        <v>5802.0219999999999</v>
      </c>
      <c r="Z91" s="2">
        <v>6082.0209999999997</v>
      </c>
      <c r="AA91" s="2">
        <v>6643.2550000000001</v>
      </c>
      <c r="AB91" s="2">
        <v>3739.86479166666</v>
      </c>
      <c r="AC91" s="2"/>
    </row>
    <row r="92" spans="3:29" x14ac:dyDescent="0.2">
      <c r="C92" t="s">
        <v>107</v>
      </c>
      <c r="D92" s="2">
        <v>6043.7839999999997</v>
      </c>
      <c r="E92" s="2">
        <v>5569.0290000000005</v>
      </c>
      <c r="F92" s="2">
        <v>5670.5749999999998</v>
      </c>
      <c r="G92" s="2">
        <v>5717.0619999999999</v>
      </c>
      <c r="H92" s="2">
        <v>5662.7070000000003</v>
      </c>
      <c r="I92" s="2">
        <v>6152.8230000000003</v>
      </c>
      <c r="J92" s="2">
        <v>5860.5619999999999</v>
      </c>
      <c r="K92" s="2">
        <v>6321.2259999999997</v>
      </c>
      <c r="L92" s="2">
        <v>6065.1580000000004</v>
      </c>
      <c r="M92" s="2">
        <v>6448.223</v>
      </c>
      <c r="N92" s="2">
        <v>6659.3370000000004</v>
      </c>
      <c r="O92" s="2">
        <v>6207.4560000000001</v>
      </c>
      <c r="P92" s="2">
        <v>6171.4809999999998</v>
      </c>
      <c r="Q92" s="2">
        <v>6165.12</v>
      </c>
      <c r="R92" s="2">
        <v>6426.7110000000002</v>
      </c>
      <c r="S92" s="2">
        <v>6520.0230000000001</v>
      </c>
      <c r="T92" s="2">
        <v>6598.31</v>
      </c>
      <c r="U92" s="2">
        <v>6698.7920000000004</v>
      </c>
      <c r="V92" s="2">
        <v>6589.5209999999997</v>
      </c>
      <c r="W92" s="2">
        <v>6708.59</v>
      </c>
      <c r="X92" s="2">
        <v>6808.6620000000003</v>
      </c>
      <c r="Y92" s="2">
        <v>6756.7830000000004</v>
      </c>
      <c r="Z92" s="2">
        <v>6865.884</v>
      </c>
      <c r="AA92" s="2">
        <v>7151.4660000000003</v>
      </c>
      <c r="AB92" s="2">
        <v>6326.6368750000001</v>
      </c>
      <c r="AC92" s="2"/>
    </row>
    <row r="93" spans="3:29" x14ac:dyDescent="0.2">
      <c r="C93" t="s">
        <v>108</v>
      </c>
      <c r="D93" s="2">
        <v>10110.799999999999</v>
      </c>
      <c r="E93" s="2">
        <v>10729.27</v>
      </c>
      <c r="F93" s="2">
        <v>10701.54</v>
      </c>
      <c r="G93" s="2">
        <v>11388.35</v>
      </c>
      <c r="H93" s="2">
        <v>12018.57</v>
      </c>
      <c r="I93" s="2">
        <v>11376.03</v>
      </c>
      <c r="J93" s="2">
        <v>11378.97</v>
      </c>
      <c r="K93" s="2">
        <v>11524.72</v>
      </c>
      <c r="L93" s="2">
        <v>11587.84</v>
      </c>
      <c r="M93" s="2">
        <v>11816.19</v>
      </c>
      <c r="N93" s="2">
        <v>12082.36</v>
      </c>
      <c r="O93" s="2">
        <v>12297.69</v>
      </c>
      <c r="P93" s="2">
        <v>12375.19</v>
      </c>
      <c r="Q93" s="2">
        <v>12506.25</v>
      </c>
      <c r="R93" s="2">
        <v>12801.72</v>
      </c>
      <c r="S93" s="2">
        <v>13101.79</v>
      </c>
      <c r="T93" s="2">
        <v>13411.86</v>
      </c>
      <c r="U93" s="2">
        <v>13641.96</v>
      </c>
      <c r="V93" s="2">
        <v>13751.95</v>
      </c>
      <c r="W93" s="2">
        <v>13897.42</v>
      </c>
      <c r="X93" s="2">
        <v>14168.36</v>
      </c>
      <c r="Y93" s="2">
        <v>14358.04</v>
      </c>
      <c r="Z93" s="2">
        <v>14542.68</v>
      </c>
      <c r="AA93" s="2">
        <v>14591.11</v>
      </c>
      <c r="AB93" s="2">
        <v>12506.694166666601</v>
      </c>
      <c r="AC93" s="2"/>
    </row>
    <row r="94" spans="3:29" x14ac:dyDescent="0.2">
      <c r="C94" t="s">
        <v>109</v>
      </c>
      <c r="D94" s="2">
        <v>5400.4579999999996</v>
      </c>
      <c r="E94" s="2">
        <v>5257.4690000000001</v>
      </c>
      <c r="F94" s="2">
        <v>5208.2569999999996</v>
      </c>
      <c r="G94" s="2">
        <v>5272.8190000000004</v>
      </c>
      <c r="H94" s="2">
        <v>5120.8540000000003</v>
      </c>
      <c r="I94" s="2">
        <v>5289.8639999999996</v>
      </c>
      <c r="J94" s="2">
        <v>5398.2969999999996</v>
      </c>
      <c r="K94" s="2">
        <v>5298.9049999999997</v>
      </c>
      <c r="L94" s="2">
        <v>5050.9889999999996</v>
      </c>
      <c r="M94" s="2">
        <v>4600.8410000000003</v>
      </c>
      <c r="N94" s="2">
        <v>4652.1970000000001</v>
      </c>
      <c r="O94" s="2">
        <v>4777.2839999999997</v>
      </c>
      <c r="P94" s="2">
        <v>4810.4399999999996</v>
      </c>
      <c r="Q94" s="2">
        <v>4833.4380000000001</v>
      </c>
      <c r="R94" s="2">
        <v>4877.0379999999996</v>
      </c>
      <c r="S94" s="2">
        <v>4957.3429999999998</v>
      </c>
      <c r="T94" s="2">
        <v>5080.701</v>
      </c>
      <c r="U94" s="2">
        <v>5131.5360000000001</v>
      </c>
      <c r="V94" s="2">
        <v>5129.7849999999999</v>
      </c>
      <c r="W94" s="2">
        <v>5120.018</v>
      </c>
      <c r="X94" s="2">
        <v>4896.7709999999997</v>
      </c>
      <c r="Y94" s="2">
        <v>4963.8220000000001</v>
      </c>
      <c r="Z94" s="2">
        <v>5073.8599999999997</v>
      </c>
      <c r="AA94" s="2">
        <v>5062.4380000000001</v>
      </c>
      <c r="AB94" s="2">
        <v>5052.7259999999997</v>
      </c>
      <c r="AC94" s="2"/>
    </row>
    <row r="95" spans="3:29" x14ac:dyDescent="0.2">
      <c r="C95" t="s">
        <v>110</v>
      </c>
      <c r="D95" s="2">
        <v>647.98569999999995</v>
      </c>
      <c r="E95" s="2">
        <v>692.75250000000005</v>
      </c>
      <c r="F95" s="2">
        <v>721.51279999999997</v>
      </c>
      <c r="G95" s="2">
        <v>706.59209999999996</v>
      </c>
      <c r="H95" s="2">
        <v>773.08979999999997</v>
      </c>
      <c r="I95" s="2">
        <v>788.89850000000001</v>
      </c>
      <c r="J95" s="2">
        <v>845.25869999999998</v>
      </c>
      <c r="K95" s="2">
        <v>862.08550000000002</v>
      </c>
      <c r="L95" s="2">
        <v>881.34960000000001</v>
      </c>
      <c r="M95" s="2">
        <v>895.09429999999998</v>
      </c>
      <c r="N95" s="2">
        <v>923.71669999999995</v>
      </c>
      <c r="O95" s="2">
        <v>937.29740000000004</v>
      </c>
      <c r="P95" s="2">
        <v>950.68200000000002</v>
      </c>
      <c r="Q95" s="2">
        <v>953.56629999999996</v>
      </c>
      <c r="R95" s="2">
        <v>984.8338</v>
      </c>
      <c r="S95" s="2">
        <v>996.30709999999999</v>
      </c>
      <c r="T95" s="2">
        <v>1040.1079999999999</v>
      </c>
      <c r="U95" s="2">
        <v>1050.9480000000001</v>
      </c>
      <c r="V95" s="2">
        <v>1073.3140000000001</v>
      </c>
      <c r="W95" s="2">
        <v>1085.634</v>
      </c>
      <c r="X95" s="2">
        <v>1111.4549999999999</v>
      </c>
      <c r="Y95" s="2">
        <v>1132.875</v>
      </c>
      <c r="Z95" s="2">
        <v>1199.5139999999999</v>
      </c>
      <c r="AA95" s="2">
        <v>1277.184</v>
      </c>
      <c r="AB95" s="2">
        <v>938.83561666666606</v>
      </c>
      <c r="AC95" s="2"/>
    </row>
    <row r="96" spans="3:29" x14ac:dyDescent="0.2">
      <c r="C96" t="s">
        <v>111</v>
      </c>
      <c r="D96" s="2">
        <v>1384.413</v>
      </c>
      <c r="E96" s="2">
        <v>1422.3620000000001</v>
      </c>
      <c r="F96" s="2">
        <v>1371.0509999999999</v>
      </c>
      <c r="G96" s="2">
        <v>1373.5250000000001</v>
      </c>
      <c r="H96" s="2">
        <v>1454.39</v>
      </c>
      <c r="I96" s="2">
        <v>1455.491</v>
      </c>
      <c r="J96" s="2">
        <v>1444.721</v>
      </c>
      <c r="K96" s="2">
        <v>1471.739</v>
      </c>
      <c r="L96" s="2">
        <v>1518.5219999999999</v>
      </c>
      <c r="M96" s="2">
        <v>1528.922</v>
      </c>
      <c r="N96" s="2">
        <v>1523.53</v>
      </c>
      <c r="O96" s="2">
        <v>1531.846</v>
      </c>
      <c r="P96" s="2">
        <v>1557.37</v>
      </c>
      <c r="Q96" s="2">
        <v>1554.356</v>
      </c>
      <c r="R96" s="2">
        <v>1538.2090000000001</v>
      </c>
      <c r="S96" s="2">
        <v>1538.0450000000001</v>
      </c>
      <c r="T96" s="2">
        <v>1587.3710000000001</v>
      </c>
      <c r="U96" s="2">
        <v>1586.7819999999999</v>
      </c>
      <c r="V96" s="2">
        <v>1563.232</v>
      </c>
      <c r="W96" s="2">
        <v>1568.819</v>
      </c>
      <c r="X96" s="2">
        <v>1599.232</v>
      </c>
      <c r="Y96" s="2">
        <v>1611.249</v>
      </c>
      <c r="Z96" s="2">
        <v>1619.173</v>
      </c>
      <c r="AA96" s="2">
        <v>1729.155</v>
      </c>
      <c r="AB96" s="2">
        <v>1522.2293749999999</v>
      </c>
      <c r="AC96" s="2"/>
    </row>
    <row r="97" spans="3:29" x14ac:dyDescent="0.2">
      <c r="C97" t="s">
        <v>112</v>
      </c>
      <c r="D97" s="2">
        <v>6059.9759999999997</v>
      </c>
      <c r="E97" s="2">
        <v>6442.9629999999997</v>
      </c>
      <c r="F97" s="2">
        <v>6536.3540000000003</v>
      </c>
      <c r="G97" s="2">
        <v>6590.732</v>
      </c>
      <c r="H97" s="2">
        <v>7270.4319999999998</v>
      </c>
      <c r="I97" s="2">
        <v>7850.54</v>
      </c>
      <c r="J97" s="2">
        <v>7551.0259999999998</v>
      </c>
      <c r="K97" s="2">
        <v>8037.4970000000003</v>
      </c>
      <c r="L97" s="2">
        <v>7983.2830000000004</v>
      </c>
      <c r="M97" s="2">
        <v>8399.3970000000008</v>
      </c>
      <c r="N97" s="2">
        <v>8559.6129999999994</v>
      </c>
      <c r="O97" s="2">
        <v>8194.9390000000003</v>
      </c>
      <c r="P97" s="2">
        <v>8114.1149999999998</v>
      </c>
      <c r="Q97" s="2">
        <v>8276.5409999999993</v>
      </c>
      <c r="R97" s="2">
        <v>8525.6679999999997</v>
      </c>
      <c r="S97" s="2">
        <v>8577.0490000000009</v>
      </c>
      <c r="T97" s="2">
        <v>8698.1880000000001</v>
      </c>
      <c r="U97" s="2">
        <v>8752.8160000000007</v>
      </c>
      <c r="V97" s="2">
        <v>8581.4779999999992</v>
      </c>
      <c r="W97" s="2">
        <v>8735.6859999999997</v>
      </c>
      <c r="X97" s="2">
        <v>8772.4359999999997</v>
      </c>
      <c r="Y97" s="2">
        <v>8671.65</v>
      </c>
      <c r="Z97" s="2">
        <v>8739.3209999999999</v>
      </c>
      <c r="AA97" s="2">
        <v>9525.8179999999993</v>
      </c>
      <c r="AB97" s="2">
        <v>8060.3132500000002</v>
      </c>
      <c r="AC97" s="2"/>
    </row>
    <row r="98" spans="3:29" x14ac:dyDescent="0.2">
      <c r="C98" t="s">
        <v>113</v>
      </c>
      <c r="D98" s="2">
        <v>10650.4</v>
      </c>
      <c r="E98" s="2">
        <v>11366.36</v>
      </c>
      <c r="F98" s="2">
        <v>11810.28</v>
      </c>
      <c r="G98" s="2">
        <v>12464.26</v>
      </c>
      <c r="H98" s="2">
        <v>13108.33</v>
      </c>
      <c r="I98" s="2">
        <v>12236.82</v>
      </c>
      <c r="J98" s="2">
        <v>12148.12</v>
      </c>
      <c r="K98" s="2">
        <v>12252.37</v>
      </c>
      <c r="L98" s="2">
        <v>12288.74</v>
      </c>
      <c r="M98" s="2">
        <v>12517.31</v>
      </c>
      <c r="N98" s="2">
        <v>12742.06</v>
      </c>
      <c r="O98" s="2">
        <v>12973.83</v>
      </c>
      <c r="P98" s="2">
        <v>13013.68</v>
      </c>
      <c r="Q98" s="2">
        <v>13122.3</v>
      </c>
      <c r="R98" s="2">
        <v>13356.73</v>
      </c>
      <c r="S98" s="2">
        <v>13617.32</v>
      </c>
      <c r="T98" s="2">
        <v>13926.54</v>
      </c>
      <c r="U98" s="2">
        <v>14140.17</v>
      </c>
      <c r="V98" s="2">
        <v>14213.39</v>
      </c>
      <c r="W98" s="2">
        <v>14367.47</v>
      </c>
      <c r="X98" s="2">
        <v>14603.81</v>
      </c>
      <c r="Y98" s="2">
        <v>14807.28</v>
      </c>
      <c r="Z98" s="2">
        <v>15019.17</v>
      </c>
      <c r="AA98" s="2">
        <v>14992.06</v>
      </c>
      <c r="AB98" s="2">
        <v>13155.7833333333</v>
      </c>
      <c r="AC98" s="2"/>
    </row>
    <row r="99" spans="3:29" x14ac:dyDescent="0.2">
      <c r="C99" t="s">
        <v>114</v>
      </c>
      <c r="D99" s="2">
        <v>5400.4579999999996</v>
      </c>
      <c r="E99" s="2">
        <v>5322.7169999999996</v>
      </c>
      <c r="F99" s="2">
        <v>5275.723</v>
      </c>
      <c r="G99" s="2">
        <v>5349.2079999999996</v>
      </c>
      <c r="H99" s="2">
        <v>5282.2330000000002</v>
      </c>
      <c r="I99" s="2">
        <v>5465.2120000000004</v>
      </c>
      <c r="J99" s="2">
        <v>5619.2709999999997</v>
      </c>
      <c r="K99" s="2">
        <v>5630.6660000000002</v>
      </c>
      <c r="L99" s="2">
        <v>5689.0950000000003</v>
      </c>
      <c r="M99" s="2">
        <v>5391.9089999999997</v>
      </c>
      <c r="N99" s="2">
        <v>5434.0159999999996</v>
      </c>
      <c r="O99" s="2">
        <v>5609.4639999999999</v>
      </c>
      <c r="P99" s="2">
        <v>5641.62</v>
      </c>
      <c r="Q99" s="2">
        <v>5702.2430000000004</v>
      </c>
      <c r="R99" s="2">
        <v>5737.4049999999997</v>
      </c>
      <c r="S99" s="2">
        <v>5841.1040000000003</v>
      </c>
      <c r="T99" s="2">
        <v>6071.3940000000002</v>
      </c>
      <c r="U99" s="2">
        <v>6118.94</v>
      </c>
      <c r="V99" s="2">
        <v>6222.0590000000002</v>
      </c>
      <c r="W99" s="2">
        <v>6231.1229999999996</v>
      </c>
      <c r="X99" s="2">
        <v>6118.9570000000003</v>
      </c>
      <c r="Y99" s="2">
        <v>6259.0140000000001</v>
      </c>
      <c r="Z99" s="2">
        <v>6409.6440000000002</v>
      </c>
      <c r="AA99" s="2">
        <v>6376.893</v>
      </c>
      <c r="AB99" s="2">
        <v>5758.3486666666604</v>
      </c>
      <c r="AC99" s="2"/>
    </row>
    <row r="100" spans="3:29" x14ac:dyDescent="0.2">
      <c r="C100" t="s">
        <v>115</v>
      </c>
      <c r="D100" s="2">
        <v>647.98569999999995</v>
      </c>
      <c r="E100" s="2">
        <v>739.37670000000003</v>
      </c>
      <c r="F100" s="2">
        <v>768.86839999999995</v>
      </c>
      <c r="G100" s="2">
        <v>756.95709999999997</v>
      </c>
      <c r="H100" s="2">
        <v>831.22979999999995</v>
      </c>
      <c r="I100" s="2">
        <v>850.57709999999997</v>
      </c>
      <c r="J100" s="2">
        <v>917.49990000000003</v>
      </c>
      <c r="K100" s="2">
        <v>943.3021</v>
      </c>
      <c r="L100" s="2">
        <v>958.51340000000005</v>
      </c>
      <c r="M100" s="2">
        <v>992.6019</v>
      </c>
      <c r="N100" s="2">
        <v>1005.653</v>
      </c>
      <c r="O100" s="2">
        <v>1032.8219999999999</v>
      </c>
      <c r="P100" s="2">
        <v>1047.6379999999999</v>
      </c>
      <c r="Q100" s="2">
        <v>1085.6030000000001</v>
      </c>
      <c r="R100" s="2">
        <v>1107.377</v>
      </c>
      <c r="S100" s="2">
        <v>1125.252</v>
      </c>
      <c r="T100" s="2">
        <v>1207.0150000000001</v>
      </c>
      <c r="U100" s="2">
        <v>1222.0419999999999</v>
      </c>
      <c r="V100" s="2">
        <v>1262.588</v>
      </c>
      <c r="W100" s="2">
        <v>1303.9469999999999</v>
      </c>
      <c r="X100" s="2">
        <v>1362.88</v>
      </c>
      <c r="Y100" s="2">
        <v>1405.5519999999999</v>
      </c>
      <c r="Z100" s="2">
        <v>1477.5309999999999</v>
      </c>
      <c r="AA100" s="2">
        <v>1567.8309999999999</v>
      </c>
      <c r="AB100" s="2">
        <v>1067.52679583333</v>
      </c>
      <c r="AC100" s="2"/>
    </row>
    <row r="101" spans="3:29" x14ac:dyDescent="0.2">
      <c r="C101" t="s">
        <v>116</v>
      </c>
      <c r="D101" s="2">
        <v>1384.413</v>
      </c>
      <c r="E101" s="2">
        <v>1422.3620000000001</v>
      </c>
      <c r="F101" s="2">
        <v>1371.0509999999999</v>
      </c>
      <c r="G101" s="2">
        <v>1373.5250000000001</v>
      </c>
      <c r="H101" s="2">
        <v>1454.39</v>
      </c>
      <c r="I101" s="2">
        <v>1455.491</v>
      </c>
      <c r="J101" s="2">
        <v>1444.721</v>
      </c>
      <c r="K101" s="2">
        <v>1471.739</v>
      </c>
      <c r="L101" s="2">
        <v>1518.5219999999999</v>
      </c>
      <c r="M101" s="2">
        <v>1528.922</v>
      </c>
      <c r="N101" s="2">
        <v>1523.53</v>
      </c>
      <c r="O101" s="2">
        <v>1531.846</v>
      </c>
      <c r="P101" s="2">
        <v>1557.37</v>
      </c>
      <c r="Q101" s="2">
        <v>1554.356</v>
      </c>
      <c r="R101" s="2">
        <v>1538.2090000000001</v>
      </c>
      <c r="S101" s="2">
        <v>1538.0450000000001</v>
      </c>
      <c r="T101" s="2">
        <v>1587.3710000000001</v>
      </c>
      <c r="U101" s="2">
        <v>1586.7819999999999</v>
      </c>
      <c r="V101" s="2">
        <v>1563.232</v>
      </c>
      <c r="W101" s="2">
        <v>1568.819</v>
      </c>
      <c r="X101" s="2">
        <v>1599.232</v>
      </c>
      <c r="Y101" s="2">
        <v>1611.249</v>
      </c>
      <c r="Z101" s="2">
        <v>1619.173</v>
      </c>
      <c r="AA101" s="2">
        <v>1729.155</v>
      </c>
      <c r="AB101" s="2">
        <v>1522.2293749999999</v>
      </c>
      <c r="AC101" s="2"/>
    </row>
    <row r="102" spans="3:29" x14ac:dyDescent="0.2">
      <c r="C102" t="s">
        <v>117</v>
      </c>
      <c r="D102" s="2">
        <v>459.95049999999998</v>
      </c>
      <c r="E102" s="2">
        <v>720.01120000000003</v>
      </c>
      <c r="F102" s="2">
        <v>876.53679999999997</v>
      </c>
      <c r="G102" s="2">
        <v>967.71010000000001</v>
      </c>
      <c r="H102" s="2">
        <v>1052.461</v>
      </c>
      <c r="I102" s="2">
        <v>1152.963</v>
      </c>
      <c r="J102" s="2">
        <v>1267.827</v>
      </c>
      <c r="K102" s="2">
        <v>1301.422</v>
      </c>
      <c r="L102" s="2">
        <v>1444.9580000000001</v>
      </c>
      <c r="M102" s="2">
        <v>1523.5150000000001</v>
      </c>
      <c r="N102" s="2">
        <v>1585.105</v>
      </c>
      <c r="O102" s="2">
        <v>1699.579</v>
      </c>
      <c r="P102" s="2">
        <v>1793.2919999999999</v>
      </c>
      <c r="Q102" s="2">
        <v>1927.3810000000001</v>
      </c>
      <c r="R102" s="2">
        <v>2008.1559999999999</v>
      </c>
      <c r="S102" s="2">
        <v>2148.875</v>
      </c>
      <c r="T102" s="2">
        <v>2330.1170000000002</v>
      </c>
      <c r="U102" s="2">
        <v>2435.645</v>
      </c>
      <c r="V102" s="2">
        <v>2516.7199999999998</v>
      </c>
      <c r="W102" s="2">
        <v>2655.3870000000002</v>
      </c>
      <c r="X102" s="2">
        <v>2843.1480000000001</v>
      </c>
      <c r="Y102" s="2">
        <v>3110.462</v>
      </c>
      <c r="Z102" s="2">
        <v>3295.2979999999998</v>
      </c>
      <c r="AA102" s="2">
        <v>3348.9490000000001</v>
      </c>
      <c r="AB102" s="2">
        <v>1852.72785833333</v>
      </c>
      <c r="AC102" s="2"/>
    </row>
    <row r="103" spans="3:29" x14ac:dyDescent="0.2">
      <c r="C103" t="s">
        <v>118</v>
      </c>
      <c r="D103" s="2">
        <v>2321.41</v>
      </c>
      <c r="E103" s="2">
        <v>1978.384</v>
      </c>
      <c r="F103" s="2">
        <v>1846.5119999999999</v>
      </c>
      <c r="G103" s="2">
        <v>1789.9929999999999</v>
      </c>
      <c r="H103" s="2">
        <v>1800.3440000000001</v>
      </c>
      <c r="I103" s="2">
        <v>1774.873</v>
      </c>
      <c r="J103" s="2">
        <v>1757.963</v>
      </c>
      <c r="K103" s="2">
        <v>1781.7170000000001</v>
      </c>
      <c r="L103" s="2">
        <v>1623.82</v>
      </c>
      <c r="M103" s="2">
        <v>598.63220000000001</v>
      </c>
      <c r="N103" s="2">
        <v>596.45209999999997</v>
      </c>
      <c r="O103" s="2">
        <v>597.60350000000005</v>
      </c>
      <c r="P103" s="2">
        <v>587.59559999999999</v>
      </c>
      <c r="Q103" s="2">
        <v>562.70140000000004</v>
      </c>
      <c r="R103" s="2">
        <v>566.02880000000005</v>
      </c>
      <c r="S103" s="2">
        <v>544.08900000000006</v>
      </c>
      <c r="T103" s="2">
        <v>528.51589999999999</v>
      </c>
      <c r="U103" s="2">
        <v>505.69009999999997</v>
      </c>
      <c r="V103" s="2">
        <v>496.30470000000003</v>
      </c>
      <c r="W103" s="2">
        <v>482.50779999999997</v>
      </c>
      <c r="X103" s="2">
        <v>464.12099999999998</v>
      </c>
      <c r="Y103" s="2">
        <v>428.57650000000001</v>
      </c>
      <c r="Z103" s="2">
        <v>412.57870000000003</v>
      </c>
      <c r="AA103" s="2">
        <v>404.52670000000001</v>
      </c>
      <c r="AB103" s="2">
        <v>1018.78916666666</v>
      </c>
      <c r="AC103" s="2"/>
    </row>
    <row r="104" spans="3:29" x14ac:dyDescent="0.2">
      <c r="C104" t="s">
        <v>119</v>
      </c>
      <c r="D104" s="2">
        <v>3314.6509999999998</v>
      </c>
      <c r="E104" s="2">
        <v>3338.4340000000002</v>
      </c>
      <c r="F104" s="2">
        <v>3243.328</v>
      </c>
      <c r="G104" s="2">
        <v>3330.8620000000001</v>
      </c>
      <c r="H104" s="2">
        <v>3285.136</v>
      </c>
      <c r="I104" s="2">
        <v>3522.53</v>
      </c>
      <c r="J104" s="2">
        <v>3728.415</v>
      </c>
      <c r="K104" s="2">
        <v>3795.0610000000001</v>
      </c>
      <c r="L104" s="2">
        <v>3983.8090000000002</v>
      </c>
      <c r="M104" s="2">
        <v>4149.4350000000004</v>
      </c>
      <c r="N104" s="2">
        <v>4257.1400000000003</v>
      </c>
      <c r="O104" s="2">
        <v>4409.8450000000003</v>
      </c>
      <c r="P104" s="2">
        <v>4446.4610000000002</v>
      </c>
      <c r="Q104" s="2">
        <v>4537.68</v>
      </c>
      <c r="R104" s="2">
        <v>4543.9369999999999</v>
      </c>
      <c r="S104" s="2">
        <v>4585.6890000000003</v>
      </c>
      <c r="T104" s="2">
        <v>4679.3440000000001</v>
      </c>
      <c r="U104" s="2">
        <v>4701.0469999999996</v>
      </c>
      <c r="V104" s="2">
        <v>4710.5630000000001</v>
      </c>
      <c r="W104" s="2">
        <v>4750.4560000000001</v>
      </c>
      <c r="X104" s="2">
        <v>4722.3959999999997</v>
      </c>
      <c r="Y104" s="2">
        <v>4704.3860000000004</v>
      </c>
      <c r="Z104" s="2">
        <v>4726.6710000000003</v>
      </c>
      <c r="AA104" s="2">
        <v>4831.4139999999998</v>
      </c>
      <c r="AB104" s="2">
        <v>4179.1120833333298</v>
      </c>
      <c r="AC104" s="2"/>
    </row>
    <row r="105" spans="3:29" x14ac:dyDescent="0.2">
      <c r="C105" t="s">
        <v>120</v>
      </c>
      <c r="D105" s="2">
        <v>2275.873</v>
      </c>
      <c r="E105" s="2">
        <v>2274.212</v>
      </c>
      <c r="F105" s="2">
        <v>2283.6579999999999</v>
      </c>
      <c r="G105" s="2">
        <v>2205.33</v>
      </c>
      <c r="H105" s="2">
        <v>2438.105</v>
      </c>
      <c r="I105" s="2">
        <v>2502.77</v>
      </c>
      <c r="J105" s="2">
        <v>2543.4259999999999</v>
      </c>
      <c r="K105" s="2">
        <v>2553.0500000000002</v>
      </c>
      <c r="L105" s="2">
        <v>2508.6460000000002</v>
      </c>
      <c r="M105" s="2">
        <v>2526.6289999999999</v>
      </c>
      <c r="N105" s="2">
        <v>2543.5529999999999</v>
      </c>
      <c r="O105" s="2">
        <v>2609.7809999999999</v>
      </c>
      <c r="P105" s="2">
        <v>2547.5619999999999</v>
      </c>
      <c r="Q105" s="2">
        <v>2519.5309999999999</v>
      </c>
      <c r="R105" s="2">
        <v>2605.2649999999999</v>
      </c>
      <c r="S105" s="2">
        <v>2587.5070000000001</v>
      </c>
      <c r="T105" s="2">
        <v>2671.125</v>
      </c>
      <c r="U105" s="2">
        <v>2711.8270000000002</v>
      </c>
      <c r="V105" s="2">
        <v>2739.0149999999999</v>
      </c>
      <c r="W105" s="2">
        <v>2784.4659999999999</v>
      </c>
      <c r="X105" s="2">
        <v>2842.36</v>
      </c>
      <c r="Y105" s="2">
        <v>2930.6669999999999</v>
      </c>
      <c r="Z105" s="2">
        <v>3264.1849999999999</v>
      </c>
      <c r="AA105" s="2">
        <v>3279.2440000000001</v>
      </c>
      <c r="AB105" s="2">
        <v>2614.491125</v>
      </c>
      <c r="AC105" s="2"/>
    </row>
    <row r="106" spans="3:29" x14ac:dyDescent="0.2">
      <c r="C106" t="s">
        <v>451</v>
      </c>
      <c r="D106" s="2">
        <v>0.34986230000000001</v>
      </c>
      <c r="E106" s="2">
        <v>0.28940369999999999</v>
      </c>
      <c r="F106" s="2">
        <v>0.23554710000000001</v>
      </c>
      <c r="G106" s="2">
        <v>0.2285382</v>
      </c>
      <c r="H106" s="2">
        <v>0.2219226</v>
      </c>
      <c r="I106" s="2">
        <v>0.15504879999999999</v>
      </c>
      <c r="J106" s="2">
        <v>0.15935730000000001</v>
      </c>
      <c r="K106" s="2">
        <v>0.17295240000000001</v>
      </c>
      <c r="L106" s="2">
        <v>0.10819620000000001</v>
      </c>
      <c r="M106" s="2">
        <v>0.1080583</v>
      </c>
      <c r="N106" s="2">
        <v>0.11352180000000001</v>
      </c>
      <c r="O106" s="2">
        <v>9.7869520000000002E-2</v>
      </c>
      <c r="P106" s="2">
        <v>8.3570980000000003E-2</v>
      </c>
      <c r="Q106" s="2">
        <v>9.2052120000000001E-2</v>
      </c>
      <c r="R106" s="2">
        <v>7.7906810000000007E-2</v>
      </c>
      <c r="S106" s="2">
        <v>6.43016E-2</v>
      </c>
      <c r="T106" s="2">
        <v>5.2657740000000001E-2</v>
      </c>
      <c r="U106" s="2">
        <v>4.3821010000000001E-2</v>
      </c>
      <c r="V106" s="2">
        <v>4.6409810000000003E-2</v>
      </c>
      <c r="W106" s="2">
        <v>2.6676780000000001E-2</v>
      </c>
      <c r="X106" s="2">
        <v>2.2882909999999999E-2</v>
      </c>
      <c r="Y106" s="2">
        <v>2.2122019999999999E-2</v>
      </c>
      <c r="Z106" s="2">
        <v>2.859221E-2</v>
      </c>
      <c r="AA106" s="2">
        <v>1.017821E-2</v>
      </c>
      <c r="AB106" s="2">
        <v>0.1171437675</v>
      </c>
      <c r="AC106" s="2"/>
    </row>
    <row r="107" spans="3:29" x14ac:dyDescent="0.2">
      <c r="C107" t="s">
        <v>121</v>
      </c>
      <c r="D107" s="2">
        <v>258.63470000000001</v>
      </c>
      <c r="E107" s="2">
        <v>247.19640000000001</v>
      </c>
      <c r="F107" s="2">
        <v>222.62809999999999</v>
      </c>
      <c r="G107" s="2">
        <v>201.32599999999999</v>
      </c>
      <c r="H107" s="2">
        <v>196.66139999999999</v>
      </c>
      <c r="I107" s="2">
        <v>157.2852</v>
      </c>
      <c r="J107" s="2">
        <v>142.64590000000001</v>
      </c>
      <c r="K107" s="2">
        <v>147.3246</v>
      </c>
      <c r="L107" s="2">
        <v>128.5455</v>
      </c>
      <c r="M107" s="2">
        <v>131.5839</v>
      </c>
      <c r="N107" s="2">
        <v>134.72730000000001</v>
      </c>
      <c r="O107" s="2">
        <v>138.9872</v>
      </c>
      <c r="P107" s="2">
        <v>136.95830000000001</v>
      </c>
      <c r="Q107" s="2">
        <v>124.35299999999999</v>
      </c>
      <c r="R107" s="2">
        <v>130.66640000000001</v>
      </c>
      <c r="S107" s="2">
        <v>123.74460000000001</v>
      </c>
      <c r="T107" s="2">
        <v>117.9068</v>
      </c>
      <c r="U107" s="2">
        <v>113.8509</v>
      </c>
      <c r="V107" s="2">
        <v>109.8895</v>
      </c>
      <c r="W107" s="2">
        <v>104.7079</v>
      </c>
      <c r="X107" s="2">
        <v>103.8711</v>
      </c>
      <c r="Y107" s="2">
        <v>91.153329999999997</v>
      </c>
      <c r="Z107" s="2">
        <v>87.023330000000001</v>
      </c>
      <c r="AA107" s="2">
        <v>87.351510000000005</v>
      </c>
      <c r="AB107" s="2">
        <v>143.29261958333299</v>
      </c>
      <c r="AC107" s="2"/>
    </row>
    <row r="108" spans="3:29" x14ac:dyDescent="0.2">
      <c r="C108" t="s">
        <v>122</v>
      </c>
      <c r="D108" s="2">
        <v>4486.9380000000001</v>
      </c>
      <c r="E108" s="2">
        <v>4319.79</v>
      </c>
      <c r="F108" s="2">
        <v>4337.4489999999996</v>
      </c>
      <c r="G108" s="2">
        <v>4106.4740000000002</v>
      </c>
      <c r="H108" s="2">
        <v>3829.6579999999999</v>
      </c>
      <c r="I108" s="2">
        <v>4025.549</v>
      </c>
      <c r="J108" s="2">
        <v>4042.2930000000001</v>
      </c>
      <c r="K108" s="2">
        <v>4092.5439999999999</v>
      </c>
      <c r="L108" s="2">
        <v>4112.6049999999996</v>
      </c>
      <c r="M108" s="2">
        <v>4210.7280000000001</v>
      </c>
      <c r="N108" s="2">
        <v>4227.674</v>
      </c>
      <c r="O108" s="2">
        <v>3988.5169999999998</v>
      </c>
      <c r="P108" s="2">
        <v>3983.7330000000002</v>
      </c>
      <c r="Q108" s="2">
        <v>3995.95</v>
      </c>
      <c r="R108" s="2">
        <v>4016.913</v>
      </c>
      <c r="S108" s="2">
        <v>3444.232</v>
      </c>
      <c r="T108" s="2">
        <v>3436.2350000000001</v>
      </c>
      <c r="U108" s="2">
        <v>3424.8229999999999</v>
      </c>
      <c r="V108" s="2">
        <v>3442.6689999999999</v>
      </c>
      <c r="W108" s="2">
        <v>3435.3130000000001</v>
      </c>
      <c r="X108" s="2">
        <v>3430.3440000000001</v>
      </c>
      <c r="Y108" s="2">
        <v>2824.4630000000002</v>
      </c>
      <c r="Z108" s="2">
        <v>2880.32</v>
      </c>
      <c r="AA108" s="2">
        <v>3177.3539999999998</v>
      </c>
      <c r="AB108" s="2">
        <v>3803.0236666666601</v>
      </c>
      <c r="AC108" s="2"/>
    </row>
    <row r="109" spans="3:29" x14ac:dyDescent="0.2">
      <c r="C109" t="s">
        <v>123</v>
      </c>
      <c r="D109" s="2">
        <v>2249.6149999999998</v>
      </c>
      <c r="E109" s="2">
        <v>2153.0659999999998</v>
      </c>
      <c r="F109" s="2">
        <v>2207.3409999999999</v>
      </c>
      <c r="G109" s="2">
        <v>2098.4479999999999</v>
      </c>
      <c r="H109" s="2">
        <v>1894.942</v>
      </c>
      <c r="I109" s="2">
        <v>2054.5030000000002</v>
      </c>
      <c r="J109" s="2">
        <v>2115.2579999999998</v>
      </c>
      <c r="K109" s="2">
        <v>2212.2950000000001</v>
      </c>
      <c r="L109" s="2">
        <v>2243.2420000000002</v>
      </c>
      <c r="M109" s="2">
        <v>2298.335</v>
      </c>
      <c r="N109" s="2">
        <v>2364.4409999999998</v>
      </c>
      <c r="O109" s="2">
        <v>2429.2809999999999</v>
      </c>
      <c r="P109" s="2">
        <v>2412.14</v>
      </c>
      <c r="Q109" s="2">
        <v>2454.0639999999999</v>
      </c>
      <c r="R109" s="2">
        <v>2516.453</v>
      </c>
      <c r="S109" s="2">
        <v>2545.11</v>
      </c>
      <c r="T109" s="2">
        <v>2614.9760000000001</v>
      </c>
      <c r="U109" s="2">
        <v>2654.306</v>
      </c>
      <c r="V109" s="2">
        <v>2663.547</v>
      </c>
      <c r="W109" s="2">
        <v>2718.6089999999999</v>
      </c>
      <c r="X109" s="2">
        <v>2755.1909999999998</v>
      </c>
      <c r="Y109" s="2">
        <v>2874.3110000000001</v>
      </c>
      <c r="Z109" s="2">
        <v>3193.9920000000002</v>
      </c>
      <c r="AA109" s="2">
        <v>3386.9630000000002</v>
      </c>
      <c r="AB109" s="2">
        <v>2462.9345416666602</v>
      </c>
      <c r="AC109" s="2"/>
    </row>
    <row r="110" spans="3:29" x14ac:dyDescent="0.2">
      <c r="C110" t="s">
        <v>124</v>
      </c>
      <c r="D110" s="2">
        <v>4183.0529999999999</v>
      </c>
      <c r="E110" s="2">
        <v>4147.1679999999997</v>
      </c>
      <c r="F110" s="2">
        <v>4059.7</v>
      </c>
      <c r="G110" s="2">
        <v>4151.5410000000002</v>
      </c>
      <c r="H110" s="2">
        <v>4079.1179999999999</v>
      </c>
      <c r="I110" s="2">
        <v>4104.6000000000004</v>
      </c>
      <c r="J110" s="2">
        <v>3592.1979999999999</v>
      </c>
      <c r="K110" s="2">
        <v>3289.0450000000001</v>
      </c>
      <c r="L110" s="2">
        <v>3351.596</v>
      </c>
      <c r="M110" s="2">
        <v>3409.7379999999998</v>
      </c>
      <c r="N110" s="2">
        <v>3466.4360000000001</v>
      </c>
      <c r="O110" s="2">
        <v>3505.277</v>
      </c>
      <c r="P110" s="2">
        <v>3546.9749999999999</v>
      </c>
      <c r="Q110" s="2">
        <v>3578.864</v>
      </c>
      <c r="R110" s="2">
        <v>3620.1869999999999</v>
      </c>
      <c r="S110" s="2">
        <v>3647.5129999999999</v>
      </c>
      <c r="T110" s="2">
        <v>3055.8809999999999</v>
      </c>
      <c r="U110" s="2">
        <v>3082.0039999999999</v>
      </c>
      <c r="V110" s="2">
        <v>2875.703</v>
      </c>
      <c r="W110" s="2">
        <v>2910.2640000000001</v>
      </c>
      <c r="X110" s="2">
        <v>2950.19</v>
      </c>
      <c r="Y110" s="2">
        <v>2979.0619999999999</v>
      </c>
      <c r="Z110" s="2">
        <v>3024.9459999999999</v>
      </c>
      <c r="AA110" s="2">
        <v>3030.3389999999999</v>
      </c>
      <c r="AB110" s="2">
        <v>3485.05825</v>
      </c>
      <c r="AC110" s="2"/>
    </row>
    <row r="111" spans="3:29" x14ac:dyDescent="0.2">
      <c r="C111" t="s">
        <v>125</v>
      </c>
      <c r="D111" s="2">
        <v>459.95049999999998</v>
      </c>
      <c r="E111" s="2">
        <v>582.63390000000004</v>
      </c>
      <c r="F111" s="2">
        <v>710.75729999999999</v>
      </c>
      <c r="G111" s="2">
        <v>765.10350000000005</v>
      </c>
      <c r="H111" s="2">
        <v>816.91880000000003</v>
      </c>
      <c r="I111" s="2">
        <v>859.10569999999996</v>
      </c>
      <c r="J111" s="2">
        <v>912.46510000000001</v>
      </c>
      <c r="K111" s="2">
        <v>960.22990000000004</v>
      </c>
      <c r="L111" s="2">
        <v>1020.17</v>
      </c>
      <c r="M111" s="2">
        <v>1080.171</v>
      </c>
      <c r="N111" s="2">
        <v>1162.7840000000001</v>
      </c>
      <c r="O111" s="2">
        <v>1232.0329999999999</v>
      </c>
      <c r="P111" s="2">
        <v>1317.58</v>
      </c>
      <c r="Q111" s="2">
        <v>1395.16</v>
      </c>
      <c r="R111" s="2">
        <v>1498.528</v>
      </c>
      <c r="S111" s="2">
        <v>1607.546</v>
      </c>
      <c r="T111" s="2">
        <v>1740.914</v>
      </c>
      <c r="U111" s="2">
        <v>1839.096</v>
      </c>
      <c r="V111" s="2">
        <v>1919.123</v>
      </c>
      <c r="W111" s="2">
        <v>2002.598</v>
      </c>
      <c r="X111" s="2">
        <v>2205.2849999999999</v>
      </c>
      <c r="Y111" s="2">
        <v>2411.1880000000001</v>
      </c>
      <c r="Z111" s="2">
        <v>2573.6469999999999</v>
      </c>
      <c r="AA111" s="2">
        <v>2685.29</v>
      </c>
      <c r="AB111" s="2">
        <v>1406.5949041666599</v>
      </c>
      <c r="AC111" s="2"/>
    </row>
    <row r="112" spans="3:29" x14ac:dyDescent="0.2">
      <c r="C112" t="s">
        <v>126</v>
      </c>
      <c r="D112" s="2">
        <v>2321.41</v>
      </c>
      <c r="E112" s="2">
        <v>1978.384</v>
      </c>
      <c r="F112" s="2">
        <v>1846.5119999999999</v>
      </c>
      <c r="G112" s="2">
        <v>1789.9929999999999</v>
      </c>
      <c r="H112" s="2">
        <v>1800.3440000000001</v>
      </c>
      <c r="I112" s="2">
        <v>1774.873</v>
      </c>
      <c r="J112" s="2">
        <v>1757.963</v>
      </c>
      <c r="K112" s="2">
        <v>1781.7170000000001</v>
      </c>
      <c r="L112" s="2">
        <v>1623.82</v>
      </c>
      <c r="M112" s="2">
        <v>598.63220000000001</v>
      </c>
      <c r="N112" s="2">
        <v>596.45209999999997</v>
      </c>
      <c r="O112" s="2">
        <v>597.60350000000005</v>
      </c>
      <c r="P112" s="2">
        <v>587.59559999999999</v>
      </c>
      <c r="Q112" s="2">
        <v>562.70140000000004</v>
      </c>
      <c r="R112" s="2">
        <v>566.02880000000005</v>
      </c>
      <c r="S112" s="2">
        <v>544.08900000000006</v>
      </c>
      <c r="T112" s="2">
        <v>528.51589999999999</v>
      </c>
      <c r="U112" s="2">
        <v>505.69009999999997</v>
      </c>
      <c r="V112" s="2">
        <v>496.30470000000003</v>
      </c>
      <c r="W112" s="2">
        <v>482.50779999999997</v>
      </c>
      <c r="X112" s="2">
        <v>464.12099999999998</v>
      </c>
      <c r="Y112" s="2">
        <v>428.57650000000001</v>
      </c>
      <c r="Z112" s="2">
        <v>412.57870000000003</v>
      </c>
      <c r="AA112" s="2">
        <v>404.52670000000001</v>
      </c>
      <c r="AB112" s="2">
        <v>1018.78916666666</v>
      </c>
      <c r="AC112" s="2"/>
    </row>
    <row r="113" spans="3:29" x14ac:dyDescent="0.2">
      <c r="C113" t="s">
        <v>127</v>
      </c>
      <c r="D113" s="2">
        <v>3232.1460000000002</v>
      </c>
      <c r="E113" s="2">
        <v>3213.4290000000001</v>
      </c>
      <c r="F113" s="2">
        <v>3102.1869999999999</v>
      </c>
      <c r="G113" s="2">
        <v>3178.5</v>
      </c>
      <c r="H113" s="2">
        <v>3099.8679999999999</v>
      </c>
      <c r="I113" s="2">
        <v>3314.0169999999998</v>
      </c>
      <c r="J113" s="2">
        <v>3501.413</v>
      </c>
      <c r="K113" s="2">
        <v>3568.1759999999999</v>
      </c>
      <c r="L113" s="2">
        <v>3742.857</v>
      </c>
      <c r="M113" s="2">
        <v>3905.1779999999999</v>
      </c>
      <c r="N113" s="2">
        <v>4030.652</v>
      </c>
      <c r="O113" s="2">
        <v>4174.5829999999996</v>
      </c>
      <c r="P113" s="2">
        <v>4206.6360000000004</v>
      </c>
      <c r="Q113" s="2">
        <v>4276.1949999999997</v>
      </c>
      <c r="R113" s="2">
        <v>4293.5559999999996</v>
      </c>
      <c r="S113" s="2">
        <v>4327.308</v>
      </c>
      <c r="T113" s="2">
        <v>4407</v>
      </c>
      <c r="U113" s="2">
        <v>4427.3230000000003</v>
      </c>
      <c r="V113" s="2">
        <v>4394.741</v>
      </c>
      <c r="W113" s="2">
        <v>4412.3410000000003</v>
      </c>
      <c r="X113" s="2">
        <v>4382.3419999999996</v>
      </c>
      <c r="Y113" s="2">
        <v>4338.1260000000002</v>
      </c>
      <c r="Z113" s="2">
        <v>4347.04</v>
      </c>
      <c r="AA113" s="2">
        <v>4401.4489999999996</v>
      </c>
      <c r="AB113" s="2">
        <v>3928.2109583333299</v>
      </c>
      <c r="AC113" s="2"/>
    </row>
    <row r="114" spans="3:29" x14ac:dyDescent="0.2">
      <c r="C114" t="s">
        <v>128</v>
      </c>
      <c r="D114" s="2">
        <v>1976.732</v>
      </c>
      <c r="E114" s="2">
        <v>1982.616</v>
      </c>
      <c r="F114" s="2">
        <v>2004.4349999999999</v>
      </c>
      <c r="G114" s="2">
        <v>1938.922</v>
      </c>
      <c r="H114" s="2">
        <v>2162.6849999999999</v>
      </c>
      <c r="I114" s="2">
        <v>2230.8420000000001</v>
      </c>
      <c r="J114" s="2">
        <v>2280.098</v>
      </c>
      <c r="K114" s="2">
        <v>2296.413</v>
      </c>
      <c r="L114" s="2">
        <v>2269.6320000000001</v>
      </c>
      <c r="M114" s="2">
        <v>2301.7570000000001</v>
      </c>
      <c r="N114" s="2">
        <v>2330.5250000000001</v>
      </c>
      <c r="O114" s="2">
        <v>2397.1379999999999</v>
      </c>
      <c r="P114" s="2">
        <v>2359.81</v>
      </c>
      <c r="Q114" s="2">
        <v>2353.8519999999999</v>
      </c>
      <c r="R114" s="2">
        <v>2435.4850000000001</v>
      </c>
      <c r="S114" s="2">
        <v>2431.7950000000001</v>
      </c>
      <c r="T114" s="2">
        <v>2517.4140000000002</v>
      </c>
      <c r="U114" s="2">
        <v>2563.9079999999999</v>
      </c>
      <c r="V114" s="2">
        <v>2604.0050000000001</v>
      </c>
      <c r="W114" s="2">
        <v>2653.3719999999998</v>
      </c>
      <c r="X114" s="2">
        <v>2713.623</v>
      </c>
      <c r="Y114" s="2">
        <v>2819.5990000000002</v>
      </c>
      <c r="Z114" s="2">
        <v>3133.3150000000001</v>
      </c>
      <c r="AA114" s="2">
        <v>3172.5430000000001</v>
      </c>
      <c r="AB114" s="2">
        <v>2413.7714999999998</v>
      </c>
      <c r="AC114" s="2"/>
    </row>
    <row r="115" spans="3:29" x14ac:dyDescent="0.2">
      <c r="C115" t="s">
        <v>452</v>
      </c>
      <c r="D115" s="2">
        <v>0.34986230000000001</v>
      </c>
      <c r="E115" s="2">
        <v>0.28940369999999999</v>
      </c>
      <c r="F115" s="2">
        <v>0.23554710000000001</v>
      </c>
      <c r="G115" s="2">
        <v>0.2285382</v>
      </c>
      <c r="H115" s="2">
        <v>0.2219226</v>
      </c>
      <c r="I115" s="2">
        <v>0.15504879999999999</v>
      </c>
      <c r="J115" s="2">
        <v>0.15935730000000001</v>
      </c>
      <c r="K115" s="2">
        <v>0.17295240000000001</v>
      </c>
      <c r="L115" s="2">
        <v>0.10819620000000001</v>
      </c>
      <c r="M115" s="2">
        <v>0.1080583</v>
      </c>
      <c r="N115" s="2">
        <v>0.11352180000000001</v>
      </c>
      <c r="O115" s="2">
        <v>9.7869520000000002E-2</v>
      </c>
      <c r="P115" s="2">
        <v>8.3570980000000003E-2</v>
      </c>
      <c r="Q115" s="2">
        <v>9.2052120000000001E-2</v>
      </c>
      <c r="R115" s="2">
        <v>7.7906810000000007E-2</v>
      </c>
      <c r="S115" s="2">
        <v>6.43016E-2</v>
      </c>
      <c r="T115" s="2">
        <v>5.2657740000000001E-2</v>
      </c>
      <c r="U115" s="2">
        <v>4.3821010000000001E-2</v>
      </c>
      <c r="V115" s="2">
        <v>4.6409810000000003E-2</v>
      </c>
      <c r="W115" s="2">
        <v>2.6676780000000001E-2</v>
      </c>
      <c r="X115" s="2">
        <v>2.2882909999999999E-2</v>
      </c>
      <c r="Y115" s="2">
        <v>2.2122019999999999E-2</v>
      </c>
      <c r="Z115" s="2">
        <v>2.859221E-2</v>
      </c>
      <c r="AA115" s="2">
        <v>1.017821E-2</v>
      </c>
      <c r="AB115" s="2">
        <v>0.1171437675</v>
      </c>
      <c r="AC115" s="2"/>
    </row>
    <row r="116" spans="3:29" x14ac:dyDescent="0.2">
      <c r="C116" t="s">
        <v>129</v>
      </c>
      <c r="D116" s="2">
        <v>258.63470000000001</v>
      </c>
      <c r="E116" s="2">
        <v>247.19640000000001</v>
      </c>
      <c r="F116" s="2">
        <v>222.62809999999999</v>
      </c>
      <c r="G116" s="2">
        <v>201.32599999999999</v>
      </c>
      <c r="H116" s="2">
        <v>196.66139999999999</v>
      </c>
      <c r="I116" s="2">
        <v>157.2852</v>
      </c>
      <c r="J116" s="2">
        <v>142.64590000000001</v>
      </c>
      <c r="K116" s="2">
        <v>147.3246</v>
      </c>
      <c r="L116" s="2">
        <v>128.5455</v>
      </c>
      <c r="M116" s="2">
        <v>131.5839</v>
      </c>
      <c r="N116" s="2">
        <v>134.72730000000001</v>
      </c>
      <c r="O116" s="2">
        <v>138.9872</v>
      </c>
      <c r="P116" s="2">
        <v>136.95830000000001</v>
      </c>
      <c r="Q116" s="2">
        <v>124.35299999999999</v>
      </c>
      <c r="R116" s="2">
        <v>130.66640000000001</v>
      </c>
      <c r="S116" s="2">
        <v>123.74460000000001</v>
      </c>
      <c r="T116" s="2">
        <v>117.9068</v>
      </c>
      <c r="U116" s="2">
        <v>113.8509</v>
      </c>
      <c r="V116" s="2">
        <v>109.8895</v>
      </c>
      <c r="W116" s="2">
        <v>104.7079</v>
      </c>
      <c r="X116" s="2">
        <v>103.8711</v>
      </c>
      <c r="Y116" s="2">
        <v>91.153329999999997</v>
      </c>
      <c r="Z116" s="2">
        <v>87.023330000000001</v>
      </c>
      <c r="AA116" s="2">
        <v>87.351510000000005</v>
      </c>
      <c r="AB116" s="2">
        <v>143.29261958333299</v>
      </c>
      <c r="AC116" s="2"/>
    </row>
    <row r="117" spans="3:29" x14ac:dyDescent="0.2">
      <c r="C117" t="s">
        <v>130</v>
      </c>
      <c r="D117" s="2">
        <v>4486.9380000000001</v>
      </c>
      <c r="E117" s="2">
        <v>4319.79</v>
      </c>
      <c r="F117" s="2">
        <v>4337.4489999999996</v>
      </c>
      <c r="G117" s="2">
        <v>4106.4740000000002</v>
      </c>
      <c r="H117" s="2">
        <v>3829.6579999999999</v>
      </c>
      <c r="I117" s="2">
        <v>4025.549</v>
      </c>
      <c r="J117" s="2">
        <v>4042.2930000000001</v>
      </c>
      <c r="K117" s="2">
        <v>4092.5439999999999</v>
      </c>
      <c r="L117" s="2">
        <v>4112.6049999999996</v>
      </c>
      <c r="M117" s="2">
        <v>4210.7280000000001</v>
      </c>
      <c r="N117" s="2">
        <v>4227.674</v>
      </c>
      <c r="O117" s="2">
        <v>3988.5169999999998</v>
      </c>
      <c r="P117" s="2">
        <v>3983.7330000000002</v>
      </c>
      <c r="Q117" s="2">
        <v>3995.95</v>
      </c>
      <c r="R117" s="2">
        <v>4016.913</v>
      </c>
      <c r="S117" s="2">
        <v>3444.232</v>
      </c>
      <c r="T117" s="2">
        <v>3436.2350000000001</v>
      </c>
      <c r="U117" s="2">
        <v>3424.8229999999999</v>
      </c>
      <c r="V117" s="2">
        <v>3442.6689999999999</v>
      </c>
      <c r="W117" s="2">
        <v>3435.5140000000001</v>
      </c>
      <c r="X117" s="2">
        <v>3430.5439999999999</v>
      </c>
      <c r="Y117" s="2">
        <v>2641.2429999999999</v>
      </c>
      <c r="Z117" s="2">
        <v>2688.5010000000002</v>
      </c>
      <c r="AA117" s="2">
        <v>2707.6210000000001</v>
      </c>
      <c r="AB117" s="2">
        <v>3767.8415416666599</v>
      </c>
      <c r="AC117" s="2"/>
    </row>
    <row r="118" spans="3:29" x14ac:dyDescent="0.2">
      <c r="C118" t="s">
        <v>131</v>
      </c>
      <c r="D118" s="2">
        <v>2249.6149999999998</v>
      </c>
      <c r="E118" s="2">
        <v>2153.0659999999998</v>
      </c>
      <c r="F118" s="2">
        <v>2207.3409999999999</v>
      </c>
      <c r="G118" s="2">
        <v>2098.4479999999999</v>
      </c>
      <c r="H118" s="2">
        <v>1894.942</v>
      </c>
      <c r="I118" s="2">
        <v>2054.5030000000002</v>
      </c>
      <c r="J118" s="2">
        <v>2115.2579999999998</v>
      </c>
      <c r="K118" s="2">
        <v>2212.2950000000001</v>
      </c>
      <c r="L118" s="2">
        <v>2243.2420000000002</v>
      </c>
      <c r="M118" s="2">
        <v>2298.335</v>
      </c>
      <c r="N118" s="2">
        <v>2364.4409999999998</v>
      </c>
      <c r="O118" s="2">
        <v>2429.2809999999999</v>
      </c>
      <c r="P118" s="2">
        <v>2412.14</v>
      </c>
      <c r="Q118" s="2">
        <v>2454.0639999999999</v>
      </c>
      <c r="R118" s="2">
        <v>2516.453</v>
      </c>
      <c r="S118" s="2">
        <v>2545.11</v>
      </c>
      <c r="T118" s="2">
        <v>2614.9760000000001</v>
      </c>
      <c r="U118" s="2">
        <v>2654.306</v>
      </c>
      <c r="V118" s="2">
        <v>2663.547</v>
      </c>
      <c r="W118" s="2">
        <v>2718.6089999999999</v>
      </c>
      <c r="X118" s="2">
        <v>2755.1909999999998</v>
      </c>
      <c r="Y118" s="2">
        <v>2874.3110000000001</v>
      </c>
      <c r="Z118" s="2">
        <v>3193.9920000000002</v>
      </c>
      <c r="AA118" s="2">
        <v>3386.9630000000002</v>
      </c>
      <c r="AB118" s="2">
        <v>2462.9345416666602</v>
      </c>
      <c r="AC118" s="2"/>
    </row>
    <row r="119" spans="3:29" x14ac:dyDescent="0.2">
      <c r="C119" t="s">
        <v>132</v>
      </c>
      <c r="D119" s="2">
        <v>3942.56</v>
      </c>
      <c r="E119" s="2">
        <v>3906.6750000000002</v>
      </c>
      <c r="F119" s="2">
        <v>3819.15</v>
      </c>
      <c r="G119" s="2">
        <v>3911.047</v>
      </c>
      <c r="H119" s="2">
        <v>3838.625</v>
      </c>
      <c r="I119" s="2">
        <v>3864.107</v>
      </c>
      <c r="J119" s="2">
        <v>3351.6480000000001</v>
      </c>
      <c r="K119" s="2">
        <v>3048.5520000000001</v>
      </c>
      <c r="L119" s="2">
        <v>3096.634</v>
      </c>
      <c r="M119" s="2">
        <v>3150.1170000000002</v>
      </c>
      <c r="N119" s="2">
        <v>3208.6909999999998</v>
      </c>
      <c r="O119" s="2">
        <v>3244.6889999999999</v>
      </c>
      <c r="P119" s="2">
        <v>3285.7750000000001</v>
      </c>
      <c r="Q119" s="2">
        <v>3315.337</v>
      </c>
      <c r="R119" s="2">
        <v>3357.82</v>
      </c>
      <c r="S119" s="2">
        <v>3383.8809999999999</v>
      </c>
      <c r="T119" s="2">
        <v>2761.0059999999999</v>
      </c>
      <c r="U119" s="2">
        <v>2784.864</v>
      </c>
      <c r="V119" s="2">
        <v>2579.1060000000002</v>
      </c>
      <c r="W119" s="2">
        <v>2606.491</v>
      </c>
      <c r="X119" s="2">
        <v>2640.172</v>
      </c>
      <c r="Y119" s="2">
        <v>2663.4679999999998</v>
      </c>
      <c r="Z119" s="2">
        <v>2705.174</v>
      </c>
      <c r="AA119" s="2">
        <v>2711.8710000000001</v>
      </c>
      <c r="AB119" s="2">
        <v>3215.7275</v>
      </c>
      <c r="AC119" s="2"/>
    </row>
    <row r="120" spans="3:29" x14ac:dyDescent="0.2">
      <c r="C120" t="s">
        <v>133</v>
      </c>
      <c r="D120" s="2">
        <v>338.42020000000002</v>
      </c>
      <c r="E120" s="2">
        <v>322.92039999999997</v>
      </c>
      <c r="F120" s="2">
        <v>297.61279999999999</v>
      </c>
      <c r="G120" s="2">
        <v>277.06079999999997</v>
      </c>
      <c r="H120" s="2">
        <v>273.50189999999998</v>
      </c>
      <c r="I120" s="2">
        <v>235.24809999999999</v>
      </c>
      <c r="J120" s="2">
        <v>220.79900000000001</v>
      </c>
      <c r="K120" s="2">
        <v>224.5145</v>
      </c>
      <c r="L120" s="2">
        <v>208.06360000000001</v>
      </c>
      <c r="M120" s="2">
        <v>212.54730000000001</v>
      </c>
      <c r="N120" s="2">
        <v>212.1977</v>
      </c>
      <c r="O120" s="2">
        <v>219.1027</v>
      </c>
      <c r="P120" s="2">
        <v>214.73099999999999</v>
      </c>
      <c r="Q120" s="2">
        <v>204.32980000000001</v>
      </c>
      <c r="R120" s="2">
        <v>205.39519999999999</v>
      </c>
      <c r="S120" s="2">
        <v>196.8484</v>
      </c>
      <c r="T120" s="2">
        <v>191.26509999999999</v>
      </c>
      <c r="U120" s="2">
        <v>183.48439999999999</v>
      </c>
      <c r="V120" s="2">
        <v>178.65880000000001</v>
      </c>
      <c r="W120" s="2">
        <v>173.97749999999999</v>
      </c>
      <c r="X120" s="2">
        <v>170.67080000000001</v>
      </c>
      <c r="Y120" s="2">
        <v>156.4205</v>
      </c>
      <c r="Z120" s="2">
        <v>151.86340000000001</v>
      </c>
      <c r="AA120" s="2">
        <v>150.64580000000001</v>
      </c>
      <c r="AB120" s="2">
        <v>217.51165416666601</v>
      </c>
      <c r="AC120" s="2"/>
    </row>
    <row r="121" spans="3:29" x14ac:dyDescent="0.2">
      <c r="C121" t="s">
        <v>134</v>
      </c>
      <c r="D121" s="2">
        <v>178.99209999999999</v>
      </c>
      <c r="E121" s="2">
        <v>185.0137</v>
      </c>
      <c r="F121" s="2">
        <v>182.62139999999999</v>
      </c>
      <c r="G121" s="2">
        <v>180.3895</v>
      </c>
      <c r="H121" s="2">
        <v>122.14530000000001</v>
      </c>
      <c r="I121" s="2">
        <v>138.2159</v>
      </c>
      <c r="J121" s="2">
        <v>139.8295</v>
      </c>
      <c r="K121" s="2">
        <v>150.3237</v>
      </c>
      <c r="L121" s="2">
        <v>154.24469999999999</v>
      </c>
      <c r="M121" s="2">
        <v>158.5797</v>
      </c>
      <c r="N121" s="2">
        <v>114.1439</v>
      </c>
      <c r="O121" s="2">
        <v>113.3062</v>
      </c>
      <c r="P121" s="2">
        <v>122.2333</v>
      </c>
      <c r="Q121" s="2">
        <v>104.99890000000001</v>
      </c>
      <c r="R121" s="2">
        <v>113.1756</v>
      </c>
      <c r="S121" s="2">
        <v>98.393910000000005</v>
      </c>
      <c r="T121" s="2">
        <v>106.0196</v>
      </c>
      <c r="U121" s="2">
        <v>114.7754</v>
      </c>
      <c r="V121" s="2">
        <v>87.062809999999999</v>
      </c>
      <c r="W121" s="2">
        <v>94.394940000000005</v>
      </c>
      <c r="X121" s="2">
        <v>98.24606</v>
      </c>
      <c r="Y121" s="2">
        <v>102.9712</v>
      </c>
      <c r="Z121" s="2">
        <v>109.6258</v>
      </c>
      <c r="AA121" s="2">
        <v>115.83159999999999</v>
      </c>
      <c r="AB121" s="2">
        <v>128.563946666666</v>
      </c>
      <c r="AC121" s="2"/>
    </row>
    <row r="122" spans="3:29" x14ac:dyDescent="0.2">
      <c r="C122" t="s">
        <v>135</v>
      </c>
      <c r="D122" s="2">
        <v>2538.9740000000002</v>
      </c>
      <c r="E122" s="2">
        <v>2575.0239999999999</v>
      </c>
      <c r="F122" s="2">
        <v>2623.904</v>
      </c>
      <c r="G122" s="2">
        <v>2696.53</v>
      </c>
      <c r="H122" s="2">
        <v>2749.4250000000002</v>
      </c>
      <c r="I122" s="2">
        <v>2819.0430000000001</v>
      </c>
      <c r="J122" s="2">
        <v>2867.1779999999999</v>
      </c>
      <c r="K122" s="2">
        <v>2935.136</v>
      </c>
      <c r="L122" s="2">
        <v>2980.1480000000001</v>
      </c>
      <c r="M122" s="2">
        <v>3041.1080000000002</v>
      </c>
      <c r="N122" s="2">
        <v>3112.3119999999999</v>
      </c>
      <c r="O122" s="2">
        <v>3171.692</v>
      </c>
      <c r="P122" s="2">
        <v>3231.3890000000001</v>
      </c>
      <c r="Q122" s="2">
        <v>3211.5320000000002</v>
      </c>
      <c r="R122" s="2">
        <v>3223.6529999999998</v>
      </c>
      <c r="S122" s="2">
        <v>3184.279</v>
      </c>
      <c r="T122" s="2">
        <v>3198.0520000000001</v>
      </c>
      <c r="U122" s="2">
        <v>3259.663</v>
      </c>
      <c r="V122" s="2">
        <v>3369.069</v>
      </c>
      <c r="W122" s="2">
        <v>3473.57</v>
      </c>
      <c r="X122" s="2">
        <v>3570.1959999999999</v>
      </c>
      <c r="Y122" s="2">
        <v>3674.3310000000001</v>
      </c>
      <c r="Z122" s="2">
        <v>3817.2689999999998</v>
      </c>
      <c r="AA122" s="2">
        <v>3926.2460000000001</v>
      </c>
      <c r="AB122" s="2">
        <v>3135.4051250000002</v>
      </c>
      <c r="AC122" s="2"/>
    </row>
    <row r="123" spans="3:29" x14ac:dyDescent="0.2">
      <c r="C123" t="s">
        <v>136</v>
      </c>
      <c r="D123" s="2">
        <v>27110.48</v>
      </c>
      <c r="E123" s="2">
        <v>27142.63</v>
      </c>
      <c r="F123" s="2">
        <v>27118.13</v>
      </c>
      <c r="G123" s="2">
        <v>27659.24</v>
      </c>
      <c r="H123" s="2">
        <v>27647.22</v>
      </c>
      <c r="I123" s="2">
        <v>27634.81</v>
      </c>
      <c r="J123" s="2">
        <v>27646.09</v>
      </c>
      <c r="K123" s="2">
        <v>27687.439999999999</v>
      </c>
      <c r="L123" s="2">
        <v>27676.15</v>
      </c>
      <c r="M123" s="2">
        <v>27686.92</v>
      </c>
      <c r="N123" s="2">
        <v>27736.59</v>
      </c>
      <c r="O123" s="2">
        <v>27757.74</v>
      </c>
      <c r="P123" s="2">
        <v>27791.55</v>
      </c>
      <c r="Q123" s="2">
        <v>27830.29</v>
      </c>
      <c r="R123" s="2">
        <v>27849.360000000001</v>
      </c>
      <c r="S123" s="2">
        <v>27882.84</v>
      </c>
      <c r="T123" s="2">
        <v>27921.47</v>
      </c>
      <c r="U123" s="2">
        <v>27947.08</v>
      </c>
      <c r="V123" s="2">
        <v>27987.43</v>
      </c>
      <c r="W123" s="2">
        <v>28024.7</v>
      </c>
      <c r="X123" s="2">
        <v>28057.95</v>
      </c>
      <c r="Y123" s="2">
        <v>28095.35</v>
      </c>
      <c r="Z123" s="2">
        <v>28168.81</v>
      </c>
      <c r="AA123" s="2">
        <v>28189.35</v>
      </c>
      <c r="AB123" s="2">
        <v>27760.4008333333</v>
      </c>
      <c r="AC123" s="2"/>
    </row>
    <row r="124" spans="3:29" x14ac:dyDescent="0.2">
      <c r="C124" t="s">
        <v>1</v>
      </c>
      <c r="D124" s="2">
        <v>27110.48</v>
      </c>
      <c r="E124" s="2">
        <v>27142.63</v>
      </c>
      <c r="F124" s="2">
        <v>27118.13</v>
      </c>
      <c r="G124" s="2">
        <v>27659.24</v>
      </c>
      <c r="H124" s="2">
        <v>27647.22</v>
      </c>
      <c r="I124" s="2">
        <v>27634.81</v>
      </c>
      <c r="J124" s="2">
        <v>27646.09</v>
      </c>
      <c r="K124" s="2">
        <v>27687.439999999999</v>
      </c>
      <c r="L124" s="2">
        <v>27676.15</v>
      </c>
      <c r="M124" s="2">
        <v>27686.92</v>
      </c>
      <c r="N124" s="2">
        <v>27736.59</v>
      </c>
      <c r="O124" s="2">
        <v>27757.74</v>
      </c>
      <c r="P124" s="2">
        <v>27791.55</v>
      </c>
      <c r="Q124" s="2">
        <v>27830.29</v>
      </c>
      <c r="R124" s="2">
        <v>27849.360000000001</v>
      </c>
      <c r="S124" s="2">
        <v>27882.84</v>
      </c>
      <c r="T124" s="2">
        <v>27921.47</v>
      </c>
      <c r="U124" s="2">
        <v>27947.08</v>
      </c>
      <c r="V124" s="2">
        <v>27987.43</v>
      </c>
      <c r="W124" s="2">
        <v>28024.7</v>
      </c>
      <c r="X124" s="2">
        <v>28057.95</v>
      </c>
      <c r="Y124" s="2">
        <v>28095.35</v>
      </c>
      <c r="Z124" s="2">
        <v>28168.81</v>
      </c>
      <c r="AA124" s="2">
        <v>28189.35</v>
      </c>
      <c r="AB124" s="2">
        <v>27760.4008333333</v>
      </c>
      <c r="AC124" s="2"/>
    </row>
    <row r="125" spans="3:29" x14ac:dyDescent="0.2">
      <c r="C125" t="s">
        <v>137</v>
      </c>
      <c r="D125" s="2">
        <v>0.2403835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1.00159791666666E-2</v>
      </c>
      <c r="AC125" s="2"/>
    </row>
    <row r="126" spans="3:29" x14ac:dyDescent="0.2">
      <c r="C126" t="s">
        <v>138</v>
      </c>
      <c r="D126" s="2">
        <v>23.779229999999998</v>
      </c>
      <c r="E126" s="2">
        <v>5.6829499999999999</v>
      </c>
      <c r="F126" s="2">
        <v>4.9193660000000001</v>
      </c>
      <c r="G126" s="2">
        <v>5.0317119999999997</v>
      </c>
      <c r="H126" s="2">
        <v>9.0366029999999995</v>
      </c>
      <c r="I126" s="2">
        <v>12.00596</v>
      </c>
      <c r="J126" s="2">
        <v>12.52464</v>
      </c>
      <c r="K126" s="2">
        <v>13.10778</v>
      </c>
      <c r="L126" s="2">
        <v>9.9882609999999996</v>
      </c>
      <c r="M126" s="2">
        <v>11.311059999999999</v>
      </c>
      <c r="N126" s="2">
        <v>11.461259999999999</v>
      </c>
      <c r="O126" s="2">
        <v>11.377219999999999</v>
      </c>
      <c r="P126" s="2">
        <v>11.67681</v>
      </c>
      <c r="Q126" s="2">
        <v>13.796060000000001</v>
      </c>
      <c r="R126" s="2">
        <v>12.24737</v>
      </c>
      <c r="S126" s="2">
        <v>10.936719999999999</v>
      </c>
      <c r="T126" s="2">
        <v>13.52051</v>
      </c>
      <c r="U126" s="2">
        <v>14.990819999999999</v>
      </c>
      <c r="V126" s="2">
        <v>13.510289999999999</v>
      </c>
      <c r="W126" s="2">
        <v>15.23814</v>
      </c>
      <c r="X126" s="2">
        <v>17.38083</v>
      </c>
      <c r="Y126" s="2">
        <v>15.747949999999999</v>
      </c>
      <c r="Z126" s="2">
        <v>22.152249999999999</v>
      </c>
      <c r="AA126" s="2">
        <v>18.914000000000001</v>
      </c>
      <c r="AB126" s="2">
        <v>12.9307413333333</v>
      </c>
      <c r="AC126" s="2"/>
    </row>
    <row r="127" spans="3:29" x14ac:dyDescent="0.2">
      <c r="C127" t="s">
        <v>139</v>
      </c>
      <c r="D127" s="2">
        <v>14.960610000000001</v>
      </c>
      <c r="E127" s="2">
        <v>14.96801</v>
      </c>
      <c r="F127" s="2">
        <v>14.68791</v>
      </c>
      <c r="G127" s="2">
        <v>14.03811</v>
      </c>
      <c r="H127" s="2">
        <v>14.01445</v>
      </c>
      <c r="I127" s="2">
        <v>13.790609999999999</v>
      </c>
      <c r="J127" s="2">
        <v>13.72138</v>
      </c>
      <c r="K127" s="2">
        <v>13.57114</v>
      </c>
      <c r="L127" s="2">
        <v>13.343260000000001</v>
      </c>
      <c r="M127" s="2">
        <v>13.31936</v>
      </c>
      <c r="N127" s="2">
        <v>13.332369999999999</v>
      </c>
      <c r="O127" s="2">
        <v>13.18078</v>
      </c>
      <c r="P127" s="2">
        <v>13.11355</v>
      </c>
      <c r="Q127" s="2">
        <v>12.92783</v>
      </c>
      <c r="R127" s="2">
        <v>12.891679999999999</v>
      </c>
      <c r="S127" s="2">
        <v>12.80879</v>
      </c>
      <c r="T127" s="2">
        <v>12.762589999999999</v>
      </c>
      <c r="U127" s="2">
        <v>12.65469</v>
      </c>
      <c r="V127" s="2">
        <v>12.58483</v>
      </c>
      <c r="W127" s="2">
        <v>12.40935</v>
      </c>
      <c r="X127" s="2">
        <v>12.325810000000001</v>
      </c>
      <c r="Y127" s="2">
        <v>12.180059999999999</v>
      </c>
      <c r="Z127" s="2">
        <v>12.205</v>
      </c>
      <c r="AA127" s="2">
        <v>11.94314</v>
      </c>
      <c r="AB127" s="2">
        <v>13.238971250000001</v>
      </c>
      <c r="AC127" s="2"/>
    </row>
    <row r="128" spans="3:29" x14ac:dyDescent="0.2">
      <c r="C128" t="s">
        <v>140</v>
      </c>
      <c r="D128" s="2">
        <v>347.80340000000001</v>
      </c>
      <c r="E128" s="2">
        <v>323.4085</v>
      </c>
      <c r="F128" s="2">
        <v>315.69</v>
      </c>
      <c r="G128" s="2">
        <v>277.02409999999998</v>
      </c>
      <c r="H128" s="2">
        <v>314.79230000000001</v>
      </c>
      <c r="I128" s="2">
        <v>292.11750000000001</v>
      </c>
      <c r="J128" s="2">
        <v>306.38099999999997</v>
      </c>
      <c r="K128" s="2">
        <v>283.45999999999998</v>
      </c>
      <c r="L128" s="2">
        <v>260.38499999999999</v>
      </c>
      <c r="M128" s="2">
        <v>236.52879999999999</v>
      </c>
      <c r="N128" s="2">
        <v>228.15440000000001</v>
      </c>
      <c r="O128" s="2">
        <v>210.20320000000001</v>
      </c>
      <c r="P128" s="2">
        <v>194.28980000000001</v>
      </c>
      <c r="Q128" s="2">
        <v>168.1011</v>
      </c>
      <c r="R128" s="2">
        <v>176.79339999999999</v>
      </c>
      <c r="S128" s="2">
        <v>164.68690000000001</v>
      </c>
      <c r="T128" s="2">
        <v>185.697</v>
      </c>
      <c r="U128" s="2">
        <v>170.25530000000001</v>
      </c>
      <c r="V128" s="2">
        <v>167.91929999999999</v>
      </c>
      <c r="W128" s="2">
        <v>157.99860000000001</v>
      </c>
      <c r="X128" s="2">
        <v>159.42359999999999</v>
      </c>
      <c r="Y128" s="2">
        <v>142.44630000000001</v>
      </c>
      <c r="Z128" s="2">
        <v>154.4007</v>
      </c>
      <c r="AA128" s="2">
        <v>136.1182</v>
      </c>
      <c r="AB128" s="2">
        <v>223.91993333333301</v>
      </c>
      <c r="AC128" s="2"/>
    </row>
    <row r="129" spans="3:29" x14ac:dyDescent="0.2">
      <c r="C129" t="s">
        <v>141</v>
      </c>
      <c r="D129" s="2">
        <v>1102.105</v>
      </c>
      <c r="E129" s="2">
        <v>1102.105</v>
      </c>
      <c r="F129" s="2">
        <v>1102.1179999999999</v>
      </c>
      <c r="G129" s="2">
        <v>1092.691</v>
      </c>
      <c r="H129" s="2">
        <v>1106.29</v>
      </c>
      <c r="I129" s="2">
        <v>1106.29</v>
      </c>
      <c r="J129" s="2">
        <v>1106.3030000000001</v>
      </c>
      <c r="K129" s="2">
        <v>1106.29</v>
      </c>
      <c r="L129" s="2">
        <v>1106.29</v>
      </c>
      <c r="M129" s="2">
        <v>1106.29</v>
      </c>
      <c r="N129" s="2">
        <v>1106.3030000000001</v>
      </c>
      <c r="O129" s="2">
        <v>1106.29</v>
      </c>
      <c r="P129" s="2">
        <v>1106.29</v>
      </c>
      <c r="Q129" s="2">
        <v>1106.29</v>
      </c>
      <c r="R129" s="2">
        <v>1106.3030000000001</v>
      </c>
      <c r="S129" s="2">
        <v>1106.29</v>
      </c>
      <c r="T129" s="2">
        <v>1106.29</v>
      </c>
      <c r="U129" s="2">
        <v>1106.29</v>
      </c>
      <c r="V129" s="2">
        <v>1106.3030000000001</v>
      </c>
      <c r="W129" s="2">
        <v>1106.29</v>
      </c>
      <c r="X129" s="2">
        <v>1106.29</v>
      </c>
      <c r="Y129" s="2">
        <v>1106.29</v>
      </c>
      <c r="Z129" s="2">
        <v>1106.3030000000001</v>
      </c>
      <c r="AA129" s="2">
        <v>1106.29</v>
      </c>
      <c r="AB129" s="2">
        <v>1105.2035000000001</v>
      </c>
      <c r="AC129" s="2"/>
    </row>
    <row r="130" spans="3:29" x14ac:dyDescent="0.2">
      <c r="C130" t="s">
        <v>474</v>
      </c>
      <c r="D130" s="2">
        <v>1.849315E-4</v>
      </c>
      <c r="E130" s="2">
        <v>0</v>
      </c>
      <c r="F130" s="2">
        <v>0</v>
      </c>
      <c r="G130" s="2">
        <v>0</v>
      </c>
      <c r="H130" s="2">
        <v>0</v>
      </c>
      <c r="I130" s="2">
        <v>1.849315E-4</v>
      </c>
      <c r="J130" s="2">
        <v>5.5327869999999995E-4</v>
      </c>
      <c r="K130" s="2">
        <v>7.3972600000000001E-4</v>
      </c>
      <c r="L130" s="2">
        <v>1.078767E-3</v>
      </c>
      <c r="M130" s="2">
        <v>0</v>
      </c>
      <c r="N130" s="2">
        <v>9.221311E-5</v>
      </c>
      <c r="O130" s="2">
        <v>3.6986300000000001E-4</v>
      </c>
      <c r="P130" s="2">
        <v>1.171233E-3</v>
      </c>
      <c r="Q130" s="2">
        <v>7.5205480000000002E-3</v>
      </c>
      <c r="R130" s="2">
        <v>6.6086069999999998E-3</v>
      </c>
      <c r="S130" s="2">
        <v>4.5308220000000003E-3</v>
      </c>
      <c r="T130" s="2">
        <v>5.7020550000000001E-3</v>
      </c>
      <c r="U130" s="2">
        <v>8.5068490000000004E-3</v>
      </c>
      <c r="V130" s="2">
        <v>1.429303E-2</v>
      </c>
      <c r="W130" s="2">
        <v>2.746233E-2</v>
      </c>
      <c r="X130" s="2">
        <v>3.2332189999999997E-2</v>
      </c>
      <c r="Y130" s="2">
        <v>5.20872E-2</v>
      </c>
      <c r="Z130" s="2">
        <v>4.8923359999999999E-2</v>
      </c>
      <c r="AA130" s="2">
        <v>7.2832599999999997E-2</v>
      </c>
      <c r="AB130" s="2">
        <v>1.188227228375E-2</v>
      </c>
      <c r="AC130" s="2"/>
    </row>
    <row r="131" spans="3:29" x14ac:dyDescent="0.2">
      <c r="C131" t="s">
        <v>475</v>
      </c>
      <c r="D131" s="2">
        <v>0.42564170000000001</v>
      </c>
      <c r="E131" s="2">
        <v>0.25526759999999998</v>
      </c>
      <c r="F131" s="2">
        <v>0.2582641</v>
      </c>
      <c r="G131" s="2">
        <v>0.25997350000000002</v>
      </c>
      <c r="H131" s="2">
        <v>0.26326509999999997</v>
      </c>
      <c r="I131" s="2">
        <v>0.26473970000000002</v>
      </c>
      <c r="J131" s="2">
        <v>0.2695765</v>
      </c>
      <c r="K131" s="2">
        <v>0.28138259999999998</v>
      </c>
      <c r="L131" s="2">
        <v>0.2805878</v>
      </c>
      <c r="M131" s="2">
        <v>0.29632720000000001</v>
      </c>
      <c r="N131" s="2">
        <v>0.2859912</v>
      </c>
      <c r="O131" s="2">
        <v>0.31092769999999997</v>
      </c>
      <c r="P131" s="2">
        <v>0.35638180000000003</v>
      </c>
      <c r="Q131" s="2">
        <v>0.41053400000000001</v>
      </c>
      <c r="R131" s="2">
        <v>0.39968809999999999</v>
      </c>
      <c r="S131" s="2">
        <v>0.41095730000000003</v>
      </c>
      <c r="T131" s="2">
        <v>0.49512460000000003</v>
      </c>
      <c r="U131" s="2">
        <v>0.54632539999999996</v>
      </c>
      <c r="V131" s="2">
        <v>0.56681539999999997</v>
      </c>
      <c r="W131" s="2">
        <v>0.616178</v>
      </c>
      <c r="X131" s="2">
        <v>0.65547540000000004</v>
      </c>
      <c r="Y131" s="2">
        <v>0.7023296</v>
      </c>
      <c r="Z131" s="2">
        <v>0.71236900000000003</v>
      </c>
      <c r="AA131" s="2">
        <v>0.71075750000000004</v>
      </c>
      <c r="AB131" s="2">
        <v>0.41812003333333297</v>
      </c>
      <c r="AC131" s="2"/>
    </row>
    <row r="132" spans="3:29" x14ac:dyDescent="0.2">
      <c r="C132" t="s">
        <v>476</v>
      </c>
      <c r="D132" s="2">
        <v>31.541149999999998</v>
      </c>
      <c r="E132" s="2">
        <v>31.54569</v>
      </c>
      <c r="F132" s="2">
        <v>31.531210000000002</v>
      </c>
      <c r="G132" s="2">
        <v>31.52965</v>
      </c>
      <c r="H132" s="2">
        <v>31.533729999999998</v>
      </c>
      <c r="I132" s="2">
        <v>31.5214</v>
      </c>
      <c r="J132" s="2">
        <v>31.511420000000001</v>
      </c>
      <c r="K132" s="2">
        <v>31.509530000000002</v>
      </c>
      <c r="L132" s="2">
        <v>31.49006</v>
      </c>
      <c r="M132" s="2">
        <v>31.48282</v>
      </c>
      <c r="N132" s="2">
        <v>31.48761</v>
      </c>
      <c r="O132" s="2">
        <v>31.464289999999998</v>
      </c>
      <c r="P132" s="2">
        <v>31.45271</v>
      </c>
      <c r="Q132" s="2">
        <v>31.43618</v>
      </c>
      <c r="R132" s="2">
        <v>31.40981</v>
      </c>
      <c r="S132" s="2">
        <v>31.413170000000001</v>
      </c>
      <c r="T132" s="2">
        <v>31.371400000000001</v>
      </c>
      <c r="U132" s="2">
        <v>31.35042</v>
      </c>
      <c r="V132" s="2">
        <v>31.318159999999999</v>
      </c>
      <c r="W132" s="2">
        <v>31.284220000000001</v>
      </c>
      <c r="X132" s="2">
        <v>31.187080000000002</v>
      </c>
      <c r="Y132" s="2">
        <v>31.100480000000001</v>
      </c>
      <c r="Z132" s="2">
        <v>31.075659999999999</v>
      </c>
      <c r="AA132" s="2">
        <v>30.89453</v>
      </c>
      <c r="AB132" s="2">
        <v>31.393432499999999</v>
      </c>
      <c r="AC132" s="2"/>
    </row>
    <row r="133" spans="3:29" x14ac:dyDescent="0.2">
      <c r="C133" t="s">
        <v>446</v>
      </c>
      <c r="D133" s="2">
        <v>93.246769999999998</v>
      </c>
      <c r="E133" s="2">
        <v>150.82939999999999</v>
      </c>
      <c r="F133" s="2">
        <v>173.09520000000001</v>
      </c>
      <c r="G133" s="2">
        <v>193.703</v>
      </c>
      <c r="H133" s="2">
        <v>211.50829999999999</v>
      </c>
      <c r="I133" s="2">
        <v>230.73249999999999</v>
      </c>
      <c r="J133" s="2">
        <v>252.13900000000001</v>
      </c>
      <c r="K133" s="2">
        <v>269.61930000000001</v>
      </c>
      <c r="L133" s="2">
        <v>287.60120000000001</v>
      </c>
      <c r="M133" s="2">
        <v>305.36810000000003</v>
      </c>
      <c r="N133" s="2">
        <v>322.94479999999999</v>
      </c>
      <c r="O133" s="2">
        <v>341.8605</v>
      </c>
      <c r="P133" s="2">
        <v>360.74079999999998</v>
      </c>
      <c r="Q133" s="2">
        <v>379.8793</v>
      </c>
      <c r="R133" s="2">
        <v>393.97129999999999</v>
      </c>
      <c r="S133" s="2">
        <v>410.42039999999997</v>
      </c>
      <c r="T133" s="2">
        <v>426.08</v>
      </c>
      <c r="U133" s="2">
        <v>443.0521</v>
      </c>
      <c r="V133" s="2">
        <v>460.464</v>
      </c>
      <c r="W133" s="2">
        <v>478.43880000000001</v>
      </c>
      <c r="X133" s="2">
        <v>496.19869999999997</v>
      </c>
      <c r="Y133" s="2">
        <v>530.43430000000001</v>
      </c>
      <c r="Z133" s="2">
        <v>574.05229999999995</v>
      </c>
      <c r="AA133" s="2">
        <v>658.58040000000005</v>
      </c>
      <c r="AB133" s="2">
        <v>351.87335291666602</v>
      </c>
      <c r="AC133" s="2"/>
    </row>
    <row r="134" spans="3:29" x14ac:dyDescent="0.2">
      <c r="C134" t="s">
        <v>142</v>
      </c>
      <c r="D134" s="2">
        <v>63.232149999999997</v>
      </c>
      <c r="E134" s="2">
        <v>63.326390000000004</v>
      </c>
      <c r="F134" s="2">
        <v>62.961790000000001</v>
      </c>
      <c r="G134" s="2">
        <v>63.066980000000001</v>
      </c>
      <c r="H134" s="2">
        <v>63.064909999999998</v>
      </c>
      <c r="I134" s="2">
        <v>63.05968</v>
      </c>
      <c r="J134" s="2">
        <v>63.325589999999998</v>
      </c>
      <c r="K134" s="2">
        <v>63.195650000000001</v>
      </c>
      <c r="L134" s="2">
        <v>63.076369999999997</v>
      </c>
      <c r="M134" s="2">
        <v>63.066980000000001</v>
      </c>
      <c r="N134" s="2">
        <v>63.041339999999998</v>
      </c>
      <c r="O134" s="2">
        <v>63.232149999999997</v>
      </c>
      <c r="P134" s="2">
        <v>63.326390000000004</v>
      </c>
      <c r="Q134" s="2">
        <v>63.195650000000001</v>
      </c>
      <c r="R134" s="2">
        <v>62.983429999999998</v>
      </c>
      <c r="S134" s="2">
        <v>63.064909999999998</v>
      </c>
      <c r="T134" s="2">
        <v>63.05968</v>
      </c>
      <c r="U134" s="2">
        <v>63.232149999999997</v>
      </c>
      <c r="V134" s="2">
        <v>63.113</v>
      </c>
      <c r="W134" s="2">
        <v>63.076369999999997</v>
      </c>
      <c r="X134" s="2">
        <v>63.065170000000002</v>
      </c>
      <c r="Y134" s="2">
        <v>63.064909999999998</v>
      </c>
      <c r="Z134" s="2">
        <v>63.213180000000001</v>
      </c>
      <c r="AA134" s="2">
        <v>63.326390000000004</v>
      </c>
      <c r="AB134" s="2">
        <v>63.140467083333299</v>
      </c>
      <c r="AC134" s="2"/>
    </row>
    <row r="135" spans="3:29" x14ac:dyDescent="0.2">
      <c r="C135" t="s">
        <v>143</v>
      </c>
      <c r="D135" s="2">
        <v>4.8779349999999999</v>
      </c>
      <c r="E135" s="2">
        <v>47.047179999999997</v>
      </c>
      <c r="F135" s="2">
        <v>47.698009999999996</v>
      </c>
      <c r="G135" s="2">
        <v>50.540939999999999</v>
      </c>
      <c r="H135" s="2">
        <v>58.549379999999999</v>
      </c>
      <c r="I135" s="2">
        <v>62.33587</v>
      </c>
      <c r="J135" s="2">
        <v>72.628780000000006</v>
      </c>
      <c r="K135" s="2">
        <v>81.724360000000004</v>
      </c>
      <c r="L135" s="2">
        <v>77.702740000000006</v>
      </c>
      <c r="M135" s="2">
        <v>98.317599999999999</v>
      </c>
      <c r="N135" s="2">
        <v>82.714870000000005</v>
      </c>
      <c r="O135" s="2">
        <v>96.623729999999995</v>
      </c>
      <c r="P135" s="2">
        <v>98.797449999999998</v>
      </c>
      <c r="Q135" s="2">
        <v>137.0615</v>
      </c>
      <c r="R135" s="2">
        <v>124.7916</v>
      </c>
      <c r="S135" s="2">
        <v>130.56280000000001</v>
      </c>
      <c r="T135" s="2">
        <v>168.86529999999999</v>
      </c>
      <c r="U135" s="2">
        <v>173.50110000000001</v>
      </c>
      <c r="V135" s="2">
        <v>192.10980000000001</v>
      </c>
      <c r="W135" s="2">
        <v>222.26390000000001</v>
      </c>
      <c r="X135" s="2">
        <v>257.42059999999998</v>
      </c>
      <c r="Y135" s="2">
        <v>280.5154</v>
      </c>
      <c r="Z135" s="2">
        <v>286.0761</v>
      </c>
      <c r="AA135" s="2">
        <v>300.72879999999998</v>
      </c>
      <c r="AB135" s="2">
        <v>131.39398937499999</v>
      </c>
      <c r="AC135" s="2"/>
    </row>
    <row r="136" spans="3:29" x14ac:dyDescent="0.2">
      <c r="C136" t="s">
        <v>144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/>
    </row>
    <row r="137" spans="3:29" x14ac:dyDescent="0.2">
      <c r="C137" t="s">
        <v>145</v>
      </c>
      <c r="D137" s="2">
        <v>14.706</v>
      </c>
      <c r="E137" s="2">
        <v>14.706</v>
      </c>
      <c r="F137" s="2">
        <v>19.835999999999999</v>
      </c>
      <c r="G137" s="2">
        <v>30.951000000000001</v>
      </c>
      <c r="H137" s="2">
        <v>36.081000000000003</v>
      </c>
      <c r="I137" s="2">
        <v>47.195999999999998</v>
      </c>
      <c r="J137" s="2">
        <v>52.326000000000001</v>
      </c>
      <c r="K137" s="2">
        <v>62.585999999999999</v>
      </c>
      <c r="L137" s="2">
        <v>68.570999999999998</v>
      </c>
      <c r="M137" s="2">
        <v>78.825980000000001</v>
      </c>
      <c r="N137" s="2">
        <v>88.220969999999994</v>
      </c>
      <c r="O137" s="2">
        <v>101.01949999999999</v>
      </c>
      <c r="P137" s="2">
        <v>110.3736</v>
      </c>
      <c r="Q137" s="2">
        <v>124.83620000000001</v>
      </c>
      <c r="R137" s="2">
        <v>135.8929</v>
      </c>
      <c r="S137" s="2">
        <v>152.09100000000001</v>
      </c>
      <c r="T137" s="2">
        <v>169.78980000000001</v>
      </c>
      <c r="U137" s="2">
        <v>192.5624</v>
      </c>
      <c r="V137" s="2">
        <v>211.8518</v>
      </c>
      <c r="W137" s="2">
        <v>234.41480000000001</v>
      </c>
      <c r="X137" s="2">
        <v>254.61859999999999</v>
      </c>
      <c r="Y137" s="2">
        <v>277.22469999999998</v>
      </c>
      <c r="Z137" s="2">
        <v>299.79140000000001</v>
      </c>
      <c r="AA137" s="2">
        <v>321.88720000000001</v>
      </c>
      <c r="AB137" s="2">
        <v>129.18166041666601</v>
      </c>
      <c r="AC137" s="2"/>
    </row>
    <row r="138" spans="3:29" x14ac:dyDescent="0.2">
      <c r="C138" t="s">
        <v>146</v>
      </c>
      <c r="D138" s="2">
        <v>48.665080000000003</v>
      </c>
      <c r="E138" s="2">
        <v>48.665080000000003</v>
      </c>
      <c r="F138" s="2">
        <v>48.678150000000002</v>
      </c>
      <c r="G138" s="2">
        <v>48.665080000000003</v>
      </c>
      <c r="H138" s="2">
        <v>48.665080000000003</v>
      </c>
      <c r="I138" s="2">
        <v>48.665080000000003</v>
      </c>
      <c r="J138" s="2">
        <v>48.678150000000002</v>
      </c>
      <c r="K138" s="2">
        <v>48.665080000000003</v>
      </c>
      <c r="L138" s="2">
        <v>48.665080000000003</v>
      </c>
      <c r="M138" s="2">
        <v>48.665080000000003</v>
      </c>
      <c r="N138" s="2">
        <v>48.678150000000002</v>
      </c>
      <c r="O138" s="2">
        <v>48.665080000000003</v>
      </c>
      <c r="P138" s="2">
        <v>48.665080000000003</v>
      </c>
      <c r="Q138" s="2">
        <v>48.665080000000003</v>
      </c>
      <c r="R138" s="2">
        <v>48.678150000000002</v>
      </c>
      <c r="S138" s="2">
        <v>48.665080000000003</v>
      </c>
      <c r="T138" s="2">
        <v>48.665080000000003</v>
      </c>
      <c r="U138" s="2">
        <v>48.665080000000003</v>
      </c>
      <c r="V138" s="2">
        <v>48.678150000000002</v>
      </c>
      <c r="W138" s="2">
        <v>48.665080000000003</v>
      </c>
      <c r="X138" s="2">
        <v>48.665080000000003</v>
      </c>
      <c r="Y138" s="2">
        <v>48.665080000000003</v>
      </c>
      <c r="Z138" s="2">
        <v>48.678150000000002</v>
      </c>
      <c r="AA138" s="2">
        <v>48.665080000000003</v>
      </c>
      <c r="AB138" s="2">
        <v>48.668347500000003</v>
      </c>
      <c r="AC138" s="2"/>
    </row>
    <row r="139" spans="3:29" x14ac:dyDescent="0.2">
      <c r="C139" t="s">
        <v>147</v>
      </c>
      <c r="D139" s="2">
        <v>424.62520000000001</v>
      </c>
      <c r="E139" s="2">
        <v>436.1284</v>
      </c>
      <c r="F139" s="2">
        <v>450.98930000000001</v>
      </c>
      <c r="G139" s="2">
        <v>453.55549999999999</v>
      </c>
      <c r="H139" s="2">
        <v>464.55700000000002</v>
      </c>
      <c r="I139" s="2">
        <v>483.72140000000002</v>
      </c>
      <c r="J139" s="2">
        <v>504.48770000000002</v>
      </c>
      <c r="K139" s="2">
        <v>526.37099999999998</v>
      </c>
      <c r="L139" s="2">
        <v>550.55190000000005</v>
      </c>
      <c r="M139" s="2">
        <v>570.2296</v>
      </c>
      <c r="N139" s="2">
        <v>590.26289999999995</v>
      </c>
      <c r="O139" s="2">
        <v>601.875</v>
      </c>
      <c r="P139" s="2">
        <v>611.9357</v>
      </c>
      <c r="Q139" s="2">
        <v>621.89940000000001</v>
      </c>
      <c r="R139" s="2">
        <v>630.43700000000001</v>
      </c>
      <c r="S139" s="2">
        <v>636.8306</v>
      </c>
      <c r="T139" s="2">
        <v>643.7817</v>
      </c>
      <c r="U139" s="2">
        <v>652.548</v>
      </c>
      <c r="V139" s="2">
        <v>659.95870000000002</v>
      </c>
      <c r="W139" s="2">
        <v>663.48569999999995</v>
      </c>
      <c r="X139" s="2">
        <v>669.18470000000002</v>
      </c>
      <c r="Y139" s="2">
        <v>672.46029999999996</v>
      </c>
      <c r="Z139" s="2">
        <v>684.12530000000004</v>
      </c>
      <c r="AA139" s="2">
        <v>691.87300000000005</v>
      </c>
      <c r="AB139" s="2">
        <v>578.99479166666595</v>
      </c>
      <c r="AC139" s="2"/>
    </row>
    <row r="140" spans="3:29" x14ac:dyDescent="0.2">
      <c r="C140" t="s">
        <v>148</v>
      </c>
      <c r="D140" s="2">
        <v>2130.7629999999999</v>
      </c>
      <c r="E140" s="2">
        <v>2217.105</v>
      </c>
      <c r="F140" s="2">
        <v>2251.7759999999998</v>
      </c>
      <c r="G140" s="2">
        <v>2240.7109999999998</v>
      </c>
      <c r="H140" s="2">
        <v>2333.5619999999999</v>
      </c>
      <c r="I140" s="2">
        <v>2363.9839999999999</v>
      </c>
      <c r="J140" s="2">
        <v>2435.9050000000002</v>
      </c>
      <c r="K140" s="2">
        <v>2471.3119999999999</v>
      </c>
      <c r="L140" s="2">
        <v>2492.1260000000002</v>
      </c>
      <c r="M140" s="2">
        <v>2536.3789999999999</v>
      </c>
      <c r="N140" s="2">
        <v>2559.14</v>
      </c>
      <c r="O140" s="2">
        <v>2598.3969999999999</v>
      </c>
      <c r="P140" s="2">
        <v>2622.828</v>
      </c>
      <c r="Q140" s="2">
        <v>2678.1709999999998</v>
      </c>
      <c r="R140" s="2">
        <v>2707.741</v>
      </c>
      <c r="S140" s="2">
        <v>2740.1819999999998</v>
      </c>
      <c r="T140" s="2">
        <v>2839.5250000000001</v>
      </c>
      <c r="U140" s="2">
        <v>2877.1559999999999</v>
      </c>
      <c r="V140" s="2">
        <v>2937.1489999999999</v>
      </c>
      <c r="W140" s="2">
        <v>3001.1149999999998</v>
      </c>
      <c r="X140" s="2">
        <v>3081.0079999999998</v>
      </c>
      <c r="Y140" s="2">
        <v>3146.8209999999999</v>
      </c>
      <c r="Z140" s="2">
        <v>3242.0169999999998</v>
      </c>
      <c r="AA140" s="2">
        <v>3352.2339999999999</v>
      </c>
      <c r="AB140" s="2">
        <v>2660.71279166666</v>
      </c>
      <c r="AC140" s="2"/>
    </row>
    <row r="141" spans="3:29" x14ac:dyDescent="0.2">
      <c r="C141" t="s">
        <v>149</v>
      </c>
      <c r="D141" s="2">
        <v>38.980220000000003</v>
      </c>
      <c r="E141" s="2">
        <v>20.650960000000001</v>
      </c>
      <c r="F141" s="2">
        <v>19.607279999999999</v>
      </c>
      <c r="G141" s="2">
        <v>19.06982</v>
      </c>
      <c r="H141" s="2">
        <v>23.05105</v>
      </c>
      <c r="I141" s="2">
        <v>25.796569999999999</v>
      </c>
      <c r="J141" s="2">
        <v>26.246009999999998</v>
      </c>
      <c r="K141" s="2">
        <v>26.678920000000002</v>
      </c>
      <c r="L141" s="2">
        <v>23.331520000000001</v>
      </c>
      <c r="M141" s="2">
        <v>24.63043</v>
      </c>
      <c r="N141" s="2">
        <v>24.793620000000001</v>
      </c>
      <c r="O141" s="2">
        <v>24.558</v>
      </c>
      <c r="P141" s="2">
        <v>24.79036</v>
      </c>
      <c r="Q141" s="2">
        <v>26.723890000000001</v>
      </c>
      <c r="R141" s="2">
        <v>25.139040000000001</v>
      </c>
      <c r="S141" s="2">
        <v>23.745509999999999</v>
      </c>
      <c r="T141" s="2">
        <v>26.283100000000001</v>
      </c>
      <c r="U141" s="2">
        <v>27.645510000000002</v>
      </c>
      <c r="V141" s="2">
        <v>26.095109999999998</v>
      </c>
      <c r="W141" s="2">
        <v>27.647490000000001</v>
      </c>
      <c r="X141" s="2">
        <v>29.706630000000001</v>
      </c>
      <c r="Y141" s="2">
        <v>27.92801</v>
      </c>
      <c r="Z141" s="2">
        <v>34.357250000000001</v>
      </c>
      <c r="AA141" s="2">
        <v>30.857130000000002</v>
      </c>
      <c r="AB141" s="2">
        <v>26.179726250000002</v>
      </c>
      <c r="AC141" s="2"/>
    </row>
    <row r="142" spans="3:29" x14ac:dyDescent="0.2">
      <c r="C142" t="s">
        <v>150</v>
      </c>
      <c r="D142" s="2">
        <v>2311.1579999999999</v>
      </c>
      <c r="E142" s="2">
        <v>2431.2939999999999</v>
      </c>
      <c r="F142" s="2">
        <v>2375.2359999999999</v>
      </c>
      <c r="G142" s="2">
        <v>2363.7049999999999</v>
      </c>
      <c r="H142" s="2">
        <v>2459.3679999999999</v>
      </c>
      <c r="I142" s="2">
        <v>2455.7399999999998</v>
      </c>
      <c r="J142" s="2">
        <v>2453.085</v>
      </c>
      <c r="K142" s="2">
        <v>2447.701</v>
      </c>
      <c r="L142" s="2">
        <v>2469.6489999999999</v>
      </c>
      <c r="M142" s="2">
        <v>2529.7579999999998</v>
      </c>
      <c r="N142" s="2">
        <v>2584.7550000000001</v>
      </c>
      <c r="O142" s="2">
        <v>2662.8609999999999</v>
      </c>
      <c r="P142" s="2">
        <v>2667.12</v>
      </c>
      <c r="Q142" s="2">
        <v>2723.3960000000002</v>
      </c>
      <c r="R142" s="2">
        <v>2723.2959999999998</v>
      </c>
      <c r="S142" s="2">
        <v>2784.6370000000002</v>
      </c>
      <c r="T142" s="2">
        <v>2808.123</v>
      </c>
      <c r="U142" s="2">
        <v>2845.4549999999999</v>
      </c>
      <c r="V142" s="2">
        <v>2915.366</v>
      </c>
      <c r="W142" s="2">
        <v>2962.5709999999999</v>
      </c>
      <c r="X142" s="2">
        <v>3026.527</v>
      </c>
      <c r="Y142" s="2">
        <v>3049.8130000000001</v>
      </c>
      <c r="Z142" s="2">
        <v>3113.8380000000002</v>
      </c>
      <c r="AA142" s="2">
        <v>3166.2759999999998</v>
      </c>
      <c r="AB142" s="2">
        <v>2680.4470000000001</v>
      </c>
      <c r="AC142" s="2"/>
    </row>
    <row r="143" spans="3:29" x14ac:dyDescent="0.2">
      <c r="C143" t="s">
        <v>509</v>
      </c>
      <c r="D143" s="2">
        <v>0</v>
      </c>
      <c r="E143" s="2">
        <v>0</v>
      </c>
      <c r="F143" s="2">
        <v>0</v>
      </c>
      <c r="G143" s="2">
        <v>0</v>
      </c>
      <c r="H143" s="2">
        <v>383.3879</v>
      </c>
      <c r="I143" s="2">
        <v>383.49939999999998</v>
      </c>
      <c r="J143" s="2">
        <v>383.59230000000002</v>
      </c>
      <c r="K143" s="2">
        <v>383.75799999999998</v>
      </c>
      <c r="L143" s="2">
        <v>383.80290000000002</v>
      </c>
      <c r="M143" s="2">
        <v>384.012</v>
      </c>
      <c r="N143" s="2">
        <v>763.07809999999995</v>
      </c>
      <c r="O143" s="2">
        <v>763.64509999999996</v>
      </c>
      <c r="P143" s="2">
        <v>764.03520000000003</v>
      </c>
      <c r="Q143" s="2">
        <v>1130.6849999999999</v>
      </c>
      <c r="R143" s="2">
        <v>1136.915</v>
      </c>
      <c r="S143" s="2">
        <v>1497.73</v>
      </c>
      <c r="T143" s="2">
        <v>1512.9079999999999</v>
      </c>
      <c r="U143" s="2">
        <v>1520.559</v>
      </c>
      <c r="V143" s="2">
        <v>1862.971</v>
      </c>
      <c r="W143" s="2">
        <v>1868.3810000000001</v>
      </c>
      <c r="X143" s="2">
        <v>1875.59</v>
      </c>
      <c r="Y143" s="2">
        <v>1883.7750000000001</v>
      </c>
      <c r="Z143" s="2">
        <v>1894.1189999999999</v>
      </c>
      <c r="AA143" s="2">
        <v>1898.2570000000001</v>
      </c>
      <c r="AB143" s="2">
        <v>944.77920416666598</v>
      </c>
      <c r="AC143" s="2"/>
    </row>
    <row r="144" spans="3:29" x14ac:dyDescent="0.2">
      <c r="C144" t="s">
        <v>512</v>
      </c>
      <c r="D144" s="2">
        <v>0</v>
      </c>
      <c r="E144" s="2">
        <v>157.44139999999999</v>
      </c>
      <c r="F144" s="2">
        <v>158.6045</v>
      </c>
      <c r="G144" s="2">
        <v>172.0076</v>
      </c>
      <c r="H144" s="2">
        <v>94.119950000000003</v>
      </c>
      <c r="I144" s="2">
        <v>107.54600000000001</v>
      </c>
      <c r="J144" s="2">
        <v>137.94550000000001</v>
      </c>
      <c r="K144" s="2">
        <v>144.59030000000001</v>
      </c>
      <c r="L144" s="2">
        <v>161.26089999999999</v>
      </c>
      <c r="M144" s="2">
        <v>182.06620000000001</v>
      </c>
      <c r="N144" s="2">
        <v>100.3783</v>
      </c>
      <c r="O144" s="2">
        <v>116.46939999999999</v>
      </c>
      <c r="P144" s="2">
        <v>128.4649</v>
      </c>
      <c r="Q144" s="2">
        <v>78.903199999999998</v>
      </c>
      <c r="R144" s="2">
        <v>99.993390000000005</v>
      </c>
      <c r="S144" s="2">
        <v>74.925359999999998</v>
      </c>
      <c r="T144" s="2">
        <v>99.727810000000005</v>
      </c>
      <c r="U144" s="2">
        <v>120.3219</v>
      </c>
      <c r="V144" s="2">
        <v>69.258330000000001</v>
      </c>
      <c r="W144" s="2">
        <v>80.773269999999997</v>
      </c>
      <c r="X144" s="2">
        <v>96.377619999999993</v>
      </c>
      <c r="Y144" s="2">
        <v>116.4</v>
      </c>
      <c r="Z144" s="2">
        <v>133.148</v>
      </c>
      <c r="AA144" s="2">
        <v>157.8878</v>
      </c>
      <c r="AB144" s="2">
        <v>116.19215124999999</v>
      </c>
      <c r="AC144" s="2"/>
    </row>
    <row r="145" spans="3:29" x14ac:dyDescent="0.2">
      <c r="C145" t="s">
        <v>513</v>
      </c>
      <c r="D145" s="2">
        <v>0</v>
      </c>
      <c r="E145" s="2">
        <v>0</v>
      </c>
      <c r="F145" s="2">
        <v>-0.91273700000000002</v>
      </c>
      <c r="G145" s="2">
        <v>-0.9105934</v>
      </c>
      <c r="H145" s="2">
        <v>-0.89550810000000003</v>
      </c>
      <c r="I145" s="2">
        <v>-0.86578480000000002</v>
      </c>
      <c r="J145" s="2">
        <v>-0.85361379999999998</v>
      </c>
      <c r="K145" s="2">
        <v>-0.85292480000000004</v>
      </c>
      <c r="L145" s="2">
        <v>-2.058935</v>
      </c>
      <c r="M145" s="2">
        <v>-2.0294460000000001</v>
      </c>
      <c r="N145" s="2">
        <v>-2.0456829999999999</v>
      </c>
      <c r="O145" s="2">
        <v>-2.01214</v>
      </c>
      <c r="P145" s="2">
        <v>-2.0729389999999999</v>
      </c>
      <c r="Q145" s="2">
        <v>-2.0676269999999999</v>
      </c>
      <c r="R145" s="2">
        <v>-2.1001069999999999</v>
      </c>
      <c r="S145" s="2">
        <v>-2.108123</v>
      </c>
      <c r="T145" s="2">
        <v>-2.1196320000000002</v>
      </c>
      <c r="U145" s="2">
        <v>-2.1906279999999998</v>
      </c>
      <c r="V145" s="2">
        <v>-2.1750080000000001</v>
      </c>
      <c r="W145" s="2">
        <v>-2.1940170000000001</v>
      </c>
      <c r="X145" s="2">
        <v>-2.1766269999999999</v>
      </c>
      <c r="Y145" s="2">
        <v>-2.9927450000000002</v>
      </c>
      <c r="Z145" s="2">
        <v>-5.7684220000000002</v>
      </c>
      <c r="AA145" s="2">
        <v>-6.5283749999999996</v>
      </c>
      <c r="AB145" s="2">
        <v>-1.9971506625</v>
      </c>
      <c r="AC145" s="2"/>
    </row>
    <row r="146" spans="3:29" x14ac:dyDescent="0.2">
      <c r="C146" t="s">
        <v>151</v>
      </c>
      <c r="D146" s="2">
        <v>2311.0909999999999</v>
      </c>
      <c r="E146" s="2">
        <v>2431.17</v>
      </c>
      <c r="F146" s="2">
        <v>2375.047</v>
      </c>
      <c r="G146" s="2">
        <v>2363.4369999999999</v>
      </c>
      <c r="H146" s="2">
        <v>2459.049</v>
      </c>
      <c r="I146" s="2">
        <v>2455.3649999999998</v>
      </c>
      <c r="J146" s="2">
        <v>2452.6559999999999</v>
      </c>
      <c r="K146" s="2">
        <v>2447.1880000000001</v>
      </c>
      <c r="L146" s="2">
        <v>2469.0680000000002</v>
      </c>
      <c r="M146" s="2">
        <v>2529.0680000000002</v>
      </c>
      <c r="N146" s="2">
        <v>2583.9369999999999</v>
      </c>
      <c r="O146" s="2">
        <v>2661.9140000000002</v>
      </c>
      <c r="P146" s="2">
        <v>2666.0010000000002</v>
      </c>
      <c r="Q146" s="2">
        <v>2722.1190000000001</v>
      </c>
      <c r="R146" s="2">
        <v>2721.826</v>
      </c>
      <c r="S146" s="2">
        <v>2782.9580000000001</v>
      </c>
      <c r="T146" s="2">
        <v>2806.2179999999998</v>
      </c>
      <c r="U146" s="2">
        <v>2843.3409999999999</v>
      </c>
      <c r="V146" s="2">
        <v>2913.0369999999998</v>
      </c>
      <c r="W146" s="2">
        <v>2960.0160000000001</v>
      </c>
      <c r="X146" s="2">
        <v>3023.752</v>
      </c>
      <c r="Y146" s="2">
        <v>3046.7860000000001</v>
      </c>
      <c r="Z146" s="2">
        <v>3110.5949999999998</v>
      </c>
      <c r="AA146" s="2">
        <v>3162.7579999999998</v>
      </c>
      <c r="AB146" s="2">
        <v>2679.0998749999999</v>
      </c>
      <c r="AC146" s="2"/>
    </row>
    <row r="147" spans="3:29" x14ac:dyDescent="0.2">
      <c r="C147" t="s">
        <v>152</v>
      </c>
      <c r="D147" s="2">
        <v>6.0722579999999997</v>
      </c>
      <c r="E147" s="2">
        <v>6.0362470000000004</v>
      </c>
      <c r="F147" s="2">
        <v>5.8833760000000002</v>
      </c>
      <c r="G147" s="2">
        <v>5.7969280000000003</v>
      </c>
      <c r="H147" s="2">
        <v>5.7576029999999996</v>
      </c>
      <c r="I147" s="2">
        <v>5.6077430000000001</v>
      </c>
      <c r="J147" s="2">
        <v>5.4385050000000001</v>
      </c>
      <c r="K147" s="2">
        <v>5.277749</v>
      </c>
      <c r="L147" s="2">
        <v>5.1092890000000004</v>
      </c>
      <c r="M147" s="2">
        <v>5.1051099999999998</v>
      </c>
      <c r="N147" s="2">
        <v>5.1466810000000001</v>
      </c>
      <c r="O147" s="2">
        <v>5.0541869999999998</v>
      </c>
      <c r="P147" s="2">
        <v>5.0010320000000004</v>
      </c>
      <c r="Q147" s="2">
        <v>4.775512</v>
      </c>
      <c r="R147" s="2">
        <v>4.6151289999999996</v>
      </c>
      <c r="S147" s="2">
        <v>4.4863809999999997</v>
      </c>
      <c r="T147" s="2">
        <v>4.3269320000000002</v>
      </c>
      <c r="U147" s="2">
        <v>4.1804889999999997</v>
      </c>
      <c r="V147" s="2">
        <v>4.0266609999999998</v>
      </c>
      <c r="W147" s="2">
        <v>3.8152439999999999</v>
      </c>
      <c r="X147" s="2">
        <v>3.5893519999999999</v>
      </c>
      <c r="Y147" s="2">
        <v>3.2561450000000001</v>
      </c>
      <c r="Z147" s="2">
        <v>3.1848529999999999</v>
      </c>
      <c r="AA147" s="2">
        <v>2.9946969999999999</v>
      </c>
      <c r="AB147" s="2">
        <v>4.7724209583333304</v>
      </c>
      <c r="AC147" s="2"/>
    </row>
    <row r="148" spans="3:29" x14ac:dyDescent="0.2">
      <c r="C148" t="s">
        <v>153</v>
      </c>
      <c r="D148" s="2">
        <v>2815.569</v>
      </c>
      <c r="E148" s="2">
        <v>2863.0880000000002</v>
      </c>
      <c r="F148" s="2">
        <v>2826.826</v>
      </c>
      <c r="G148" s="2">
        <v>2833.1239999999998</v>
      </c>
      <c r="H148" s="2">
        <v>2925.9520000000002</v>
      </c>
      <c r="I148" s="2">
        <v>2947.4380000000001</v>
      </c>
      <c r="J148" s="2">
        <v>2958.2179999999998</v>
      </c>
      <c r="K148" s="2">
        <v>3009.826</v>
      </c>
      <c r="L148" s="2">
        <v>3081.6170000000002</v>
      </c>
      <c r="M148" s="2">
        <v>3113.335</v>
      </c>
      <c r="N148" s="2">
        <v>3128.7689999999998</v>
      </c>
      <c r="O148" s="2">
        <v>3148.3670000000002</v>
      </c>
      <c r="P148" s="2">
        <v>3182.674</v>
      </c>
      <c r="Q148" s="2">
        <v>3190.8910000000001</v>
      </c>
      <c r="R148" s="2">
        <v>3179.2310000000002</v>
      </c>
      <c r="S148" s="2">
        <v>3184.895</v>
      </c>
      <c r="T148" s="2">
        <v>3240.6950000000002</v>
      </c>
      <c r="U148" s="2">
        <v>3244.556</v>
      </c>
      <c r="V148" s="2">
        <v>3227.538</v>
      </c>
      <c r="W148" s="2">
        <v>3238.23</v>
      </c>
      <c r="X148" s="2">
        <v>3268.9180000000001</v>
      </c>
      <c r="Y148" s="2">
        <v>3279.1990000000001</v>
      </c>
      <c r="Z148" s="2">
        <v>3304.1149999999998</v>
      </c>
      <c r="AA148" s="2">
        <v>3414.8960000000002</v>
      </c>
      <c r="AB148" s="2">
        <v>3108.6652916666599</v>
      </c>
      <c r="AC148" s="2"/>
    </row>
    <row r="149" spans="3:29" x14ac:dyDescent="0.2">
      <c r="C149" t="s">
        <v>154</v>
      </c>
      <c r="D149" s="2">
        <v>39438.620000000003</v>
      </c>
      <c r="E149" s="2">
        <v>39019.99</v>
      </c>
      <c r="F149" s="2">
        <v>38913.589999999997</v>
      </c>
      <c r="G149" s="2">
        <v>39395.839999999997</v>
      </c>
      <c r="H149" s="2">
        <v>39623.29</v>
      </c>
      <c r="I149" s="2">
        <v>41003.18</v>
      </c>
      <c r="J149" s="2">
        <v>41146.14</v>
      </c>
      <c r="K149" s="2">
        <v>41316.230000000003</v>
      </c>
      <c r="L149" s="2">
        <v>41671.370000000003</v>
      </c>
      <c r="M149" s="2">
        <v>41676.160000000003</v>
      </c>
      <c r="N149" s="2">
        <v>41839.89</v>
      </c>
      <c r="O149" s="2">
        <v>41816.61</v>
      </c>
      <c r="P149" s="2">
        <v>42290.97</v>
      </c>
      <c r="Q149" s="2">
        <v>42580.41</v>
      </c>
      <c r="R149" s="2">
        <v>42968.5</v>
      </c>
      <c r="S149" s="2">
        <v>43061.84</v>
      </c>
      <c r="T149" s="2">
        <v>42995.77</v>
      </c>
      <c r="U149" s="2">
        <v>43203.56</v>
      </c>
      <c r="V149" s="2">
        <v>43360.66</v>
      </c>
      <c r="W149" s="2">
        <v>43534.91</v>
      </c>
      <c r="X149" s="2">
        <v>43742.42</v>
      </c>
      <c r="Y149" s="2">
        <v>43776.97</v>
      </c>
      <c r="Z149" s="2">
        <v>44165.9</v>
      </c>
      <c r="AA149" s="2">
        <v>44923.21</v>
      </c>
      <c r="AB149" s="2">
        <v>41977.751250000001</v>
      </c>
      <c r="AC149" s="2"/>
    </row>
    <row r="150" spans="3:29" x14ac:dyDescent="0.2">
      <c r="C150" t="s">
        <v>155</v>
      </c>
      <c r="D150" s="2">
        <v>6533.1570000000002</v>
      </c>
      <c r="E150" s="2">
        <v>6369.4080000000004</v>
      </c>
      <c r="F150" s="2">
        <v>5968.4210000000003</v>
      </c>
      <c r="G150" s="2">
        <v>5926.9579999999996</v>
      </c>
      <c r="H150" s="2">
        <v>7482.9120000000003</v>
      </c>
      <c r="I150" s="2">
        <v>8199.0149999999994</v>
      </c>
      <c r="J150" s="2">
        <v>8194.8649999999998</v>
      </c>
      <c r="K150" s="2">
        <v>8528.8070000000007</v>
      </c>
      <c r="L150" s="2">
        <v>8536.3539999999994</v>
      </c>
      <c r="M150" s="2">
        <v>9299.6579999999994</v>
      </c>
      <c r="N150" s="2">
        <v>9104.5280000000002</v>
      </c>
      <c r="O150" s="2">
        <v>9591.3240000000005</v>
      </c>
      <c r="P150" s="2">
        <v>9167.0480000000007</v>
      </c>
      <c r="Q150" s="2">
        <v>8774.5759999999991</v>
      </c>
      <c r="R150" s="2">
        <v>8817.8330000000005</v>
      </c>
      <c r="S150" s="2">
        <v>8630.0990000000002</v>
      </c>
      <c r="T150" s="2">
        <v>8527.9259999999995</v>
      </c>
      <c r="U150" s="2">
        <v>8312.8870000000006</v>
      </c>
      <c r="V150" s="2">
        <v>7794.5569999999998</v>
      </c>
      <c r="W150" s="2">
        <v>7513.4489999999996</v>
      </c>
      <c r="X150" s="2">
        <v>7385.1909999999998</v>
      </c>
      <c r="Y150" s="2">
        <v>6886.8810000000003</v>
      </c>
      <c r="Z150" s="2">
        <v>6611.3590000000004</v>
      </c>
      <c r="AA150" s="2">
        <v>6776.884</v>
      </c>
      <c r="AB150" s="2">
        <v>7872.2540416666598</v>
      </c>
      <c r="AC150" s="2"/>
    </row>
    <row r="151" spans="3:29" x14ac:dyDescent="0.2">
      <c r="C151" t="s">
        <v>156</v>
      </c>
      <c r="D151" s="2">
        <v>3229.9540000000002</v>
      </c>
      <c r="E151" s="2">
        <v>3229.9540000000002</v>
      </c>
      <c r="F151" s="2">
        <v>3229.009</v>
      </c>
      <c r="G151" s="2">
        <v>3220.54</v>
      </c>
      <c r="H151" s="2">
        <v>3234.1379999999999</v>
      </c>
      <c r="I151" s="2">
        <v>3234.1379999999999</v>
      </c>
      <c r="J151" s="2">
        <v>3233.194</v>
      </c>
      <c r="K151" s="2">
        <v>3234.1379999999999</v>
      </c>
      <c r="L151" s="2">
        <v>3234.1379999999999</v>
      </c>
      <c r="M151" s="2">
        <v>3234.1379999999999</v>
      </c>
      <c r="N151" s="2">
        <v>3233.194</v>
      </c>
      <c r="O151" s="2">
        <v>3234.1379999999999</v>
      </c>
      <c r="P151" s="2">
        <v>3234.1379999999999</v>
      </c>
      <c r="Q151" s="2">
        <v>3234.1379999999999</v>
      </c>
      <c r="R151" s="2">
        <v>3233.194</v>
      </c>
      <c r="S151" s="2">
        <v>3234.1379999999999</v>
      </c>
      <c r="T151" s="2">
        <v>3234.1379999999999</v>
      </c>
      <c r="U151" s="2">
        <v>3234.1379999999999</v>
      </c>
      <c r="V151" s="2">
        <v>3233.194</v>
      </c>
      <c r="W151" s="2">
        <v>3234.1379999999999</v>
      </c>
      <c r="X151" s="2">
        <v>3234.1379999999999</v>
      </c>
      <c r="Y151" s="2">
        <v>3234.1379999999999</v>
      </c>
      <c r="Z151" s="2">
        <v>3233.194</v>
      </c>
      <c r="AA151" s="2">
        <v>3234.1379999999999</v>
      </c>
      <c r="AB151" s="2">
        <v>3232.812375</v>
      </c>
      <c r="AC151" s="2"/>
    </row>
    <row r="152" spans="3:29" x14ac:dyDescent="0.2">
      <c r="C152" t="s">
        <v>157</v>
      </c>
      <c r="D152" s="2">
        <v>1568.075</v>
      </c>
      <c r="E152" s="2">
        <v>2275.8440000000001</v>
      </c>
      <c r="F152" s="2">
        <v>2781.4589999999998</v>
      </c>
      <c r="G152" s="2">
        <v>3193.0309999999999</v>
      </c>
      <c r="H152" s="2">
        <v>3546.7170000000001</v>
      </c>
      <c r="I152" s="2">
        <v>3869.01</v>
      </c>
      <c r="J152" s="2">
        <v>4202.9610000000002</v>
      </c>
      <c r="K152" s="2">
        <v>4514.18</v>
      </c>
      <c r="L152" s="2">
        <v>4866.9709999999995</v>
      </c>
      <c r="M152" s="2">
        <v>5214.9679999999998</v>
      </c>
      <c r="N152" s="2">
        <v>5566.357</v>
      </c>
      <c r="O152" s="2">
        <v>5897.0640000000003</v>
      </c>
      <c r="P152" s="2">
        <v>6240.11</v>
      </c>
      <c r="Q152" s="2">
        <v>6610.88</v>
      </c>
      <c r="R152" s="2">
        <v>6974.7489999999998</v>
      </c>
      <c r="S152" s="2">
        <v>7420.5429999999997</v>
      </c>
      <c r="T152" s="2">
        <v>7935.05</v>
      </c>
      <c r="U152" s="2">
        <v>8280.31</v>
      </c>
      <c r="V152" s="2">
        <v>8647.6810000000005</v>
      </c>
      <c r="W152" s="2">
        <v>9059.9940000000006</v>
      </c>
      <c r="X152" s="2">
        <v>9319.32</v>
      </c>
      <c r="Y152" s="2">
        <v>9660.5280000000002</v>
      </c>
      <c r="Z152" s="2">
        <v>10109.16</v>
      </c>
      <c r="AA152" s="2">
        <v>10551.09</v>
      </c>
      <c r="AB152" s="2">
        <v>6179.4188333333304</v>
      </c>
      <c r="AC152" s="2"/>
    </row>
    <row r="153" spans="3:29" x14ac:dyDescent="0.2">
      <c r="C153" t="s">
        <v>158</v>
      </c>
      <c r="D153" s="2">
        <v>1658.7919999999999</v>
      </c>
      <c r="E153" s="2">
        <v>1659.1849999999999</v>
      </c>
      <c r="F153" s="2">
        <v>1656.6769999999999</v>
      </c>
      <c r="G153" s="2">
        <v>1654.7570000000001</v>
      </c>
      <c r="H153" s="2">
        <v>1654.0260000000001</v>
      </c>
      <c r="I153" s="2">
        <v>1652.145</v>
      </c>
      <c r="J153" s="2">
        <v>1649.3320000000001</v>
      </c>
      <c r="K153" s="2">
        <v>1652.3489999999999</v>
      </c>
      <c r="L153" s="2">
        <v>1630.3679999999999</v>
      </c>
      <c r="M153" s="2">
        <v>1625.769</v>
      </c>
      <c r="N153" s="2">
        <v>1639.76</v>
      </c>
      <c r="O153" s="2">
        <v>1631.069</v>
      </c>
      <c r="P153" s="2">
        <v>1632.973</v>
      </c>
      <c r="Q153" s="2">
        <v>1636.2270000000001</v>
      </c>
      <c r="R153" s="2">
        <v>1637.124</v>
      </c>
      <c r="S153" s="2">
        <v>1637.2940000000001</v>
      </c>
      <c r="T153" s="2">
        <v>1633.3150000000001</v>
      </c>
      <c r="U153" s="2">
        <v>1637.335</v>
      </c>
      <c r="V153" s="2">
        <v>1643.0029999999999</v>
      </c>
      <c r="W153" s="2">
        <v>1640.5630000000001</v>
      </c>
      <c r="X153" s="2">
        <v>1640.8579999999999</v>
      </c>
      <c r="Y153" s="2">
        <v>1643.059</v>
      </c>
      <c r="Z153" s="2">
        <v>1639.4069999999999</v>
      </c>
      <c r="AA153" s="2">
        <v>1638.4659999999999</v>
      </c>
      <c r="AB153" s="2">
        <v>1642.66054166666</v>
      </c>
      <c r="AC153" s="2"/>
    </row>
    <row r="154" spans="3:29" x14ac:dyDescent="0.2">
      <c r="C154" t="s">
        <v>159</v>
      </c>
      <c r="D154" s="2">
        <v>0</v>
      </c>
      <c r="E154" s="2">
        <v>0</v>
      </c>
      <c r="F154" s="2">
        <v>0</v>
      </c>
      <c r="G154" s="2">
        <v>9.1967309999999997E-2</v>
      </c>
      <c r="H154" s="2">
        <v>1.839437E-2</v>
      </c>
      <c r="I154" s="2">
        <v>0.1747454</v>
      </c>
      <c r="J154" s="2">
        <v>0.14562020000000001</v>
      </c>
      <c r="K154" s="2">
        <v>0</v>
      </c>
      <c r="L154" s="2">
        <v>0</v>
      </c>
      <c r="M154" s="2">
        <v>0</v>
      </c>
      <c r="N154" s="2">
        <v>0</v>
      </c>
      <c r="O154" s="2">
        <v>3.0314089999999998E-2</v>
      </c>
      <c r="P154" s="2">
        <v>3.7374520000000001E-2</v>
      </c>
      <c r="Q154" s="2">
        <v>1.9737950000000001E-2</v>
      </c>
      <c r="R154" s="2">
        <v>1.121519E-2</v>
      </c>
      <c r="S154" s="2">
        <v>2.0246650000000001E-2</v>
      </c>
      <c r="T154" s="2">
        <v>3.6758779999999998E-2</v>
      </c>
      <c r="U154" s="2">
        <v>6.6908110000000007E-2</v>
      </c>
      <c r="V154" s="2">
        <v>0.1494317</v>
      </c>
      <c r="W154" s="2">
        <v>0.33478079999999999</v>
      </c>
      <c r="X154" s="2">
        <v>0.3665699</v>
      </c>
      <c r="Y154" s="2">
        <v>0.40119690000000002</v>
      </c>
      <c r="Z154" s="2">
        <v>0.5793391</v>
      </c>
      <c r="AA154" s="2">
        <v>0.43383519999999998</v>
      </c>
      <c r="AB154" s="2">
        <v>0.121601507083333</v>
      </c>
      <c r="AC154" s="2"/>
    </row>
    <row r="155" spans="3:29" x14ac:dyDescent="0.2">
      <c r="C155" t="s">
        <v>160</v>
      </c>
      <c r="D155" s="2">
        <v>63.397590000000001</v>
      </c>
      <c r="E155" s="2">
        <v>407.53710000000001</v>
      </c>
      <c r="F155" s="2">
        <v>517.25620000000004</v>
      </c>
      <c r="G155" s="2">
        <v>632.25739999999996</v>
      </c>
      <c r="H155" s="2">
        <v>804.08550000000002</v>
      </c>
      <c r="I155" s="2">
        <v>964.00599999999997</v>
      </c>
      <c r="J155" s="2">
        <v>1159.4369999999999</v>
      </c>
      <c r="K155" s="2">
        <v>1240.1320000000001</v>
      </c>
      <c r="L155" s="2">
        <v>1449.51</v>
      </c>
      <c r="M155" s="2">
        <v>1660.1279999999999</v>
      </c>
      <c r="N155" s="2">
        <v>1556.798</v>
      </c>
      <c r="O155" s="2">
        <v>1745.0809999999999</v>
      </c>
      <c r="P155" s="2">
        <v>1792.595</v>
      </c>
      <c r="Q155" s="2">
        <v>2228.9479999999999</v>
      </c>
      <c r="R155" s="2">
        <v>2120.39</v>
      </c>
      <c r="S155" s="2">
        <v>2243.951</v>
      </c>
      <c r="T155" s="2">
        <v>2560.0070000000001</v>
      </c>
      <c r="U155" s="2">
        <v>2574.8389999999999</v>
      </c>
      <c r="V155" s="2">
        <v>2755.0990000000002</v>
      </c>
      <c r="W155" s="2">
        <v>3004.9589999999998</v>
      </c>
      <c r="X155" s="2">
        <v>3159.3870000000002</v>
      </c>
      <c r="Y155" s="2">
        <v>3631.4580000000001</v>
      </c>
      <c r="Z155" s="2">
        <v>3801.4389999999999</v>
      </c>
      <c r="AA155" s="2">
        <v>4341.7290000000003</v>
      </c>
      <c r="AB155" s="2">
        <v>1933.93444958333</v>
      </c>
      <c r="AC155" s="2"/>
    </row>
    <row r="156" spans="3:29" x14ac:dyDescent="0.2">
      <c r="C156" t="s">
        <v>161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/>
    </row>
    <row r="157" spans="3:29" x14ac:dyDescent="0.2">
      <c r="C157" t="s">
        <v>162</v>
      </c>
      <c r="D157" s="2">
        <v>16257.45</v>
      </c>
      <c r="E157" s="2">
        <v>15073.03</v>
      </c>
      <c r="F157" s="2">
        <v>14423.09</v>
      </c>
      <c r="G157" s="2">
        <v>13963.77</v>
      </c>
      <c r="H157" s="2">
        <v>12226.54</v>
      </c>
      <c r="I157" s="2">
        <v>12134.12</v>
      </c>
      <c r="J157" s="2">
        <v>11065.07</v>
      </c>
      <c r="K157" s="2">
        <v>10432.07</v>
      </c>
      <c r="L157" s="2">
        <v>9948.9770000000008</v>
      </c>
      <c r="M157" s="2">
        <v>7934.7259999999997</v>
      </c>
      <c r="N157" s="2">
        <v>7991.2619999999997</v>
      </c>
      <c r="O157" s="2">
        <v>6766.9480000000003</v>
      </c>
      <c r="P157" s="2">
        <v>6722.866</v>
      </c>
      <c r="Q157" s="2">
        <v>6583.57</v>
      </c>
      <c r="R157" s="2">
        <v>6512.3130000000001</v>
      </c>
      <c r="S157" s="2">
        <v>5744.0550000000003</v>
      </c>
      <c r="T157" s="2">
        <v>4939.3360000000002</v>
      </c>
      <c r="U157" s="2">
        <v>4836.6779999999999</v>
      </c>
      <c r="V157" s="2">
        <v>4512.7470000000003</v>
      </c>
      <c r="W157" s="2">
        <v>4432.7269999999999</v>
      </c>
      <c r="X157" s="2">
        <v>3989.6559999999999</v>
      </c>
      <c r="Y157" s="2">
        <v>3052.2080000000001</v>
      </c>
      <c r="Z157" s="2">
        <v>2999.0810000000001</v>
      </c>
      <c r="AA157" s="2">
        <v>3006.0349999999999</v>
      </c>
      <c r="AB157" s="2">
        <v>8147.8468750000002</v>
      </c>
      <c r="AC157" s="2"/>
    </row>
    <row r="158" spans="3:29" x14ac:dyDescent="0.2">
      <c r="C158" t="s">
        <v>163</v>
      </c>
      <c r="D158" s="2">
        <v>681.85</v>
      </c>
      <c r="E158" s="2">
        <v>681.43949999999995</v>
      </c>
      <c r="F158" s="2">
        <v>694.43430000000001</v>
      </c>
      <c r="G158" s="2">
        <v>725.37059999999997</v>
      </c>
      <c r="H158" s="2">
        <v>740.91409999999996</v>
      </c>
      <c r="I158" s="2">
        <v>770.11239999999998</v>
      </c>
      <c r="J158" s="2">
        <v>784.07129999999995</v>
      </c>
      <c r="K158" s="2">
        <v>813.93259999999998</v>
      </c>
      <c r="L158" s="2">
        <v>821.24850000000004</v>
      </c>
      <c r="M158" s="2">
        <v>845.49019999999996</v>
      </c>
      <c r="N158" s="2">
        <v>872.44749999999999</v>
      </c>
      <c r="O158" s="2">
        <v>895.49749999999995</v>
      </c>
      <c r="P158" s="2">
        <v>912.55989999999997</v>
      </c>
      <c r="Q158" s="2">
        <v>938.85050000000001</v>
      </c>
      <c r="R158" s="2">
        <v>955.98429999999996</v>
      </c>
      <c r="S158" s="2">
        <v>982.23749999999995</v>
      </c>
      <c r="T158" s="2">
        <v>1013.414</v>
      </c>
      <c r="U158" s="2">
        <v>1048.925</v>
      </c>
      <c r="V158" s="2">
        <v>1081.53</v>
      </c>
      <c r="W158" s="2">
        <v>1113.9269999999999</v>
      </c>
      <c r="X158" s="2">
        <v>1141</v>
      </c>
      <c r="Y158" s="2">
        <v>1171.095</v>
      </c>
      <c r="Z158" s="2">
        <v>1211.6890000000001</v>
      </c>
      <c r="AA158" s="2">
        <v>1240.4000000000001</v>
      </c>
      <c r="AB158" s="2">
        <v>922.43419583333298</v>
      </c>
      <c r="AC158" s="2"/>
    </row>
    <row r="159" spans="3:29" x14ac:dyDescent="0.2">
      <c r="C159" t="s">
        <v>164</v>
      </c>
      <c r="D159" s="2">
        <v>111.93259999999999</v>
      </c>
      <c r="E159" s="2">
        <v>65.781850000000006</v>
      </c>
      <c r="F159" s="2">
        <v>91.430959999999999</v>
      </c>
      <c r="G159" s="2">
        <v>89.220240000000004</v>
      </c>
      <c r="H159" s="2">
        <v>99.808930000000004</v>
      </c>
      <c r="I159" s="2">
        <v>103.9051</v>
      </c>
      <c r="J159" s="2">
        <v>117.3188</v>
      </c>
      <c r="K159" s="2">
        <v>140.3312</v>
      </c>
      <c r="L159" s="2">
        <v>118.5896</v>
      </c>
      <c r="M159" s="2">
        <v>145.2423</v>
      </c>
      <c r="N159" s="2">
        <v>160.86000000000001</v>
      </c>
      <c r="O159" s="2">
        <v>135.3459</v>
      </c>
      <c r="P159" s="2">
        <v>129.48589999999999</v>
      </c>
      <c r="Q159" s="2">
        <v>166.684</v>
      </c>
      <c r="R159" s="2">
        <v>136.44730000000001</v>
      </c>
      <c r="S159" s="2">
        <v>133.49</v>
      </c>
      <c r="T159" s="2">
        <v>154.82640000000001</v>
      </c>
      <c r="U159" s="2">
        <v>161.40520000000001</v>
      </c>
      <c r="V159" s="2">
        <v>158.0427</v>
      </c>
      <c r="W159" s="2">
        <v>162.02789999999999</v>
      </c>
      <c r="X159" s="2">
        <v>177.08430000000001</v>
      </c>
      <c r="Y159" s="2">
        <v>189.25530000000001</v>
      </c>
      <c r="Z159" s="2">
        <v>191.42519999999999</v>
      </c>
      <c r="AA159" s="2">
        <v>192.8827</v>
      </c>
      <c r="AB159" s="2">
        <v>138.8676825</v>
      </c>
      <c r="AC159" s="2"/>
    </row>
    <row r="160" spans="3:29" x14ac:dyDescent="0.2">
      <c r="C160" t="s">
        <v>165</v>
      </c>
      <c r="D160" s="2">
        <v>3880.7550000000001</v>
      </c>
      <c r="E160" s="2">
        <v>3520.59</v>
      </c>
      <c r="F160" s="2">
        <v>3484.1120000000001</v>
      </c>
      <c r="G160" s="2">
        <v>3825.8470000000002</v>
      </c>
      <c r="H160" s="2">
        <v>3494.1109999999999</v>
      </c>
      <c r="I160" s="2">
        <v>3469.598</v>
      </c>
      <c r="J160" s="2">
        <v>3817.3490000000002</v>
      </c>
      <c r="K160" s="2">
        <v>3489.7489999999998</v>
      </c>
      <c r="L160" s="2">
        <v>3446.9229999999998</v>
      </c>
      <c r="M160" s="2">
        <v>3800.277</v>
      </c>
      <c r="N160" s="2">
        <v>3484.7449999999999</v>
      </c>
      <c r="O160" s="2">
        <v>3464.5070000000001</v>
      </c>
      <c r="P160" s="2">
        <v>3758.95</v>
      </c>
      <c r="Q160" s="2">
        <v>3463.2249999999999</v>
      </c>
      <c r="R160" s="2">
        <v>3445.48</v>
      </c>
      <c r="S160" s="2">
        <v>3710.2959999999998</v>
      </c>
      <c r="T160" s="2">
        <v>3426.5369999999998</v>
      </c>
      <c r="U160" s="2">
        <v>3390.7840000000001</v>
      </c>
      <c r="V160" s="2">
        <v>3680.9140000000002</v>
      </c>
      <c r="W160" s="2">
        <v>3381.096</v>
      </c>
      <c r="X160" s="2">
        <v>3355.828</v>
      </c>
      <c r="Y160" s="2">
        <v>3609.777</v>
      </c>
      <c r="Z160" s="2">
        <v>3332.0149999999999</v>
      </c>
      <c r="AA160" s="2">
        <v>2676.4029999999998</v>
      </c>
      <c r="AB160" s="2">
        <v>3517.0778333333301</v>
      </c>
      <c r="AC160" s="2"/>
    </row>
    <row r="161" spans="3:29" x14ac:dyDescent="0.2">
      <c r="C161" t="s">
        <v>166</v>
      </c>
      <c r="D161" s="2">
        <v>456.89409999999998</v>
      </c>
      <c r="E161" s="2">
        <v>456.8775</v>
      </c>
      <c r="F161" s="2">
        <v>456.7944</v>
      </c>
      <c r="G161" s="2">
        <v>456.75959999999998</v>
      </c>
      <c r="H161" s="2">
        <v>456.62509999999997</v>
      </c>
      <c r="I161" s="2">
        <v>456.42090000000002</v>
      </c>
      <c r="J161" s="2">
        <v>456.18689999999998</v>
      </c>
      <c r="K161" s="2">
        <v>455.90210000000002</v>
      </c>
      <c r="L161" s="2">
        <v>454.79239999999999</v>
      </c>
      <c r="M161" s="2">
        <v>454.23050000000001</v>
      </c>
      <c r="N161" s="2">
        <v>454.8075</v>
      </c>
      <c r="O161" s="2">
        <v>453.57060000000001</v>
      </c>
      <c r="P161" s="2">
        <v>452.54079999999999</v>
      </c>
      <c r="Q161" s="2">
        <v>452.36709999999999</v>
      </c>
      <c r="R161" s="2">
        <v>451.75069999999999</v>
      </c>
      <c r="S161" s="2">
        <v>451.05009999999999</v>
      </c>
      <c r="T161" s="2">
        <v>450.06119999999999</v>
      </c>
      <c r="U161" s="2">
        <v>448.52179999999998</v>
      </c>
      <c r="V161" s="2">
        <v>448.93329999999997</v>
      </c>
      <c r="W161" s="2">
        <v>448.34309999999999</v>
      </c>
      <c r="X161" s="2">
        <v>446.26369999999997</v>
      </c>
      <c r="Y161" s="2">
        <v>444.44569999999999</v>
      </c>
      <c r="Z161" s="2">
        <v>445.59190000000001</v>
      </c>
      <c r="AA161" s="2">
        <v>441.81079999999997</v>
      </c>
      <c r="AB161" s="2">
        <v>452.14757500000002</v>
      </c>
      <c r="AC161" s="2"/>
    </row>
    <row r="162" spans="3:29" x14ac:dyDescent="0.2">
      <c r="C162" t="s">
        <v>167</v>
      </c>
      <c r="D162" s="2">
        <v>151.57329999999999</v>
      </c>
      <c r="E162" s="2">
        <v>151.4649</v>
      </c>
      <c r="F162" s="2">
        <v>150.5943</v>
      </c>
      <c r="G162" s="2">
        <v>150.73140000000001</v>
      </c>
      <c r="H162" s="2">
        <v>151.01419999999999</v>
      </c>
      <c r="I162" s="2">
        <v>150.97749999999999</v>
      </c>
      <c r="J162" s="2">
        <v>150.9255</v>
      </c>
      <c r="K162" s="2">
        <v>150.26079999999999</v>
      </c>
      <c r="L162" s="2">
        <v>149.48320000000001</v>
      </c>
      <c r="M162" s="2">
        <v>149.57429999999999</v>
      </c>
      <c r="N162" s="2">
        <v>150.12270000000001</v>
      </c>
      <c r="O162" s="2">
        <v>150.24969999999999</v>
      </c>
      <c r="P162" s="2">
        <v>150.22730000000001</v>
      </c>
      <c r="Q162" s="2">
        <v>149.3133</v>
      </c>
      <c r="R162" s="2">
        <v>149.3835</v>
      </c>
      <c r="S162" s="2">
        <v>149.65780000000001</v>
      </c>
      <c r="T162" s="2">
        <v>149.49369999999999</v>
      </c>
      <c r="U162" s="2">
        <v>149.51349999999999</v>
      </c>
      <c r="V162" s="2">
        <v>148.26990000000001</v>
      </c>
      <c r="W162" s="2">
        <v>148.0197</v>
      </c>
      <c r="X162" s="2">
        <v>147.8587</v>
      </c>
      <c r="Y162" s="2">
        <v>148.00470000000001</v>
      </c>
      <c r="Z162" s="2">
        <v>148.3322</v>
      </c>
      <c r="AA162" s="2">
        <v>147.90289999999999</v>
      </c>
      <c r="AB162" s="2">
        <v>149.706208333333</v>
      </c>
      <c r="AC162" s="2"/>
    </row>
    <row r="163" spans="3:29" x14ac:dyDescent="0.2">
      <c r="C163" t="s">
        <v>168</v>
      </c>
      <c r="D163" s="2">
        <v>-0.55838770000000004</v>
      </c>
      <c r="E163" s="2">
        <v>-0.29955229999999999</v>
      </c>
      <c r="F163" s="2">
        <v>-0.57845250000000004</v>
      </c>
      <c r="G163" s="2">
        <v>-1.0715520000000001</v>
      </c>
      <c r="H163" s="2">
        <v>-1.9202600000000001</v>
      </c>
      <c r="I163" s="2">
        <v>-2.1145890000000001</v>
      </c>
      <c r="J163" s="2">
        <v>-2.2279279999999999</v>
      </c>
      <c r="K163" s="2">
        <v>-2.2034449999999999</v>
      </c>
      <c r="L163" s="2">
        <v>-2.1696499999999999</v>
      </c>
      <c r="M163" s="2">
        <v>-4.9504669999999997</v>
      </c>
      <c r="N163" s="2">
        <v>-8.903219</v>
      </c>
      <c r="O163" s="2">
        <v>-12.660450000000001</v>
      </c>
      <c r="P163" s="2">
        <v>-14.79982</v>
      </c>
      <c r="Q163" s="2">
        <v>-14.884370000000001</v>
      </c>
      <c r="R163" s="2">
        <v>-15.16085</v>
      </c>
      <c r="S163" s="2">
        <v>-15.38105</v>
      </c>
      <c r="T163" s="2">
        <v>-15.594889999999999</v>
      </c>
      <c r="U163" s="2">
        <v>-15.56334</v>
      </c>
      <c r="V163" s="2">
        <v>-22.23798</v>
      </c>
      <c r="W163" s="2">
        <v>-26.36656</v>
      </c>
      <c r="X163" s="2">
        <v>-34.049280000000003</v>
      </c>
      <c r="Y163" s="2">
        <v>-34.46172</v>
      </c>
      <c r="Z163" s="2">
        <v>-35.063989999999997</v>
      </c>
      <c r="AA163" s="2">
        <v>-35.234139999999996</v>
      </c>
      <c r="AB163" s="2">
        <v>-13.2689976041666</v>
      </c>
      <c r="AC163" s="2"/>
    </row>
    <row r="164" spans="3:29" x14ac:dyDescent="0.2">
      <c r="C164" t="s">
        <v>169</v>
      </c>
      <c r="D164" s="2">
        <v>-5.6113220000000004</v>
      </c>
      <c r="E164" s="2">
        <v>-4.6773819999999997</v>
      </c>
      <c r="F164" s="2">
        <v>-11.180099999999999</v>
      </c>
      <c r="G164" s="2">
        <v>-18.501639999999998</v>
      </c>
      <c r="H164" s="2">
        <v>-19.364350000000002</v>
      </c>
      <c r="I164" s="2">
        <v>-24.099820000000001</v>
      </c>
      <c r="J164" s="2">
        <v>-22.84066</v>
      </c>
      <c r="K164" s="2">
        <v>-21.434370000000001</v>
      </c>
      <c r="L164" s="2">
        <v>-21.99474</v>
      </c>
      <c r="M164" s="2">
        <v>-24.005490000000002</v>
      </c>
      <c r="N164" s="2">
        <v>-25.803080000000001</v>
      </c>
      <c r="O164" s="2">
        <v>-26.8398</v>
      </c>
      <c r="P164" s="2">
        <v>-29.940110000000001</v>
      </c>
      <c r="Q164" s="2">
        <v>-31.956810000000001</v>
      </c>
      <c r="R164" s="2">
        <v>-34.740740000000002</v>
      </c>
      <c r="S164" s="2">
        <v>-38.003320000000002</v>
      </c>
      <c r="T164" s="2">
        <v>-40.292900000000003</v>
      </c>
      <c r="U164" s="2">
        <v>-40.873370000000001</v>
      </c>
      <c r="V164" s="2">
        <v>-44.54175</v>
      </c>
      <c r="W164" s="2">
        <v>-45.388840000000002</v>
      </c>
      <c r="X164" s="2">
        <v>-45.957000000000001</v>
      </c>
      <c r="Y164" s="2">
        <v>-46.887889999999999</v>
      </c>
      <c r="Z164" s="2">
        <v>-47.876399999999997</v>
      </c>
      <c r="AA164" s="2">
        <v>-49.188980000000001</v>
      </c>
      <c r="AB164" s="2">
        <v>-30.083369333333302</v>
      </c>
      <c r="AC164" s="2"/>
    </row>
    <row r="165" spans="3:29" x14ac:dyDescent="0.2">
      <c r="C165" t="s">
        <v>170</v>
      </c>
      <c r="D165" s="2">
        <v>4850.9620000000004</v>
      </c>
      <c r="E165" s="2">
        <v>5133.8540000000003</v>
      </c>
      <c r="F165" s="2">
        <v>5472.0730000000003</v>
      </c>
      <c r="G165" s="2">
        <v>5576.0839999999998</v>
      </c>
      <c r="H165" s="2">
        <v>5753.67</v>
      </c>
      <c r="I165" s="2">
        <v>6025.7709999999997</v>
      </c>
      <c r="J165" s="2">
        <v>6340.3509999999997</v>
      </c>
      <c r="K165" s="2">
        <v>6688.0240000000003</v>
      </c>
      <c r="L165" s="2">
        <v>7038.1779999999999</v>
      </c>
      <c r="M165" s="2">
        <v>7340.9179999999997</v>
      </c>
      <c r="N165" s="2">
        <v>7659.72</v>
      </c>
      <c r="O165" s="2">
        <v>7891.2830000000004</v>
      </c>
      <c r="P165" s="2">
        <v>8142.174</v>
      </c>
      <c r="Q165" s="2">
        <v>8388.4480000000003</v>
      </c>
      <c r="R165" s="2">
        <v>8583.74</v>
      </c>
      <c r="S165" s="2">
        <v>8778.39</v>
      </c>
      <c r="T165" s="2">
        <v>9027.52</v>
      </c>
      <c r="U165" s="2">
        <v>9184.5930000000008</v>
      </c>
      <c r="V165" s="2">
        <v>9323.3240000000005</v>
      </c>
      <c r="W165" s="2">
        <v>9467.0930000000008</v>
      </c>
      <c r="X165" s="2">
        <v>9825.4779999999992</v>
      </c>
      <c r="Y165" s="2">
        <v>10187.07</v>
      </c>
      <c r="Z165" s="2">
        <v>10525.57</v>
      </c>
      <c r="AA165" s="2">
        <v>10759.46</v>
      </c>
      <c r="AB165" s="2">
        <v>7831.82283333333</v>
      </c>
      <c r="AC165" s="2"/>
    </row>
    <row r="166" spans="3:29" x14ac:dyDescent="0.2">
      <c r="C166" t="s">
        <v>172</v>
      </c>
      <c r="D166" s="2">
        <v>1063.713</v>
      </c>
      <c r="E166" s="2">
        <v>1063.713</v>
      </c>
      <c r="F166" s="2">
        <v>1063.502</v>
      </c>
      <c r="G166" s="2">
        <v>1063.713</v>
      </c>
      <c r="H166" s="2">
        <v>1063.713</v>
      </c>
      <c r="I166" s="2">
        <v>1063.713</v>
      </c>
      <c r="J166" s="2">
        <v>1063.502</v>
      </c>
      <c r="K166" s="2">
        <v>1063.713</v>
      </c>
      <c r="L166" s="2">
        <v>1063.713</v>
      </c>
      <c r="M166" s="2">
        <v>1063.713</v>
      </c>
      <c r="N166" s="2">
        <v>1063.502</v>
      </c>
      <c r="O166" s="2">
        <v>1063.713</v>
      </c>
      <c r="P166" s="2">
        <v>1063.713</v>
      </c>
      <c r="Q166" s="2">
        <v>1063.713</v>
      </c>
      <c r="R166" s="2">
        <v>1063.502</v>
      </c>
      <c r="S166" s="2">
        <v>1063.713</v>
      </c>
      <c r="T166" s="2">
        <v>1063.713</v>
      </c>
      <c r="U166" s="2">
        <v>1063.713</v>
      </c>
      <c r="V166" s="2">
        <v>1063.502</v>
      </c>
      <c r="W166" s="2">
        <v>1063.713</v>
      </c>
      <c r="X166" s="2">
        <v>1063.713</v>
      </c>
      <c r="Y166" s="2">
        <v>1063.713</v>
      </c>
      <c r="Z166" s="2">
        <v>1063.502</v>
      </c>
      <c r="AA166" s="2">
        <v>1063.713</v>
      </c>
      <c r="AB166" s="2">
        <v>1063.6602499999999</v>
      </c>
      <c r="AC166" s="2"/>
    </row>
    <row r="167" spans="3:29" x14ac:dyDescent="0.2">
      <c r="C167" t="s">
        <v>477</v>
      </c>
      <c r="D167" s="2">
        <v>5.3246409999999997</v>
      </c>
      <c r="E167" s="2">
        <v>4.4298419999999998</v>
      </c>
      <c r="F167" s="2">
        <v>4.2044240000000004</v>
      </c>
      <c r="G167" s="2">
        <v>4.327604</v>
      </c>
      <c r="H167" s="2">
        <v>4.6840609999999998</v>
      </c>
      <c r="I167" s="2">
        <v>4.924722</v>
      </c>
      <c r="J167" s="2">
        <v>5.0537549999999998</v>
      </c>
      <c r="K167" s="2">
        <v>5.2014659999999999</v>
      </c>
      <c r="L167" s="2">
        <v>5.3130199999999999</v>
      </c>
      <c r="M167" s="2">
        <v>5.6228559999999996</v>
      </c>
      <c r="N167" s="2">
        <v>5.5665529999999999</v>
      </c>
      <c r="O167" s="2">
        <v>5.6116330000000003</v>
      </c>
      <c r="P167" s="2">
        <v>5.7851309999999998</v>
      </c>
      <c r="Q167" s="2">
        <v>6.4757300000000004</v>
      </c>
      <c r="R167" s="2">
        <v>6.0449260000000002</v>
      </c>
      <c r="S167" s="2">
        <v>6.1407420000000004</v>
      </c>
      <c r="T167" s="2">
        <v>6.5685960000000003</v>
      </c>
      <c r="U167" s="2">
        <v>6.561585</v>
      </c>
      <c r="V167" s="2">
        <v>6.6420149999999998</v>
      </c>
      <c r="W167" s="2">
        <v>6.9891699999999997</v>
      </c>
      <c r="X167" s="2">
        <v>7.2232219999999998</v>
      </c>
      <c r="Y167" s="2">
        <v>7.4992859999999997</v>
      </c>
      <c r="Z167" s="2">
        <v>8.4645550000000007</v>
      </c>
      <c r="AA167" s="2">
        <v>8.1678499999999996</v>
      </c>
      <c r="AB167" s="2">
        <v>5.9511410416666601</v>
      </c>
      <c r="AC167" s="2"/>
    </row>
    <row r="168" spans="3:29" x14ac:dyDescent="0.2">
      <c r="C168" t="s">
        <v>478</v>
      </c>
      <c r="D168" s="2">
        <v>1.35375</v>
      </c>
      <c r="E168" s="2">
        <v>1.3535649999999999</v>
      </c>
      <c r="F168" s="2">
        <v>1.352455</v>
      </c>
      <c r="G168" s="2">
        <v>1.35273</v>
      </c>
      <c r="H168" s="2">
        <v>1.3518030000000001</v>
      </c>
      <c r="I168" s="2">
        <v>1.3496699999999999</v>
      </c>
      <c r="J168" s="2">
        <v>1.3469070000000001</v>
      </c>
      <c r="K168" s="2">
        <v>1.3438289999999999</v>
      </c>
      <c r="L168" s="2">
        <v>1.334185</v>
      </c>
      <c r="M168" s="2">
        <v>1.328152</v>
      </c>
      <c r="N168" s="2">
        <v>1.3333140000000001</v>
      </c>
      <c r="O168" s="2">
        <v>1.32314</v>
      </c>
      <c r="P168" s="2">
        <v>1.311839</v>
      </c>
      <c r="Q168" s="2">
        <v>1.30915</v>
      </c>
      <c r="R168" s="2">
        <v>1.307423</v>
      </c>
      <c r="S168" s="2">
        <v>1.3014540000000001</v>
      </c>
      <c r="T168" s="2">
        <v>1.292089</v>
      </c>
      <c r="U168" s="2">
        <v>1.2796650000000001</v>
      </c>
      <c r="V168" s="2">
        <v>1.284983</v>
      </c>
      <c r="W168" s="2">
        <v>1.281612</v>
      </c>
      <c r="X168" s="2">
        <v>1.2653270000000001</v>
      </c>
      <c r="Y168" s="2">
        <v>1.254351</v>
      </c>
      <c r="Z168" s="2">
        <v>1.267204</v>
      </c>
      <c r="AA168" s="2">
        <v>1.2359</v>
      </c>
      <c r="AB168" s="2">
        <v>1.3131040416666599</v>
      </c>
      <c r="AC168" s="2"/>
    </row>
    <row r="169" spans="3:29" x14ac:dyDescent="0.2">
      <c r="C169" t="s">
        <v>173</v>
      </c>
      <c r="D169" s="2">
        <v>67.972980000000007</v>
      </c>
      <c r="E169" s="2">
        <v>112.1469</v>
      </c>
      <c r="F169" s="2">
        <v>131.1148</v>
      </c>
      <c r="G169" s="2">
        <v>147.0137</v>
      </c>
      <c r="H169" s="2">
        <v>160.80969999999999</v>
      </c>
      <c r="I169" s="2">
        <v>176.1754</v>
      </c>
      <c r="J169" s="2">
        <v>192.98429999999999</v>
      </c>
      <c r="K169" s="2">
        <v>208.18440000000001</v>
      </c>
      <c r="L169" s="2">
        <v>223.39400000000001</v>
      </c>
      <c r="M169" s="2">
        <v>236.5823</v>
      </c>
      <c r="N169" s="2">
        <v>249.67679999999999</v>
      </c>
      <c r="O169" s="2">
        <v>264.79149999999998</v>
      </c>
      <c r="P169" s="2">
        <v>280.30619999999999</v>
      </c>
      <c r="Q169" s="2">
        <v>296.83850000000001</v>
      </c>
      <c r="R169" s="2">
        <v>307.79689999999999</v>
      </c>
      <c r="S169" s="2">
        <v>319.83429999999998</v>
      </c>
      <c r="T169" s="2">
        <v>332.41480000000001</v>
      </c>
      <c r="U169" s="2">
        <v>345.70670000000001</v>
      </c>
      <c r="V169" s="2">
        <v>361.93220000000002</v>
      </c>
      <c r="W169" s="2">
        <v>377.26870000000002</v>
      </c>
      <c r="X169" s="2">
        <v>389.65100000000001</v>
      </c>
      <c r="Y169" s="2">
        <v>426.88350000000003</v>
      </c>
      <c r="Z169" s="2">
        <v>472.34379999999999</v>
      </c>
      <c r="AA169" s="2">
        <v>541.25400000000002</v>
      </c>
      <c r="AB169" s="2">
        <v>275.96155750000003</v>
      </c>
      <c r="AC169" s="2"/>
    </row>
    <row r="170" spans="3:29" x14ac:dyDescent="0.2">
      <c r="C170" t="s">
        <v>174</v>
      </c>
      <c r="D170" s="2">
        <v>0.90351950000000003</v>
      </c>
      <c r="E170" s="2">
        <v>6.5304609999999999E-2</v>
      </c>
      <c r="F170" s="2">
        <v>6.0173450000000003E-2</v>
      </c>
      <c r="G170" s="2">
        <v>2.2195099999999999E-2</v>
      </c>
      <c r="H170" s="2">
        <v>0.1106695</v>
      </c>
      <c r="I170" s="2">
        <v>9.4385880000000005E-2</v>
      </c>
      <c r="J170" s="2">
        <v>0.12736410000000001</v>
      </c>
      <c r="K170" s="2">
        <v>0.16845669999999999</v>
      </c>
      <c r="L170" s="2">
        <v>0.2119935</v>
      </c>
      <c r="M170" s="2">
        <v>0.35358420000000002</v>
      </c>
      <c r="N170" s="2">
        <v>0.48906909999999998</v>
      </c>
      <c r="O170" s="2">
        <v>0.37225950000000002</v>
      </c>
      <c r="P170" s="2">
        <v>0.32565119999999997</v>
      </c>
      <c r="Q170" s="2">
        <v>1.0818289999999999</v>
      </c>
      <c r="R170" s="2">
        <v>0.46652709999999997</v>
      </c>
      <c r="S170" s="2">
        <v>0.22857549999999999</v>
      </c>
      <c r="T170" s="2">
        <v>0.33053640000000001</v>
      </c>
      <c r="U170" s="2">
        <v>0.27829569999999998</v>
      </c>
      <c r="V170" s="2">
        <v>0.36810219999999999</v>
      </c>
      <c r="W170" s="2">
        <v>0.55020550000000001</v>
      </c>
      <c r="X170" s="2">
        <v>0.92903199999999997</v>
      </c>
      <c r="Y170" s="2">
        <v>0.8922002</v>
      </c>
      <c r="Z170" s="2">
        <v>0.94214379999999998</v>
      </c>
      <c r="AA170" s="2">
        <v>0.86201910000000004</v>
      </c>
      <c r="AB170" s="2">
        <v>0.42642053499999999</v>
      </c>
      <c r="AC170" s="2"/>
    </row>
    <row r="171" spans="3:29" x14ac:dyDescent="0.2">
      <c r="C171" t="s">
        <v>175</v>
      </c>
      <c r="D171" s="2">
        <v>1203.838</v>
      </c>
      <c r="E171" s="2">
        <v>1190.6780000000001</v>
      </c>
      <c r="F171" s="2">
        <v>1111.8869999999999</v>
      </c>
      <c r="G171" s="2">
        <v>1096.3219999999999</v>
      </c>
      <c r="H171" s="2">
        <v>1156.8340000000001</v>
      </c>
      <c r="I171" s="2">
        <v>1130.6769999999999</v>
      </c>
      <c r="J171" s="2">
        <v>1091.126</v>
      </c>
      <c r="K171" s="2">
        <v>1089.3499999999999</v>
      </c>
      <c r="L171" s="2">
        <v>1106.3420000000001</v>
      </c>
      <c r="M171" s="2">
        <v>1091.835</v>
      </c>
      <c r="N171" s="2">
        <v>1061.8530000000001</v>
      </c>
      <c r="O171" s="2">
        <v>1047.3389999999999</v>
      </c>
      <c r="P171" s="2">
        <v>1051.941</v>
      </c>
      <c r="Q171" s="2">
        <v>1026.2239999999999</v>
      </c>
      <c r="R171" s="2">
        <v>994.4665</v>
      </c>
      <c r="S171" s="2">
        <v>978.20680000000004</v>
      </c>
      <c r="T171" s="2">
        <v>1010.6079999999999</v>
      </c>
      <c r="U171" s="2">
        <v>992.25760000000002</v>
      </c>
      <c r="V171" s="2">
        <v>948.13400000000001</v>
      </c>
      <c r="W171" s="2">
        <v>935.41780000000006</v>
      </c>
      <c r="X171" s="2">
        <v>950.05050000000006</v>
      </c>
      <c r="Y171" s="2">
        <v>923.02110000000005</v>
      </c>
      <c r="Z171" s="2">
        <v>878.79639999999995</v>
      </c>
      <c r="AA171" s="2">
        <v>913.38890000000004</v>
      </c>
      <c r="AB171" s="2">
        <v>1040.8580666666601</v>
      </c>
      <c r="AC171" s="2"/>
    </row>
    <row r="172" spans="3:29" x14ac:dyDescent="0.2">
      <c r="C172" t="s">
        <v>176</v>
      </c>
      <c r="D172" s="2">
        <v>75.25806</v>
      </c>
      <c r="E172" s="2">
        <v>75.241439999999997</v>
      </c>
      <c r="F172" s="2">
        <v>75.112089999999995</v>
      </c>
      <c r="G172" s="2">
        <v>75.158550000000005</v>
      </c>
      <c r="H172" s="2">
        <v>75.032709999999994</v>
      </c>
      <c r="I172" s="2">
        <v>74.842839999999995</v>
      </c>
      <c r="J172" s="2">
        <v>74.564059999999998</v>
      </c>
      <c r="K172" s="2">
        <v>74.302300000000002</v>
      </c>
      <c r="L172" s="2">
        <v>73.340540000000004</v>
      </c>
      <c r="M172" s="2">
        <v>72.820760000000007</v>
      </c>
      <c r="N172" s="2">
        <v>73.227249999999998</v>
      </c>
      <c r="O172" s="2">
        <v>72.300409999999999</v>
      </c>
      <c r="P172" s="2">
        <v>71.296360000000007</v>
      </c>
      <c r="Q172" s="2">
        <v>71.057810000000003</v>
      </c>
      <c r="R172" s="2">
        <v>70.810689999999994</v>
      </c>
      <c r="S172" s="2">
        <v>70.301370000000006</v>
      </c>
      <c r="T172" s="2">
        <v>69.409360000000007</v>
      </c>
      <c r="U172" s="2">
        <v>68.316929999999999</v>
      </c>
      <c r="V172" s="2">
        <v>68.788340000000005</v>
      </c>
      <c r="W172" s="2">
        <v>68.505420000000001</v>
      </c>
      <c r="X172" s="2">
        <v>67.081249999999997</v>
      </c>
      <c r="Y172" s="2">
        <v>66.072360000000003</v>
      </c>
      <c r="Z172" s="2">
        <v>67.1678</v>
      </c>
      <c r="AA172" s="2">
        <v>64.418509999999998</v>
      </c>
      <c r="AB172" s="2">
        <v>71.434467083333303</v>
      </c>
      <c r="AC172" s="2"/>
    </row>
    <row r="173" spans="3:29" x14ac:dyDescent="0.2">
      <c r="C173" t="s">
        <v>177</v>
      </c>
      <c r="D173" s="2">
        <v>397.89370000000002</v>
      </c>
      <c r="E173" s="2">
        <v>416.82530000000003</v>
      </c>
      <c r="F173" s="2">
        <v>441.20049999999998</v>
      </c>
      <c r="G173" s="2">
        <v>447.11599999999999</v>
      </c>
      <c r="H173" s="2">
        <v>466.02820000000003</v>
      </c>
      <c r="I173" s="2">
        <v>498.54109999999997</v>
      </c>
      <c r="J173" s="2">
        <v>532.73270000000002</v>
      </c>
      <c r="K173" s="2">
        <v>571.14239999999995</v>
      </c>
      <c r="L173" s="2">
        <v>611.69150000000002</v>
      </c>
      <c r="M173" s="2">
        <v>645.10739999999998</v>
      </c>
      <c r="N173" s="2">
        <v>677.5412</v>
      </c>
      <c r="O173" s="2">
        <v>697.62019999999995</v>
      </c>
      <c r="P173" s="2">
        <v>713.07360000000006</v>
      </c>
      <c r="Q173" s="2">
        <v>729.57180000000005</v>
      </c>
      <c r="R173" s="2">
        <v>740.68799999999999</v>
      </c>
      <c r="S173" s="2">
        <v>751.52049999999997</v>
      </c>
      <c r="T173" s="2">
        <v>763.18520000000001</v>
      </c>
      <c r="U173" s="2">
        <v>773.68100000000004</v>
      </c>
      <c r="V173" s="2">
        <v>784.56809999999996</v>
      </c>
      <c r="W173" s="2">
        <v>792.60699999999997</v>
      </c>
      <c r="X173" s="2">
        <v>797.49760000000003</v>
      </c>
      <c r="Y173" s="2">
        <v>798.91099999999994</v>
      </c>
      <c r="Z173" s="2">
        <v>821.15660000000003</v>
      </c>
      <c r="AA173" s="2">
        <v>832.00340000000006</v>
      </c>
      <c r="AB173" s="2">
        <v>654.24599999999998</v>
      </c>
      <c r="AC173" s="2"/>
    </row>
    <row r="174" spans="3:29" x14ac:dyDescent="0.2">
      <c r="C174" t="s">
        <v>178</v>
      </c>
      <c r="D174" s="2">
        <v>1586.5</v>
      </c>
      <c r="E174" s="2">
        <v>1588.837</v>
      </c>
      <c r="F174" s="2">
        <v>1534.711</v>
      </c>
      <c r="G174" s="2">
        <v>1512.663</v>
      </c>
      <c r="H174" s="2">
        <v>1744.654</v>
      </c>
      <c r="I174" s="2">
        <v>1711.8520000000001</v>
      </c>
      <c r="J174" s="2">
        <v>1676.787</v>
      </c>
      <c r="K174" s="2">
        <v>1654.018</v>
      </c>
      <c r="L174" s="2">
        <v>1656.56</v>
      </c>
      <c r="M174" s="2">
        <v>1691.4059999999999</v>
      </c>
      <c r="N174" s="2">
        <v>1872.5650000000001</v>
      </c>
      <c r="O174" s="2">
        <v>1935.502</v>
      </c>
      <c r="P174" s="2">
        <v>1918.914</v>
      </c>
      <c r="Q174" s="2">
        <v>2131.1680000000001</v>
      </c>
      <c r="R174" s="2">
        <v>2156.3649999999998</v>
      </c>
      <c r="S174" s="2">
        <v>2375.346</v>
      </c>
      <c r="T174" s="2">
        <v>2448.482</v>
      </c>
      <c r="U174" s="2">
        <v>2494.0070000000001</v>
      </c>
      <c r="V174" s="2">
        <v>2642.7640000000001</v>
      </c>
      <c r="W174" s="2">
        <v>2671.3510000000001</v>
      </c>
      <c r="X174" s="2">
        <v>2715.855</v>
      </c>
      <c r="Y174" s="2">
        <v>2715.2820000000002</v>
      </c>
      <c r="Z174" s="2">
        <v>2758.846</v>
      </c>
      <c r="AA174" s="2">
        <v>2780.933</v>
      </c>
      <c r="AB174" s="2">
        <v>2082.3069999999998</v>
      </c>
      <c r="AC174" s="2"/>
    </row>
    <row r="175" spans="3:29" x14ac:dyDescent="0.2">
      <c r="C175" t="s">
        <v>179</v>
      </c>
      <c r="D175" s="2">
        <v>0.2403835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1.00159791666666E-2</v>
      </c>
      <c r="AC175" s="2"/>
    </row>
    <row r="176" spans="3:29" x14ac:dyDescent="0.2">
      <c r="C176" t="s">
        <v>180</v>
      </c>
      <c r="D176" s="2">
        <v>1.7072149999999999</v>
      </c>
      <c r="E176" s="2">
        <v>1.701802</v>
      </c>
      <c r="F176" s="2">
        <v>1.696132</v>
      </c>
      <c r="G176" s="2">
        <v>1.7004889999999999</v>
      </c>
      <c r="H176" s="2">
        <v>1.7067349999999999</v>
      </c>
      <c r="I176" s="2">
        <v>1.7097359999999999</v>
      </c>
      <c r="J176" s="2">
        <v>1.7006520000000001</v>
      </c>
      <c r="K176" s="2">
        <v>1.69801</v>
      </c>
      <c r="L176" s="2">
        <v>1.6965730000000001</v>
      </c>
      <c r="M176" s="2">
        <v>1.7004889999999999</v>
      </c>
      <c r="N176" s="2">
        <v>1.7097640000000001</v>
      </c>
      <c r="O176" s="2">
        <v>1.7072149999999999</v>
      </c>
      <c r="P176" s="2">
        <v>1.701802</v>
      </c>
      <c r="Q176" s="2">
        <v>1.69801</v>
      </c>
      <c r="R176" s="2">
        <v>1.699932</v>
      </c>
      <c r="S176" s="2">
        <v>1.7067349999999999</v>
      </c>
      <c r="T176" s="2">
        <v>1.7097359999999999</v>
      </c>
      <c r="U176" s="2">
        <v>1.7072149999999999</v>
      </c>
      <c r="V176" s="2">
        <v>1.69964</v>
      </c>
      <c r="W176" s="2">
        <v>1.6965730000000001</v>
      </c>
      <c r="X176" s="2">
        <v>1.7004889999999999</v>
      </c>
      <c r="Y176" s="2">
        <v>1.7067349999999999</v>
      </c>
      <c r="Z176" s="2">
        <v>1.7052160000000001</v>
      </c>
      <c r="AA176" s="2">
        <v>1.701802</v>
      </c>
      <c r="AB176" s="2">
        <v>1.702862375</v>
      </c>
      <c r="AC176" s="2"/>
    </row>
    <row r="177" spans="3:29" x14ac:dyDescent="0.2">
      <c r="C177" t="s">
        <v>181</v>
      </c>
      <c r="D177" s="2">
        <v>2.3379620000000001</v>
      </c>
      <c r="E177" s="2">
        <v>0</v>
      </c>
      <c r="F177" s="2">
        <v>1.336978E-3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9.7470790749999994E-2</v>
      </c>
      <c r="AC177" s="2"/>
    </row>
    <row r="178" spans="3:29" x14ac:dyDescent="0.2">
      <c r="C178" t="s">
        <v>182</v>
      </c>
      <c r="D178" s="2">
        <v>46.028530000000003</v>
      </c>
      <c r="E178" s="2">
        <v>157.86199999999999</v>
      </c>
      <c r="F178" s="2">
        <v>159.1901</v>
      </c>
      <c r="G178" s="2">
        <v>172.209</v>
      </c>
      <c r="H178" s="2">
        <v>94.155109999999993</v>
      </c>
      <c r="I178" s="2">
        <v>107.5591</v>
      </c>
      <c r="J178" s="2">
        <v>138.1165</v>
      </c>
      <c r="K178" s="2">
        <v>144.59030000000001</v>
      </c>
      <c r="L178" s="2">
        <v>161.2765</v>
      </c>
      <c r="M178" s="2">
        <v>182.1765</v>
      </c>
      <c r="N178" s="2">
        <v>100.3783</v>
      </c>
      <c r="O178" s="2">
        <v>116.46939999999999</v>
      </c>
      <c r="P178" s="2">
        <v>128.4649</v>
      </c>
      <c r="Q178" s="2">
        <v>78.903199999999998</v>
      </c>
      <c r="R178" s="2">
        <v>99.993390000000005</v>
      </c>
      <c r="S178" s="2">
        <v>74.925359999999998</v>
      </c>
      <c r="T178" s="2">
        <v>99.727810000000005</v>
      </c>
      <c r="U178" s="2">
        <v>120.3219</v>
      </c>
      <c r="V178" s="2">
        <v>69.258330000000001</v>
      </c>
      <c r="W178" s="2">
        <v>80.773269999999997</v>
      </c>
      <c r="X178" s="2">
        <v>96.377619999999993</v>
      </c>
      <c r="Y178" s="2">
        <v>116.4</v>
      </c>
      <c r="Z178" s="2">
        <v>133.148</v>
      </c>
      <c r="AA178" s="2">
        <v>157.8878</v>
      </c>
      <c r="AB178" s="2">
        <v>118.174705</v>
      </c>
      <c r="AC178" s="2"/>
    </row>
    <row r="179" spans="3:29" x14ac:dyDescent="0.2">
      <c r="C179" t="s">
        <v>183</v>
      </c>
      <c r="D179" s="2">
        <v>176.41370000000001</v>
      </c>
      <c r="E179" s="2">
        <v>184.9631</v>
      </c>
      <c r="F179" s="2">
        <v>182.54580000000001</v>
      </c>
      <c r="G179" s="2">
        <v>180.11349999999999</v>
      </c>
      <c r="H179" s="2">
        <v>121.8185</v>
      </c>
      <c r="I179" s="2">
        <v>137.55430000000001</v>
      </c>
      <c r="J179" s="2">
        <v>139.33090000000001</v>
      </c>
      <c r="K179" s="2">
        <v>150.3177</v>
      </c>
      <c r="L179" s="2">
        <v>154.24469999999999</v>
      </c>
      <c r="M179" s="2">
        <v>158.5737</v>
      </c>
      <c r="N179" s="2">
        <v>114.1439</v>
      </c>
      <c r="O179" s="2">
        <v>113.265</v>
      </c>
      <c r="P179" s="2">
        <v>122.1825</v>
      </c>
      <c r="Q179" s="2">
        <v>104.953</v>
      </c>
      <c r="R179" s="2">
        <v>113.1644</v>
      </c>
      <c r="S179" s="2">
        <v>98.373660000000001</v>
      </c>
      <c r="T179" s="2">
        <v>105.977</v>
      </c>
      <c r="U179" s="2">
        <v>114.70610000000001</v>
      </c>
      <c r="V179" s="2">
        <v>86.906229999999994</v>
      </c>
      <c r="W179" s="2">
        <v>94.040049999999994</v>
      </c>
      <c r="X179" s="2">
        <v>97.86636</v>
      </c>
      <c r="Y179" s="2">
        <v>102.5127</v>
      </c>
      <c r="Z179" s="2">
        <v>108.99460000000001</v>
      </c>
      <c r="AA179" s="2">
        <v>115.37869999999999</v>
      </c>
      <c r="AB179" s="2">
        <v>128.264170833333</v>
      </c>
      <c r="AC179" s="2"/>
    </row>
    <row r="180" spans="3:29" x14ac:dyDescent="0.2">
      <c r="C180" t="s">
        <v>184</v>
      </c>
      <c r="D180" s="2">
        <v>472.1721</v>
      </c>
      <c r="E180" s="2">
        <v>472.1721</v>
      </c>
      <c r="F180" s="2">
        <v>472.23809999999997</v>
      </c>
      <c r="G180" s="2">
        <v>472.1721</v>
      </c>
      <c r="H180" s="2">
        <v>472.1721</v>
      </c>
      <c r="I180" s="2">
        <v>472.1721</v>
      </c>
      <c r="J180" s="2">
        <v>472.23809999999997</v>
      </c>
      <c r="K180" s="2">
        <v>472.1721</v>
      </c>
      <c r="L180" s="2">
        <v>472.1721</v>
      </c>
      <c r="M180" s="2">
        <v>472.1721</v>
      </c>
      <c r="N180" s="2">
        <v>472.23809999999997</v>
      </c>
      <c r="O180" s="2">
        <v>472.1721</v>
      </c>
      <c r="P180" s="2">
        <v>472.1721</v>
      </c>
      <c r="Q180" s="2">
        <v>382.98379999999997</v>
      </c>
      <c r="R180" s="2">
        <v>328.4074</v>
      </c>
      <c r="S180" s="2">
        <v>210.63550000000001</v>
      </c>
      <c r="T180" s="2">
        <v>128.5881</v>
      </c>
      <c r="U180" s="2">
        <v>91.146039999999999</v>
      </c>
      <c r="V180" s="2">
        <v>91.146039999999999</v>
      </c>
      <c r="W180" s="2">
        <v>91.146039999999999</v>
      </c>
      <c r="X180" s="2">
        <v>91.146039999999999</v>
      </c>
      <c r="Y180" s="2">
        <v>91.146039999999999</v>
      </c>
      <c r="Z180" s="2">
        <v>91.146039999999999</v>
      </c>
      <c r="AA180" s="2">
        <v>91.146039999999999</v>
      </c>
      <c r="AB180" s="2">
        <v>326.128015833333</v>
      </c>
      <c r="AC180" s="2"/>
    </row>
    <row r="181" spans="3:29" x14ac:dyDescent="0.2">
      <c r="C181" t="s">
        <v>514</v>
      </c>
      <c r="D181" s="2">
        <v>0</v>
      </c>
      <c r="E181" s="2">
        <v>0</v>
      </c>
      <c r="F181" s="2">
        <v>-0.91273700000000002</v>
      </c>
      <c r="G181" s="2">
        <v>-0.9105934</v>
      </c>
      <c r="H181" s="2">
        <v>-0.89550810000000003</v>
      </c>
      <c r="I181" s="2">
        <v>-0.86578480000000002</v>
      </c>
      <c r="J181" s="2">
        <v>-0.85361379999999998</v>
      </c>
      <c r="K181" s="2">
        <v>-0.85292480000000004</v>
      </c>
      <c r="L181" s="2">
        <v>-2.058935</v>
      </c>
      <c r="M181" s="2">
        <v>-2.0294460000000001</v>
      </c>
      <c r="N181" s="2">
        <v>-2.0456829999999999</v>
      </c>
      <c r="O181" s="2">
        <v>-2.01214</v>
      </c>
      <c r="P181" s="2">
        <v>-2.0729389999999999</v>
      </c>
      <c r="Q181" s="2">
        <v>-2.0676269999999999</v>
      </c>
      <c r="R181" s="2">
        <v>-2.1001069999999999</v>
      </c>
      <c r="S181" s="2">
        <v>-2.108123</v>
      </c>
      <c r="T181" s="2">
        <v>-2.1196320000000002</v>
      </c>
      <c r="U181" s="2">
        <v>-2.1906279999999998</v>
      </c>
      <c r="V181" s="2">
        <v>-2.1750080000000001</v>
      </c>
      <c r="W181" s="2">
        <v>-2.1940170000000001</v>
      </c>
      <c r="X181" s="2">
        <v>-2.1766269999999999</v>
      </c>
      <c r="Y181" s="2">
        <v>-2.9927450000000002</v>
      </c>
      <c r="Z181" s="2">
        <v>-5.7684220000000002</v>
      </c>
      <c r="AA181" s="2">
        <v>-6.5283749999999996</v>
      </c>
      <c r="AB181" s="2">
        <v>-1.9971506625</v>
      </c>
      <c r="AC181" s="2"/>
    </row>
    <row r="182" spans="3:29" x14ac:dyDescent="0.2">
      <c r="C182" t="s">
        <v>185</v>
      </c>
      <c r="D182" s="2">
        <v>25.75779</v>
      </c>
      <c r="E182" s="2">
        <v>25.75779</v>
      </c>
      <c r="F182" s="2">
        <v>25.765940000000001</v>
      </c>
      <c r="G182" s="2">
        <v>25.75779</v>
      </c>
      <c r="H182" s="2">
        <v>25.75779</v>
      </c>
      <c r="I182" s="2">
        <v>25.75779</v>
      </c>
      <c r="J182" s="2">
        <v>25.765940000000001</v>
      </c>
      <c r="K182" s="2">
        <v>25.75779</v>
      </c>
      <c r="L182" s="2">
        <v>25.75779</v>
      </c>
      <c r="M182" s="2">
        <v>25.75779</v>
      </c>
      <c r="N182" s="2">
        <v>25.765940000000001</v>
      </c>
      <c r="O182" s="2">
        <v>25.75779</v>
      </c>
      <c r="P182" s="2">
        <v>25.75779</v>
      </c>
      <c r="Q182" s="2">
        <v>25.75779</v>
      </c>
      <c r="R182" s="2">
        <v>25.765940000000001</v>
      </c>
      <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25.75779</v>
      </c>
      <c r="X182" s="2">
        <v>25.75779</v>
      </c>
      <c r="Y182" s="2">
        <v>25.75779</v>
      </c>
      <c r="Z182" s="2">
        <v>25.765940000000001</v>
      </c>
      <c r="AA182" s="2">
        <v>25.75779</v>
      </c>
      <c r="AB182" s="2">
        <v>25.7598275</v>
      </c>
      <c r="AC182" s="2"/>
    </row>
    <row r="183" spans="3:29" x14ac:dyDescent="0.2">
      <c r="C183" t="s">
        <v>186</v>
      </c>
      <c r="D183" s="2">
        <v>21761.17</v>
      </c>
      <c r="E183" s="2">
        <v>20830.91</v>
      </c>
      <c r="F183" s="2">
        <v>20102.37</v>
      </c>
      <c r="G183" s="2">
        <v>19776.2</v>
      </c>
      <c r="H183" s="2">
        <v>22356.27</v>
      </c>
      <c r="I183" s="2">
        <v>22384.05</v>
      </c>
      <c r="J183" s="2">
        <v>22548.21</v>
      </c>
      <c r="K183" s="2">
        <v>22938.3</v>
      </c>
      <c r="L183" s="2">
        <v>23452.87</v>
      </c>
      <c r="M183" s="2">
        <v>24944.63</v>
      </c>
      <c r="N183" s="2">
        <v>24558.71</v>
      </c>
      <c r="O183" s="2">
        <v>25224.85</v>
      </c>
      <c r="P183" s="2">
        <v>24333.7</v>
      </c>
      <c r="Q183" s="2">
        <v>24320.61</v>
      </c>
      <c r="R183" s="2">
        <v>23924.46</v>
      </c>
      <c r="S183" s="2">
        <v>23639.68</v>
      </c>
      <c r="T183" s="2">
        <v>23874.77</v>
      </c>
      <c r="U183" s="2">
        <v>23761.83</v>
      </c>
      <c r="V183" s="2">
        <v>23331.37</v>
      </c>
      <c r="W183" s="2">
        <v>23275.69</v>
      </c>
      <c r="X183" s="2">
        <v>23466.86</v>
      </c>
      <c r="Y183" s="2">
        <v>23334.18</v>
      </c>
      <c r="Z183" s="2">
        <v>23812.11</v>
      </c>
      <c r="AA183" s="2">
        <v>24140.3</v>
      </c>
      <c r="AB183" s="2">
        <v>23170.587500000001</v>
      </c>
      <c r="AC183" s="2"/>
    </row>
    <row r="184" spans="3:29" x14ac:dyDescent="0.2">
      <c r="C184" t="s">
        <v>187</v>
      </c>
      <c r="D184" s="2">
        <v>2799.6109999999999</v>
      </c>
      <c r="E184" s="2">
        <v>2972.27</v>
      </c>
      <c r="F184" s="2">
        <v>3072.029</v>
      </c>
      <c r="G184" s="2">
        <v>3161.8820000000001</v>
      </c>
      <c r="H184" s="2">
        <v>3248.1880000000001</v>
      </c>
      <c r="I184" s="2">
        <v>3322.0059999999999</v>
      </c>
      <c r="J184" s="2">
        <v>3401.8690000000001</v>
      </c>
      <c r="K184" s="2">
        <v>3479.4349999999999</v>
      </c>
      <c r="L184" s="2">
        <v>3549.5520000000001</v>
      </c>
      <c r="M184" s="2">
        <v>3620.0030000000002</v>
      </c>
      <c r="N184" s="2">
        <v>3696.3139999999999</v>
      </c>
      <c r="O184" s="2">
        <v>3774.6120000000001</v>
      </c>
      <c r="P184" s="2">
        <v>3851.68</v>
      </c>
      <c r="Q184" s="2">
        <v>3926.6489999999999</v>
      </c>
      <c r="R184" s="2">
        <v>4009.8649999999998</v>
      </c>
      <c r="S184" s="2">
        <v>4108.6139999999996</v>
      </c>
      <c r="T184" s="2">
        <v>4209.6989999999996</v>
      </c>
      <c r="U184" s="2">
        <v>4294.7370000000001</v>
      </c>
      <c r="V184" s="2">
        <v>4384.32</v>
      </c>
      <c r="W184" s="2">
        <v>4489.5730000000003</v>
      </c>
      <c r="X184" s="2">
        <v>4596.8140000000003</v>
      </c>
      <c r="Y184" s="2">
        <v>4721.1499999999996</v>
      </c>
      <c r="Z184" s="2">
        <v>4844.3860000000004</v>
      </c>
      <c r="AA184" s="2">
        <v>4974.4449999999997</v>
      </c>
      <c r="AB184" s="2">
        <v>3854.5709583333301</v>
      </c>
      <c r="AC184" s="2"/>
    </row>
    <row r="185" spans="3:29" x14ac:dyDescent="0.2">
      <c r="C185" t="s">
        <v>188</v>
      </c>
      <c r="D185" s="2">
        <v>4434.6859999999997</v>
      </c>
      <c r="E185" s="2">
        <v>4263.6499999999996</v>
      </c>
      <c r="F185" s="2">
        <v>4178.2449999999999</v>
      </c>
      <c r="G185" s="2">
        <v>4286.5910000000003</v>
      </c>
      <c r="H185" s="2">
        <v>4246.7809999999999</v>
      </c>
      <c r="I185" s="2">
        <v>4503.0060000000003</v>
      </c>
      <c r="J185" s="2">
        <v>4712.174</v>
      </c>
      <c r="K185" s="2">
        <v>4792.5460000000003</v>
      </c>
      <c r="L185" s="2">
        <v>4981.8360000000002</v>
      </c>
      <c r="M185" s="2">
        <v>5158.2790000000005</v>
      </c>
      <c r="N185" s="2">
        <v>5275.2860000000001</v>
      </c>
      <c r="O185" s="2">
        <v>5437.799</v>
      </c>
      <c r="P185" s="2">
        <v>5479.0730000000003</v>
      </c>
      <c r="Q185" s="2">
        <v>5583.567</v>
      </c>
      <c r="R185" s="2">
        <v>5586.0119999999997</v>
      </c>
      <c r="S185" s="2">
        <v>5632.0709999999999</v>
      </c>
      <c r="T185" s="2">
        <v>5737.9719999999998</v>
      </c>
      <c r="U185" s="2">
        <v>5767.5349999999999</v>
      </c>
      <c r="V185" s="2">
        <v>5788.11</v>
      </c>
      <c r="W185" s="2">
        <v>5835.69</v>
      </c>
      <c r="X185" s="2">
        <v>5810.6490000000003</v>
      </c>
      <c r="Y185" s="2">
        <v>5801.1779999999999</v>
      </c>
      <c r="Z185" s="2">
        <v>5842.89</v>
      </c>
      <c r="AA185" s="2">
        <v>5947.4189999999999</v>
      </c>
      <c r="AB185" s="2">
        <v>5211.7935416666596</v>
      </c>
      <c r="AC185" s="2"/>
    </row>
    <row r="186" spans="3:29" x14ac:dyDescent="0.2">
      <c r="C186" t="s">
        <v>189</v>
      </c>
      <c r="D186" s="2">
        <v>3163.7649999999999</v>
      </c>
      <c r="E186" s="2">
        <v>3048.5149999999999</v>
      </c>
      <c r="F186" s="2">
        <v>3083.375</v>
      </c>
      <c r="G186" s="2">
        <v>3120.12</v>
      </c>
      <c r="H186" s="2">
        <v>3220.4679999999998</v>
      </c>
      <c r="I186" s="2">
        <v>3307.7159999999999</v>
      </c>
      <c r="J186" s="2">
        <v>3407.4189999999999</v>
      </c>
      <c r="K186" s="2">
        <v>3463.0309999999999</v>
      </c>
      <c r="L186" s="2">
        <v>3453.5949999999998</v>
      </c>
      <c r="M186" s="2">
        <v>2510.5369999999998</v>
      </c>
      <c r="N186" s="2">
        <v>2568.42</v>
      </c>
      <c r="O186" s="2">
        <v>2690.4140000000002</v>
      </c>
      <c r="P186" s="2">
        <v>2770.4180000000001</v>
      </c>
      <c r="Q186" s="2">
        <v>2884.5810000000001</v>
      </c>
      <c r="R186" s="2">
        <v>2953.5729999999999</v>
      </c>
      <c r="S186" s="2">
        <v>3069.3040000000001</v>
      </c>
      <c r="T186" s="2">
        <v>3232.1559999999999</v>
      </c>
      <c r="U186" s="2">
        <v>3306.779</v>
      </c>
      <c r="V186" s="2">
        <v>3372.2629999999999</v>
      </c>
      <c r="W186" s="2">
        <v>3499.587</v>
      </c>
      <c r="X186" s="2">
        <v>3659.6750000000002</v>
      </c>
      <c r="Y186" s="2">
        <v>3878.9430000000002</v>
      </c>
      <c r="Z186" s="2">
        <v>4043.1819999999998</v>
      </c>
      <c r="AA186" s="2">
        <v>4082.5309999999999</v>
      </c>
      <c r="AB186" s="2">
        <v>3241.2652916666598</v>
      </c>
      <c r="AC186" s="2"/>
    </row>
    <row r="187" spans="3:29" x14ac:dyDescent="0.2">
      <c r="C187" t="s">
        <v>190</v>
      </c>
      <c r="D187" s="2">
        <v>397.76260000000002</v>
      </c>
      <c r="E187" s="2">
        <v>408.97660000000002</v>
      </c>
      <c r="F187" s="2">
        <v>360.38060000000002</v>
      </c>
      <c r="G187" s="2">
        <v>322.93</v>
      </c>
      <c r="H187" s="2">
        <v>330.0813</v>
      </c>
      <c r="I187" s="2">
        <v>328.40069999999997</v>
      </c>
      <c r="J187" s="2">
        <v>312.16079999999999</v>
      </c>
      <c r="K187" s="2">
        <v>319.34649999999999</v>
      </c>
      <c r="L187" s="2">
        <v>273.16699999999997</v>
      </c>
      <c r="M187" s="2">
        <v>285.94729999999998</v>
      </c>
      <c r="N187" s="2">
        <v>288.86559999999997</v>
      </c>
      <c r="O187" s="2">
        <v>300.15750000000003</v>
      </c>
      <c r="P187" s="2">
        <v>292.6302</v>
      </c>
      <c r="Q187" s="2">
        <v>262.65190000000001</v>
      </c>
      <c r="R187" s="2">
        <v>273.92399999999998</v>
      </c>
      <c r="S187" s="2">
        <v>256.21429999999998</v>
      </c>
      <c r="T187" s="2">
        <v>241.1319</v>
      </c>
      <c r="U187" s="2">
        <v>224.30459999999999</v>
      </c>
      <c r="V187" s="2">
        <v>216.5994</v>
      </c>
      <c r="W187" s="2">
        <v>208.97630000000001</v>
      </c>
      <c r="X187" s="2">
        <v>194.97239999999999</v>
      </c>
      <c r="Y187" s="2">
        <v>165.23869999999999</v>
      </c>
      <c r="Z187" s="2">
        <v>154.06290000000001</v>
      </c>
      <c r="AA187" s="2">
        <v>149.8107</v>
      </c>
      <c r="AB187" s="2">
        <v>273.69557500000002</v>
      </c>
      <c r="AC187" s="2"/>
    </row>
    <row r="188" spans="3:29" x14ac:dyDescent="0.2">
      <c r="C188" t="s">
        <v>191</v>
      </c>
      <c r="D188" s="2">
        <v>32.795659999999998</v>
      </c>
      <c r="E188" s="2">
        <v>32.795659999999998</v>
      </c>
      <c r="F188" s="2">
        <v>32.784660000000002</v>
      </c>
      <c r="G188" s="2">
        <v>32.795659999999998</v>
      </c>
      <c r="H188" s="2">
        <v>32.795659999999998</v>
      </c>
      <c r="I188" s="2">
        <v>32.795659999999998</v>
      </c>
      <c r="J188" s="2">
        <v>32.784660000000002</v>
      </c>
      <c r="K188" s="2">
        <v>32.795659999999998</v>
      </c>
      <c r="L188" s="2">
        <v>32.795659999999998</v>
      </c>
      <c r="M188" s="2">
        <v>32.795659999999998</v>
      </c>
      <c r="N188" s="2">
        <v>32.784660000000002</v>
      </c>
      <c r="O188" s="2">
        <v>32.795659999999998</v>
      </c>
      <c r="P188" s="2">
        <v>32.795659999999998</v>
      </c>
      <c r="Q188" s="2">
        <v>32.795659999999998</v>
      </c>
      <c r="R188" s="2">
        <v>32.784660000000002</v>
      </c>
      <c r="S188" s="2">
        <v>32.795659999999998</v>
      </c>
      <c r="T188" s="2">
        <v>32.795659999999998</v>
      </c>
      <c r="U188" s="2">
        <v>32.795659999999998</v>
      </c>
      <c r="V188" s="2">
        <v>32.784660000000002</v>
      </c>
      <c r="W188" s="2">
        <v>32.795659999999998</v>
      </c>
      <c r="X188" s="2">
        <v>32.795659999999998</v>
      </c>
      <c r="Y188" s="2">
        <v>32.795659999999998</v>
      </c>
      <c r="Z188" s="2">
        <v>32.784660000000002</v>
      </c>
      <c r="AA188" s="2">
        <v>32.795659999999998</v>
      </c>
      <c r="AB188" s="2">
        <v>32.792909999999999</v>
      </c>
      <c r="AC188" s="2"/>
    </row>
    <row r="189" spans="3:29" x14ac:dyDescent="0.2">
      <c r="C189" t="s">
        <v>479</v>
      </c>
      <c r="D189" s="2">
        <v>1.726027E-3</v>
      </c>
      <c r="E189" s="2">
        <v>0</v>
      </c>
      <c r="F189" s="2">
        <v>2.4590160000000002E-4</v>
      </c>
      <c r="G189" s="2">
        <v>1.9146300000000002E-2</v>
      </c>
      <c r="H189" s="2">
        <v>5.2769070000000001E-2</v>
      </c>
      <c r="I189" s="2">
        <v>0.13160040000000001</v>
      </c>
      <c r="J189" s="2">
        <v>0.21038599999999999</v>
      </c>
      <c r="K189" s="2">
        <v>0.1401946</v>
      </c>
      <c r="L189" s="2">
        <v>0.40095779999999998</v>
      </c>
      <c r="M189" s="2">
        <v>0.46176099999999998</v>
      </c>
      <c r="N189" s="2">
        <v>0.30448510000000001</v>
      </c>
      <c r="O189" s="2">
        <v>0.54523809999999995</v>
      </c>
      <c r="P189" s="2">
        <v>0.56855339999999999</v>
      </c>
      <c r="Q189" s="2">
        <v>0.6077188</v>
      </c>
      <c r="R189" s="2">
        <v>0.56391239999999998</v>
      </c>
      <c r="S189" s="2">
        <v>0.64419280000000001</v>
      </c>
      <c r="T189" s="2">
        <v>0.77500080000000005</v>
      </c>
      <c r="U189" s="2">
        <v>0.77711589999999997</v>
      </c>
      <c r="V189" s="2">
        <v>0.79243339999999995</v>
      </c>
      <c r="W189" s="2">
        <v>0.97357170000000004</v>
      </c>
      <c r="X189" s="2">
        <v>0.88575190000000004</v>
      </c>
      <c r="Y189" s="2">
        <v>1.045563</v>
      </c>
      <c r="Z189" s="2">
        <v>1.1364860000000001</v>
      </c>
      <c r="AA189" s="2">
        <v>1.0317730000000001</v>
      </c>
      <c r="AB189" s="2">
        <v>0.50294097494166601</v>
      </c>
      <c r="AC189" s="2"/>
    </row>
    <row r="190" spans="3:29" x14ac:dyDescent="0.2">
      <c r="C190" t="s">
        <v>480</v>
      </c>
      <c r="D190" s="2">
        <v>6.0623969999999998</v>
      </c>
      <c r="E190" s="2">
        <v>2.9565450000000002</v>
      </c>
      <c r="F190" s="2">
        <v>3.2666029999999999</v>
      </c>
      <c r="G190" s="2">
        <v>3.8309790000000001</v>
      </c>
      <c r="H190" s="2">
        <v>4.2463170000000003</v>
      </c>
      <c r="I190" s="2">
        <v>4.7741540000000002</v>
      </c>
      <c r="J190" s="2">
        <v>5.5443519999999999</v>
      </c>
      <c r="K190" s="2">
        <v>5.3648829999999998</v>
      </c>
      <c r="L190" s="2">
        <v>6.6366709999999998</v>
      </c>
      <c r="M190" s="2">
        <v>7.1684999999999999</v>
      </c>
      <c r="N190" s="2">
        <v>6.7198989999999998</v>
      </c>
      <c r="O190" s="2">
        <v>8.5449479999999998</v>
      </c>
      <c r="P190" s="2">
        <v>9.1159610000000004</v>
      </c>
      <c r="Q190" s="2">
        <v>10.36872</v>
      </c>
      <c r="R190" s="2">
        <v>10.08751</v>
      </c>
      <c r="S190" s="2">
        <v>10.57291</v>
      </c>
      <c r="T190" s="2">
        <v>11.30536</v>
      </c>
      <c r="U190" s="2">
        <v>11.424239999999999</v>
      </c>
      <c r="V190" s="2">
        <v>11.579409999999999</v>
      </c>
      <c r="W190" s="2">
        <v>12.274139999999999</v>
      </c>
      <c r="X190" s="2">
        <v>12.07624</v>
      </c>
      <c r="Y190" s="2">
        <v>12.91714</v>
      </c>
      <c r="Z190" s="2">
        <v>13.350989999999999</v>
      </c>
      <c r="AA190" s="2">
        <v>12.614240000000001</v>
      </c>
      <c r="AB190" s="2">
        <v>8.4501295416666604</v>
      </c>
      <c r="AC190" s="2"/>
    </row>
    <row r="191" spans="3:29" x14ac:dyDescent="0.2">
      <c r="C191" t="s">
        <v>481</v>
      </c>
      <c r="D191" s="2">
        <v>3.61</v>
      </c>
      <c r="E191" s="2">
        <v>3.61</v>
      </c>
      <c r="F191" s="2">
        <v>3.6065480000000001</v>
      </c>
      <c r="G191" s="2">
        <v>3.6030769999999999</v>
      </c>
      <c r="H191" s="2">
        <v>3.5988169999999999</v>
      </c>
      <c r="I191" s="2">
        <v>3.5954120000000001</v>
      </c>
      <c r="J191" s="2">
        <v>3.5900270000000001</v>
      </c>
      <c r="K191" s="2">
        <v>3.5914549999999998</v>
      </c>
      <c r="L191" s="2">
        <v>3.5785979999999999</v>
      </c>
      <c r="M191" s="2">
        <v>3.5729109999999999</v>
      </c>
      <c r="N191" s="2">
        <v>3.5771350000000002</v>
      </c>
      <c r="O191" s="2">
        <v>3.5582829999999999</v>
      </c>
      <c r="P191" s="2">
        <v>3.5450689999999998</v>
      </c>
      <c r="Q191" s="2">
        <v>3.5429140000000001</v>
      </c>
      <c r="R191" s="2">
        <v>3.5154369999999999</v>
      </c>
      <c r="S191" s="2">
        <v>3.4891160000000001</v>
      </c>
      <c r="T191" s="2">
        <v>3.470545</v>
      </c>
      <c r="U191" s="2">
        <v>3.4354339999999999</v>
      </c>
      <c r="V191" s="2">
        <v>3.4117459999999999</v>
      </c>
      <c r="W191" s="2">
        <v>3.3868429999999998</v>
      </c>
      <c r="X191" s="2">
        <v>3.3474599999999999</v>
      </c>
      <c r="Y191" s="2">
        <v>3.2942490000000002</v>
      </c>
      <c r="Z191" s="2">
        <v>3.252945</v>
      </c>
      <c r="AA191" s="2">
        <v>3.226512</v>
      </c>
      <c r="AB191" s="2">
        <v>3.5004388749999999</v>
      </c>
      <c r="AC191" s="2"/>
    </row>
    <row r="192" spans="3:29" x14ac:dyDescent="0.2">
      <c r="C192" t="s">
        <v>192</v>
      </c>
      <c r="D192" s="2">
        <v>210.9015</v>
      </c>
      <c r="E192" s="2">
        <v>279.91309999999999</v>
      </c>
      <c r="F192" s="2">
        <v>339.95620000000002</v>
      </c>
      <c r="G192" s="2">
        <v>378.48430000000002</v>
      </c>
      <c r="H192" s="2">
        <v>413.49090000000001</v>
      </c>
      <c r="I192" s="2">
        <v>435.43279999999999</v>
      </c>
      <c r="J192" s="2">
        <v>457.3732</v>
      </c>
      <c r="K192" s="2">
        <v>476.11399999999998</v>
      </c>
      <c r="L192" s="2">
        <v>502.64080000000001</v>
      </c>
      <c r="M192" s="2">
        <v>529.28989999999999</v>
      </c>
      <c r="N192" s="2">
        <v>556.7287</v>
      </c>
      <c r="O192" s="2">
        <v>585.23180000000002</v>
      </c>
      <c r="P192" s="2">
        <v>611.60559999999998</v>
      </c>
      <c r="Q192" s="2">
        <v>638.52620000000002</v>
      </c>
      <c r="R192" s="2">
        <v>693.14160000000004</v>
      </c>
      <c r="S192" s="2">
        <v>757.58040000000005</v>
      </c>
      <c r="T192" s="2">
        <v>821.49429999999995</v>
      </c>
      <c r="U192" s="2">
        <v>879.37189999999998</v>
      </c>
      <c r="V192" s="2">
        <v>919.31650000000002</v>
      </c>
      <c r="W192" s="2">
        <v>960.03120000000001</v>
      </c>
      <c r="X192" s="2">
        <v>1001.806</v>
      </c>
      <c r="Y192" s="2">
        <v>1040.5239999999999</v>
      </c>
      <c r="Z192" s="2">
        <v>1070.01</v>
      </c>
      <c r="AA192" s="2">
        <v>1116.425</v>
      </c>
      <c r="AB192" s="2">
        <v>653.14124583333296</v>
      </c>
      <c r="AC192" s="2"/>
    </row>
    <row r="193" spans="3:29" x14ac:dyDescent="0.2">
      <c r="C193" t="s">
        <v>193</v>
      </c>
      <c r="D193" s="2">
        <v>55.94896</v>
      </c>
      <c r="E193" s="2">
        <v>55.86927</v>
      </c>
      <c r="F193" s="2">
        <v>55.790880000000001</v>
      </c>
      <c r="G193" s="2">
        <v>55.831200000000003</v>
      </c>
      <c r="H193" s="2">
        <v>55.840760000000003</v>
      </c>
      <c r="I193" s="2">
        <v>55.841299999999997</v>
      </c>
      <c r="J193" s="2">
        <v>55.849029999999999</v>
      </c>
      <c r="K193" s="2">
        <v>55.83614</v>
      </c>
      <c r="L193" s="2">
        <v>55.76961</v>
      </c>
      <c r="M193" s="2">
        <v>55.739989999999999</v>
      </c>
      <c r="N193" s="2">
        <v>55.739919999999998</v>
      </c>
      <c r="O193" s="2">
        <v>55.706809999999997</v>
      </c>
      <c r="P193" s="2">
        <v>55.681469999999997</v>
      </c>
      <c r="Q193" s="2">
        <v>55.686579999999999</v>
      </c>
      <c r="R193" s="2">
        <v>55.559179999999998</v>
      </c>
      <c r="S193" s="2">
        <v>55.60463</v>
      </c>
      <c r="T193" s="2">
        <v>55.459789999999998</v>
      </c>
      <c r="U193" s="2">
        <v>55.517890000000001</v>
      </c>
      <c r="V193" s="2">
        <v>55.442450000000001</v>
      </c>
      <c r="W193" s="2">
        <v>55.30209</v>
      </c>
      <c r="X193" s="2">
        <v>55.321390000000001</v>
      </c>
      <c r="Y193" s="2">
        <v>55.280119999999997</v>
      </c>
      <c r="Z193" s="2">
        <v>55.394910000000003</v>
      </c>
      <c r="AA193" s="2">
        <v>55.361800000000002</v>
      </c>
      <c r="AB193" s="2">
        <v>55.640673749999998</v>
      </c>
      <c r="AC193" s="2"/>
    </row>
    <row r="194" spans="3:29" x14ac:dyDescent="0.2">
      <c r="C194" t="s">
        <v>194</v>
      </c>
      <c r="D194" s="2">
        <v>9.0017180000000003</v>
      </c>
      <c r="E194" s="2">
        <v>137.5052</v>
      </c>
      <c r="F194" s="2">
        <v>166.95079999999999</v>
      </c>
      <c r="G194" s="2">
        <v>206.22450000000001</v>
      </c>
      <c r="H194" s="2">
        <v>241.1781</v>
      </c>
      <c r="I194" s="2">
        <v>303.4427</v>
      </c>
      <c r="J194" s="2">
        <v>367.18430000000001</v>
      </c>
      <c r="K194" s="2">
        <v>351.27699999999999</v>
      </c>
      <c r="L194" s="2">
        <v>441.91910000000001</v>
      </c>
      <c r="M194" s="2">
        <v>463.67950000000002</v>
      </c>
      <c r="N194" s="2">
        <v>436.65530000000001</v>
      </c>
      <c r="O194" s="2">
        <v>488.06880000000001</v>
      </c>
      <c r="P194" s="2">
        <v>495.61360000000002</v>
      </c>
      <c r="Q194" s="2">
        <v>557.04880000000003</v>
      </c>
      <c r="R194" s="2">
        <v>528.26919999999996</v>
      </c>
      <c r="S194" s="2">
        <v>561.25170000000003</v>
      </c>
      <c r="T194" s="2">
        <v>611.53449999999998</v>
      </c>
      <c r="U194" s="2">
        <v>615.94359999999995</v>
      </c>
      <c r="V194" s="2">
        <v>615.86689999999999</v>
      </c>
      <c r="W194" s="2">
        <v>674.52070000000003</v>
      </c>
      <c r="X194" s="2">
        <v>658.53110000000004</v>
      </c>
      <c r="Y194" s="2">
        <v>719.86180000000002</v>
      </c>
      <c r="Z194" s="2">
        <v>742.80409999999995</v>
      </c>
      <c r="AA194" s="2">
        <v>683.03369999999995</v>
      </c>
      <c r="AB194" s="2">
        <v>461.556946583333</v>
      </c>
      <c r="AC194" s="2"/>
    </row>
    <row r="195" spans="3:29" x14ac:dyDescent="0.2">
      <c r="C195" t="s">
        <v>195</v>
      </c>
      <c r="D195" s="2">
        <v>1588.694</v>
      </c>
      <c r="E195" s="2">
        <v>1222.8340000000001</v>
      </c>
      <c r="F195" s="2">
        <v>1151.348</v>
      </c>
      <c r="G195" s="2">
        <v>1139.2750000000001</v>
      </c>
      <c r="H195" s="2">
        <v>1149.3789999999999</v>
      </c>
      <c r="I195" s="2">
        <v>1133.1379999999999</v>
      </c>
      <c r="J195" s="2">
        <v>1132.492</v>
      </c>
      <c r="K195" s="2">
        <v>1148.0730000000001</v>
      </c>
      <c r="L195" s="2">
        <v>1041.1890000000001</v>
      </c>
      <c r="M195" s="2">
        <v>3.9040059999999999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446.263583583333</v>
      </c>
      <c r="AC195" s="2"/>
    </row>
    <row r="196" spans="3:29" x14ac:dyDescent="0.2">
      <c r="C196" t="s">
        <v>196</v>
      </c>
      <c r="D196" s="2">
        <v>2.3940000000000001</v>
      </c>
      <c r="E196" s="2">
        <v>2.3940000000000001</v>
      </c>
      <c r="F196" s="2">
        <v>2.3905660000000002</v>
      </c>
      <c r="G196" s="2">
        <v>2.3885890000000001</v>
      </c>
      <c r="H196" s="2">
        <v>2.3864570000000001</v>
      </c>
      <c r="I196" s="2">
        <v>2.3839980000000001</v>
      </c>
      <c r="J196" s="2">
        <v>2.379283</v>
      </c>
      <c r="K196" s="2">
        <v>2.380226</v>
      </c>
      <c r="L196" s="2">
        <v>2.3703880000000002</v>
      </c>
      <c r="M196" s="2">
        <v>2.3643209999999999</v>
      </c>
      <c r="N196" s="2">
        <v>2.3697979999999998</v>
      </c>
      <c r="O196" s="2">
        <v>2.3544830000000001</v>
      </c>
      <c r="P196" s="2">
        <v>2.343575</v>
      </c>
      <c r="Q196" s="2">
        <v>2.3472680000000001</v>
      </c>
      <c r="R196" s="2">
        <v>2.3182879999999999</v>
      </c>
      <c r="S196" s="2">
        <v>2.2962720000000001</v>
      </c>
      <c r="T196" s="2">
        <v>2.2905329999999999</v>
      </c>
      <c r="U196" s="2">
        <v>2.2593779999999999</v>
      </c>
      <c r="V196" s="2">
        <v>2.2446199999999998</v>
      </c>
      <c r="W196" s="2">
        <v>2.2327330000000001</v>
      </c>
      <c r="X196" s="2">
        <v>2.1987320000000001</v>
      </c>
      <c r="Y196" s="2">
        <v>2.1625529999999999</v>
      </c>
      <c r="Z196" s="2">
        <v>2.1370469999999999</v>
      </c>
      <c r="AA196" s="2">
        <v>2.1187550000000002</v>
      </c>
      <c r="AB196" s="2">
        <v>2.3127442916666601</v>
      </c>
      <c r="AC196" s="2"/>
    </row>
    <row r="197" spans="3:29" x14ac:dyDescent="0.2">
      <c r="C197" t="s">
        <v>197</v>
      </c>
      <c r="D197" s="2">
        <v>38.790669999999999</v>
      </c>
      <c r="E197" s="2">
        <v>30.85493</v>
      </c>
      <c r="F197" s="2">
        <v>29.465949999999999</v>
      </c>
      <c r="G197" s="2">
        <v>23.34273</v>
      </c>
      <c r="H197" s="2">
        <v>19.682600000000001</v>
      </c>
      <c r="I197" s="2">
        <v>22.236260000000001</v>
      </c>
      <c r="J197" s="2">
        <v>22.686140000000002</v>
      </c>
      <c r="K197" s="2">
        <v>24.885470000000002</v>
      </c>
      <c r="L197" s="2">
        <v>21.418520000000001</v>
      </c>
      <c r="M197" s="2">
        <v>22.818560000000002</v>
      </c>
      <c r="N197" s="2">
        <v>24.889399999999998</v>
      </c>
      <c r="O197" s="2">
        <v>20.400220000000001</v>
      </c>
      <c r="P197" s="2">
        <v>17.908770000000001</v>
      </c>
      <c r="Q197" s="2">
        <v>23.893339999999998</v>
      </c>
      <c r="R197" s="2">
        <v>15.29763</v>
      </c>
      <c r="S197" s="2">
        <v>15.58046</v>
      </c>
      <c r="T197" s="2">
        <v>15.70593</v>
      </c>
      <c r="U197" s="2">
        <v>14.738189999999999</v>
      </c>
      <c r="V197" s="2">
        <v>14.99353</v>
      </c>
      <c r="W197" s="2">
        <v>14.78631</v>
      </c>
      <c r="X197" s="2">
        <v>14.554460000000001</v>
      </c>
      <c r="Y197" s="2">
        <v>12.95345</v>
      </c>
      <c r="Z197" s="2">
        <v>13.2128</v>
      </c>
      <c r="AA197" s="2">
        <v>12.98507</v>
      </c>
      <c r="AB197" s="2">
        <v>20.3367245833333</v>
      </c>
      <c r="AC197" s="2"/>
    </row>
    <row r="198" spans="3:29" x14ac:dyDescent="0.2">
      <c r="C198" t="s">
        <v>198</v>
      </c>
      <c r="D198" s="2">
        <v>-1.527449E-2</v>
      </c>
      <c r="E198" s="2">
        <v>-1.0013050000000001E-2</v>
      </c>
      <c r="F198" s="2">
        <v>-2.0423449999999999E-2</v>
      </c>
      <c r="G198" s="2">
        <v>-3.7121889999999998E-2</v>
      </c>
      <c r="H198" s="2">
        <v>-3.640144E-2</v>
      </c>
      <c r="I198" s="2">
        <v>-4.4188419999999999E-2</v>
      </c>
      <c r="J198" s="2">
        <v>-5.1954489999999999E-2</v>
      </c>
      <c r="K198" s="2">
        <v>-5.3173419999999999E-2</v>
      </c>
      <c r="L198" s="2">
        <v>-5.5278010000000002E-2</v>
      </c>
      <c r="M198" s="2">
        <v>-5.9568129999999997E-2</v>
      </c>
      <c r="N198" s="2">
        <v>-5.9970460000000003E-2</v>
      </c>
      <c r="O198" s="2">
        <v>-6.4271090000000003E-2</v>
      </c>
      <c r="P198" s="2">
        <v>-7.0843909999999996E-2</v>
      </c>
      <c r="Q198" s="2">
        <v>-7.4850739999999999E-2</v>
      </c>
      <c r="R198" s="2">
        <v>-7.8383809999999998E-2</v>
      </c>
      <c r="S198" s="2">
        <v>-8.4847610000000004E-2</v>
      </c>
      <c r="T198" s="2">
        <v>-9.0214329999999995E-2</v>
      </c>
      <c r="U198" s="2">
        <v>-9.3589809999999996E-2</v>
      </c>
      <c r="V198" s="2">
        <v>-9.7943520000000006E-2</v>
      </c>
      <c r="W198" s="2">
        <v>-0.1012878</v>
      </c>
      <c r="X198" s="2">
        <v>-0.1028987</v>
      </c>
      <c r="Y198" s="2">
        <v>-0.1050114</v>
      </c>
      <c r="Z198" s="2">
        <v>-0.1083249</v>
      </c>
      <c r="AA198" s="2">
        <v>-0.1089373</v>
      </c>
      <c r="AB198" s="2">
        <v>-6.76988404166666E-2</v>
      </c>
      <c r="AC198" s="2"/>
    </row>
    <row r="199" spans="3:29" x14ac:dyDescent="0.2">
      <c r="C199" t="s">
        <v>199</v>
      </c>
      <c r="D199" s="2">
        <v>818.25739999999996</v>
      </c>
      <c r="E199" s="2">
        <v>871.84910000000002</v>
      </c>
      <c r="F199" s="2">
        <v>938.61540000000002</v>
      </c>
      <c r="G199" s="2">
        <v>952.84059999999999</v>
      </c>
      <c r="H199" s="2">
        <v>969.41549999999995</v>
      </c>
      <c r="I199" s="2">
        <v>987.4221</v>
      </c>
      <c r="J199" s="2">
        <v>1017.29</v>
      </c>
      <c r="K199" s="2">
        <v>1045.6079999999999</v>
      </c>
      <c r="L199" s="2">
        <v>1074.204</v>
      </c>
      <c r="M199" s="2">
        <v>1105.5070000000001</v>
      </c>
      <c r="N199" s="2">
        <v>1162.771</v>
      </c>
      <c r="O199" s="2">
        <v>1196.2439999999999</v>
      </c>
      <c r="P199" s="2">
        <v>1252.0730000000001</v>
      </c>
      <c r="Q199" s="2">
        <v>1300.931</v>
      </c>
      <c r="R199" s="2">
        <v>1342.395</v>
      </c>
      <c r="S199" s="2">
        <v>1378.001</v>
      </c>
      <c r="T199" s="2">
        <v>1441.347</v>
      </c>
      <c r="U199" s="2">
        <v>1471.7439999999999</v>
      </c>
      <c r="V199" s="2">
        <v>1505.164</v>
      </c>
      <c r="W199" s="2">
        <v>1540.787</v>
      </c>
      <c r="X199" s="2">
        <v>1690.1890000000001</v>
      </c>
      <c r="Y199" s="2">
        <v>1840.481</v>
      </c>
      <c r="Z199" s="2">
        <v>1963.1579999999999</v>
      </c>
      <c r="AA199" s="2">
        <v>2021.93</v>
      </c>
      <c r="AB199" s="2">
        <v>1287.0093374999999</v>
      </c>
      <c r="AC199" s="2"/>
    </row>
    <row r="200" spans="3:29" x14ac:dyDescent="0.2">
      <c r="C200" t="s">
        <v>200</v>
      </c>
      <c r="D200" s="2">
        <v>7195.2539999999999</v>
      </c>
      <c r="E200" s="2">
        <v>6545.9480000000003</v>
      </c>
      <c r="F200" s="2">
        <v>6356.4920000000002</v>
      </c>
      <c r="G200" s="2">
        <v>5634.9930000000004</v>
      </c>
      <c r="H200" s="2">
        <v>4525.2960000000003</v>
      </c>
      <c r="I200" s="2">
        <v>4468.5290000000005</v>
      </c>
      <c r="J200" s="2">
        <v>4918.4560000000001</v>
      </c>
      <c r="K200" s="2">
        <v>4508.9470000000001</v>
      </c>
      <c r="L200" s="2">
        <v>4431.9399999999996</v>
      </c>
      <c r="M200" s="2">
        <v>4888.7629999999999</v>
      </c>
      <c r="N200" s="2">
        <v>4499.3159999999998</v>
      </c>
      <c r="O200" s="2">
        <v>4444.1409999999996</v>
      </c>
      <c r="P200" s="2">
        <v>4841.1009999999997</v>
      </c>
      <c r="Q200" s="2">
        <v>4466.3770000000004</v>
      </c>
      <c r="R200" s="2">
        <v>4416.7529999999997</v>
      </c>
      <c r="S200" s="2">
        <v>4783.5519999999997</v>
      </c>
      <c r="T200" s="2">
        <v>4418.518</v>
      </c>
      <c r="U200" s="2">
        <v>4351.3810000000003</v>
      </c>
      <c r="V200" s="2">
        <v>4739.5919999999996</v>
      </c>
      <c r="W200" s="2">
        <v>4364.9709999999995</v>
      </c>
      <c r="X200" s="2">
        <v>4307.2430000000004</v>
      </c>
      <c r="Y200" s="2">
        <v>4617.7430000000004</v>
      </c>
      <c r="Z200" s="2">
        <v>3332.0149999999999</v>
      </c>
      <c r="AA200" s="2">
        <v>2676.4029999999998</v>
      </c>
      <c r="AB200" s="2">
        <v>4738.9051666666601</v>
      </c>
      <c r="AC200" s="2"/>
    </row>
    <row r="201" spans="3:29" x14ac:dyDescent="0.2">
      <c r="C201" t="s">
        <v>201</v>
      </c>
      <c r="D201" s="2">
        <v>1591.3610000000001</v>
      </c>
      <c r="E201" s="2">
        <v>1409.1510000000001</v>
      </c>
      <c r="F201" s="2">
        <v>1167.2550000000001</v>
      </c>
      <c r="G201" s="2">
        <v>1169.1600000000001</v>
      </c>
      <c r="H201" s="2">
        <v>1306.116</v>
      </c>
      <c r="I201" s="2">
        <v>1366.48</v>
      </c>
      <c r="J201" s="2">
        <v>1394.6220000000001</v>
      </c>
      <c r="K201" s="2">
        <v>1294.2670000000001</v>
      </c>
      <c r="L201" s="2">
        <v>1328.3889999999999</v>
      </c>
      <c r="M201" s="2">
        <v>1353.6479999999999</v>
      </c>
      <c r="N201" s="2">
        <v>1315.9670000000001</v>
      </c>
      <c r="O201" s="2">
        <v>1368.9860000000001</v>
      </c>
      <c r="P201" s="2">
        <v>1290.6859999999999</v>
      </c>
      <c r="Q201" s="2">
        <v>1225.356</v>
      </c>
      <c r="R201" s="2">
        <v>1207.345</v>
      </c>
      <c r="S201" s="2">
        <v>1172.663</v>
      </c>
      <c r="T201" s="2">
        <v>1161.9079999999999</v>
      </c>
      <c r="U201" s="2">
        <v>1139.4259999999999</v>
      </c>
      <c r="V201" s="2">
        <v>1028.1990000000001</v>
      </c>
      <c r="W201" s="2">
        <v>981.35170000000005</v>
      </c>
      <c r="X201" s="2">
        <v>931.98419999999999</v>
      </c>
      <c r="Y201" s="2">
        <v>882.23419999999999</v>
      </c>
      <c r="Z201" s="2">
        <v>810.95590000000004</v>
      </c>
      <c r="AA201" s="2">
        <v>796.90729999999996</v>
      </c>
      <c r="AB201" s="2">
        <v>1195.6007625</v>
      </c>
      <c r="AC201" s="2"/>
    </row>
    <row r="202" spans="3:29" x14ac:dyDescent="0.2">
      <c r="C202" t="s">
        <v>202</v>
      </c>
      <c r="D202" s="2">
        <v>244.60120000000001</v>
      </c>
      <c r="E202" s="2">
        <v>244.60120000000001</v>
      </c>
      <c r="F202" s="2">
        <v>244.50059999999999</v>
      </c>
      <c r="G202" s="2">
        <v>244.60120000000001</v>
      </c>
      <c r="H202" s="2">
        <v>244.60120000000001</v>
      </c>
      <c r="I202" s="2">
        <v>244.60120000000001</v>
      </c>
      <c r="J202" s="2">
        <v>244.50059999999999</v>
      </c>
      <c r="K202" s="2">
        <v>244.60120000000001</v>
      </c>
      <c r="L202" s="2">
        <v>244.60120000000001</v>
      </c>
      <c r="M202" s="2">
        <v>244.60120000000001</v>
      </c>
      <c r="N202" s="2">
        <v>244.50059999999999</v>
      </c>
      <c r="O202" s="2">
        <v>244.60120000000001</v>
      </c>
      <c r="P202" s="2">
        <v>244.60120000000001</v>
      </c>
      <c r="Q202" s="2">
        <v>244.60120000000001</v>
      </c>
      <c r="R202" s="2">
        <v>244.50059999999999</v>
      </c>
      <c r="S202" s="2">
        <v>244.60120000000001</v>
      </c>
      <c r="T202" s="2">
        <v>244.5967</v>
      </c>
      <c r="U202" s="2">
        <v>244.58349999999999</v>
      </c>
      <c r="V202" s="2">
        <v>244.46809999999999</v>
      </c>
      <c r="W202" s="2">
        <v>244.56190000000001</v>
      </c>
      <c r="X202" s="2">
        <v>244.55629999999999</v>
      </c>
      <c r="Y202" s="2">
        <v>244.54990000000001</v>
      </c>
      <c r="Z202" s="2">
        <v>244.46690000000001</v>
      </c>
      <c r="AA202" s="2">
        <v>244.55590000000001</v>
      </c>
      <c r="AB202" s="2">
        <v>244.56483333333301</v>
      </c>
      <c r="AC202" s="2"/>
    </row>
    <row r="203" spans="3:29" x14ac:dyDescent="0.2">
      <c r="C203" t="s">
        <v>482</v>
      </c>
      <c r="D203" s="2">
        <v>9.8106349999999996</v>
      </c>
      <c r="E203" s="2">
        <v>6.2462210000000002</v>
      </c>
      <c r="F203" s="2">
        <v>6.7399550000000001</v>
      </c>
      <c r="G203" s="2">
        <v>6.9530000000000003</v>
      </c>
      <c r="H203" s="2">
        <v>8.4485390000000002</v>
      </c>
      <c r="I203" s="2">
        <v>8.9723559999999996</v>
      </c>
      <c r="J203" s="2">
        <v>9.1126889999999996</v>
      </c>
      <c r="K203" s="2">
        <v>8.3724749999999997</v>
      </c>
      <c r="L203" s="2">
        <v>9.4332899999999995</v>
      </c>
      <c r="M203" s="2">
        <v>9.5386659999999992</v>
      </c>
      <c r="N203" s="2">
        <v>8.2369869999999992</v>
      </c>
      <c r="O203" s="2">
        <v>8.9840970000000002</v>
      </c>
      <c r="P203" s="2">
        <v>8.7818699999999996</v>
      </c>
      <c r="Q203" s="2">
        <v>9.1283340000000006</v>
      </c>
      <c r="R203" s="2">
        <v>7.9238299999999997</v>
      </c>
      <c r="S203" s="2">
        <v>7.8628790000000004</v>
      </c>
      <c r="T203" s="2">
        <v>7.7126640000000002</v>
      </c>
      <c r="U203" s="2">
        <v>7.5192180000000004</v>
      </c>
      <c r="V203" s="2">
        <v>7.3037169999999998</v>
      </c>
      <c r="W203" s="2">
        <v>7.2802210000000001</v>
      </c>
      <c r="X203" s="2">
        <v>7.1578590000000002</v>
      </c>
      <c r="Y203" s="2">
        <v>7.5064890000000002</v>
      </c>
      <c r="Z203" s="2">
        <v>7.449433</v>
      </c>
      <c r="AA203" s="2">
        <v>6.9647449999999997</v>
      </c>
      <c r="AB203" s="2">
        <v>8.06000704166666</v>
      </c>
      <c r="AC203" s="2"/>
    </row>
    <row r="204" spans="3:29" x14ac:dyDescent="0.2">
      <c r="C204" t="s">
        <v>483</v>
      </c>
      <c r="D204" s="2">
        <v>15.05179</v>
      </c>
      <c r="E204" s="2">
        <v>15.05179</v>
      </c>
      <c r="F204" s="2">
        <v>15.0002</v>
      </c>
      <c r="G204" s="2">
        <v>14.974909999999999</v>
      </c>
      <c r="H204" s="2">
        <v>14.960760000000001</v>
      </c>
      <c r="I204" s="2">
        <v>14.895300000000001</v>
      </c>
      <c r="J204" s="2">
        <v>14.84747</v>
      </c>
      <c r="K204" s="2">
        <v>14.85633</v>
      </c>
      <c r="L204" s="2">
        <v>14.66488</v>
      </c>
      <c r="M204" s="2">
        <v>14.602639999999999</v>
      </c>
      <c r="N204" s="2">
        <v>14.69388</v>
      </c>
      <c r="O204" s="2">
        <v>14.55518</v>
      </c>
      <c r="P204" s="2">
        <v>14.50258</v>
      </c>
      <c r="Q204" s="2">
        <v>14.434950000000001</v>
      </c>
      <c r="R204" s="2">
        <v>14.27487</v>
      </c>
      <c r="S204" s="2">
        <v>14.13968</v>
      </c>
      <c r="T204" s="2">
        <v>14.06043</v>
      </c>
      <c r="U204" s="2">
        <v>13.873670000000001</v>
      </c>
      <c r="V204" s="2">
        <v>13.771380000000001</v>
      </c>
      <c r="W204" s="2">
        <v>13.62176</v>
      </c>
      <c r="X204" s="2">
        <v>13.4124</v>
      </c>
      <c r="Y204" s="2">
        <v>13.188330000000001</v>
      </c>
      <c r="Z204" s="2">
        <v>13.117749999999999</v>
      </c>
      <c r="AA204" s="2">
        <v>12.98007</v>
      </c>
      <c r="AB204" s="2">
        <v>14.313874999999999</v>
      </c>
      <c r="AC204" s="2"/>
    </row>
    <row r="205" spans="3:29" x14ac:dyDescent="0.2">
      <c r="C205" t="s">
        <v>203</v>
      </c>
      <c r="D205" s="2">
        <v>431.39870000000002</v>
      </c>
      <c r="E205" s="2">
        <v>568.08339999999998</v>
      </c>
      <c r="F205" s="2">
        <v>687.66669999999999</v>
      </c>
      <c r="G205" s="2">
        <v>788.99580000000003</v>
      </c>
      <c r="H205" s="2">
        <v>880.80290000000002</v>
      </c>
      <c r="I205" s="2">
        <v>978.51779999999997</v>
      </c>
      <c r="J205" s="2">
        <v>1081.739</v>
      </c>
      <c r="K205" s="2">
        <v>1176.03</v>
      </c>
      <c r="L205" s="2">
        <v>1266.547</v>
      </c>
      <c r="M205" s="2">
        <v>1349.7760000000001</v>
      </c>
      <c r="N205" s="2">
        <v>1441.732</v>
      </c>
      <c r="O205" s="2">
        <v>1505.0740000000001</v>
      </c>
      <c r="P205" s="2">
        <v>1585.2929999999999</v>
      </c>
      <c r="Q205" s="2">
        <v>1690.202</v>
      </c>
      <c r="R205" s="2">
        <v>1708.0260000000001</v>
      </c>
      <c r="S205" s="2">
        <v>1760.1120000000001</v>
      </c>
      <c r="T205" s="2">
        <v>1840.325</v>
      </c>
      <c r="U205" s="2">
        <v>1863.4590000000001</v>
      </c>
      <c r="V205" s="2">
        <v>1925.5730000000001</v>
      </c>
      <c r="W205" s="2">
        <v>1984.8030000000001</v>
      </c>
      <c r="X205" s="2">
        <v>1997.615</v>
      </c>
      <c r="Y205" s="2">
        <v>2005.383</v>
      </c>
      <c r="Z205" s="2">
        <v>2070.4720000000002</v>
      </c>
      <c r="AA205" s="2">
        <v>2107.6819999999998</v>
      </c>
      <c r="AB205" s="2">
        <v>1445.6378458333299</v>
      </c>
      <c r="AC205" s="2"/>
    </row>
    <row r="206" spans="3:29" x14ac:dyDescent="0.2">
      <c r="C206" t="s">
        <v>204</v>
      </c>
      <c r="D206" s="2">
        <v>617.51819999999998</v>
      </c>
      <c r="E206" s="2">
        <v>618.16030000000001</v>
      </c>
      <c r="F206" s="2">
        <v>617.33119999999997</v>
      </c>
      <c r="G206" s="2">
        <v>614.93039999999996</v>
      </c>
      <c r="H206" s="2">
        <v>613.47760000000005</v>
      </c>
      <c r="I206" s="2">
        <v>611.4864</v>
      </c>
      <c r="J206" s="2">
        <v>608.99659999999994</v>
      </c>
      <c r="K206" s="2">
        <v>612.69809999999995</v>
      </c>
      <c r="L206" s="2">
        <v>591.39890000000003</v>
      </c>
      <c r="M206" s="2">
        <v>586.5068</v>
      </c>
      <c r="N206" s="2">
        <v>600.62049999999999</v>
      </c>
      <c r="O206" s="2">
        <v>590.78710000000001</v>
      </c>
      <c r="P206" s="2">
        <v>593.06790000000001</v>
      </c>
      <c r="Q206" s="2">
        <v>596.87760000000003</v>
      </c>
      <c r="R206" s="2">
        <v>598.42809999999997</v>
      </c>
      <c r="S206" s="2">
        <v>597.82209999999998</v>
      </c>
      <c r="T206" s="2">
        <v>594.45309999999995</v>
      </c>
      <c r="U206" s="2">
        <v>597.81410000000005</v>
      </c>
      <c r="V206" s="2">
        <v>605.47569999999996</v>
      </c>
      <c r="W206" s="2">
        <v>603.68640000000005</v>
      </c>
      <c r="X206" s="2">
        <v>603.15610000000004</v>
      </c>
      <c r="Y206" s="2">
        <v>604.62249999999995</v>
      </c>
      <c r="Z206" s="2">
        <v>601.2029</v>
      </c>
      <c r="AA206" s="2">
        <v>601.85709999999995</v>
      </c>
      <c r="AB206" s="2">
        <v>603.43232083333305</v>
      </c>
      <c r="AC206" s="2"/>
    </row>
    <row r="207" spans="3:29" x14ac:dyDescent="0.2">
      <c r="C207" t="s">
        <v>205</v>
      </c>
      <c r="D207" s="2">
        <v>2.483943</v>
      </c>
      <c r="E207" s="2">
        <v>43.068620000000003</v>
      </c>
      <c r="F207" s="2">
        <v>62.861519999999999</v>
      </c>
      <c r="G207" s="2">
        <v>81.274090000000001</v>
      </c>
      <c r="H207" s="2">
        <v>112.7997</v>
      </c>
      <c r="I207" s="2">
        <v>140.44059999999999</v>
      </c>
      <c r="J207" s="2">
        <v>158.55420000000001</v>
      </c>
      <c r="K207" s="2">
        <v>156.09559999999999</v>
      </c>
      <c r="L207" s="2">
        <v>175.4787</v>
      </c>
      <c r="M207" s="2">
        <v>180.63929999999999</v>
      </c>
      <c r="N207" s="2">
        <v>156.75409999999999</v>
      </c>
      <c r="O207" s="2">
        <v>170.05680000000001</v>
      </c>
      <c r="P207" s="2">
        <v>175.89519999999999</v>
      </c>
      <c r="Q207" s="2">
        <v>201.73599999999999</v>
      </c>
      <c r="R207" s="2">
        <v>188.83709999999999</v>
      </c>
      <c r="S207" s="2">
        <v>197.69</v>
      </c>
      <c r="T207" s="2">
        <v>217.65639999999999</v>
      </c>
      <c r="U207" s="2">
        <v>219.30590000000001</v>
      </c>
      <c r="V207" s="2">
        <v>264.03699999999998</v>
      </c>
      <c r="W207" s="2">
        <v>291.1302</v>
      </c>
      <c r="X207" s="2">
        <v>293.28019999999998</v>
      </c>
      <c r="Y207" s="2">
        <v>324.5532</v>
      </c>
      <c r="Z207" s="2">
        <v>342.03489999999999</v>
      </c>
      <c r="AA207" s="2">
        <v>390.75369999999998</v>
      </c>
      <c r="AB207" s="2">
        <v>189.47570720833301</v>
      </c>
      <c r="AC207" s="2"/>
    </row>
    <row r="208" spans="3:29" x14ac:dyDescent="0.2">
      <c r="C208" t="s">
        <v>206</v>
      </c>
      <c r="D208" s="2">
        <v>594.64859999999999</v>
      </c>
      <c r="E208" s="2">
        <v>405.32929999999999</v>
      </c>
      <c r="F208" s="2">
        <v>373.96949999999998</v>
      </c>
      <c r="G208" s="2">
        <v>338.86770000000001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71.367295833333301</v>
      </c>
      <c r="AC208" s="2"/>
    </row>
    <row r="209" spans="3:29" x14ac:dyDescent="0.2">
      <c r="C209" t="s">
        <v>207</v>
      </c>
      <c r="D209" s="2">
        <v>607.55050000000006</v>
      </c>
      <c r="E209" s="2">
        <v>607.14</v>
      </c>
      <c r="F209" s="2">
        <v>615.00819999999999</v>
      </c>
      <c r="G209" s="2">
        <v>634.83150000000001</v>
      </c>
      <c r="H209" s="2">
        <v>645.24710000000005</v>
      </c>
      <c r="I209" s="2">
        <v>663.3329</v>
      </c>
      <c r="J209" s="2">
        <v>672.16650000000004</v>
      </c>
      <c r="K209" s="2">
        <v>691.76689999999996</v>
      </c>
      <c r="L209" s="2">
        <v>693.10760000000005</v>
      </c>
      <c r="M209" s="2">
        <v>707.10429999999997</v>
      </c>
      <c r="N209" s="2">
        <v>724.66890000000001</v>
      </c>
      <c r="O209" s="2">
        <v>734.93190000000004</v>
      </c>
      <c r="P209" s="2">
        <v>742.68640000000005</v>
      </c>
      <c r="Q209" s="2">
        <v>754.48710000000005</v>
      </c>
      <c r="R209" s="2">
        <v>760.6146</v>
      </c>
      <c r="S209" s="2">
        <v>770.71770000000004</v>
      </c>
      <c r="T209" s="2">
        <v>784.25310000000002</v>
      </c>
      <c r="U209" s="2">
        <v>797.07780000000002</v>
      </c>
      <c r="V209" s="2">
        <v>810.44259999999997</v>
      </c>
      <c r="W209" s="2">
        <v>820.37800000000004</v>
      </c>
      <c r="X209" s="2">
        <v>827.423</v>
      </c>
      <c r="Y209" s="2">
        <v>835.09839999999997</v>
      </c>
      <c r="Z209" s="2">
        <v>853.14030000000002</v>
      </c>
      <c r="AA209" s="2">
        <v>860.03470000000004</v>
      </c>
      <c r="AB209" s="2">
        <v>733.88374999999996</v>
      </c>
      <c r="AC209" s="2"/>
    </row>
    <row r="210" spans="3:29" x14ac:dyDescent="0.2">
      <c r="C210" t="s">
        <v>208</v>
      </c>
      <c r="D210" s="2">
        <v>5.5652119999999998</v>
      </c>
      <c r="E210" s="2">
        <v>3.221673</v>
      </c>
      <c r="F210" s="2">
        <v>4.1904349999999999</v>
      </c>
      <c r="G210" s="2">
        <v>3.1911580000000002</v>
      </c>
      <c r="H210" s="2">
        <v>2.9136389999999999</v>
      </c>
      <c r="I210" s="2">
        <v>2.3512879999999998</v>
      </c>
      <c r="J210" s="2">
        <v>1.9707520000000001</v>
      </c>
      <c r="K210" s="2">
        <v>1.0866279999999999</v>
      </c>
      <c r="L210" s="2">
        <v>0.79730999999999996</v>
      </c>
      <c r="M210" s="2">
        <v>0.89506969999999997</v>
      </c>
      <c r="N210" s="2">
        <v>0.99576140000000002</v>
      </c>
      <c r="O210" s="2">
        <v>0.63495800000000002</v>
      </c>
      <c r="P210" s="2">
        <v>0.63673820000000003</v>
      </c>
      <c r="Q210" s="2">
        <v>0.39686569999999999</v>
      </c>
      <c r="R210" s="2">
        <v>0.14877689999999999</v>
      </c>
      <c r="S210" s="2">
        <v>0.32486880000000001</v>
      </c>
      <c r="T210" s="2">
        <v>0.1122789</v>
      </c>
      <c r="U210" s="2">
        <v>2.8846940000000001E-2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1.2275941475000001</v>
      </c>
      <c r="AC210" s="2"/>
    </row>
    <row r="211" spans="3:29" x14ac:dyDescent="0.2">
      <c r="C211" t="s">
        <v>209</v>
      </c>
      <c r="D211" s="2">
        <v>62.148490000000002</v>
      </c>
      <c r="E211" s="2">
        <v>62.113959999999999</v>
      </c>
      <c r="F211" s="2">
        <v>61.75712</v>
      </c>
      <c r="G211" s="2">
        <v>61.761760000000002</v>
      </c>
      <c r="H211" s="2">
        <v>61.84769</v>
      </c>
      <c r="I211" s="2">
        <v>61.78228</v>
      </c>
      <c r="J211" s="2">
        <v>61.620930000000001</v>
      </c>
      <c r="K211" s="2">
        <v>61.474499999999999</v>
      </c>
      <c r="L211" s="2">
        <v>60.669899999999998</v>
      </c>
      <c r="M211" s="2">
        <v>60.604680000000002</v>
      </c>
      <c r="N211" s="2">
        <v>61.132959999999997</v>
      </c>
      <c r="O211" s="2">
        <v>60.855080000000001</v>
      </c>
      <c r="P211" s="2">
        <v>60.87632</v>
      </c>
      <c r="Q211" s="2">
        <v>60.526969999999999</v>
      </c>
      <c r="R211" s="2">
        <v>60.436839999999997</v>
      </c>
      <c r="S211" s="2">
        <v>60.491239999999998</v>
      </c>
      <c r="T211" s="2">
        <v>60.313479999999998</v>
      </c>
      <c r="U211" s="2">
        <v>60.088740000000001</v>
      </c>
      <c r="V211" s="2">
        <v>59.536029999999997</v>
      </c>
      <c r="W211" s="2">
        <v>59.235529999999997</v>
      </c>
      <c r="X211" s="2">
        <v>58.962890000000002</v>
      </c>
      <c r="Y211" s="2">
        <v>58.925829999999998</v>
      </c>
      <c r="Z211" s="2">
        <v>58.971029999999999</v>
      </c>
      <c r="AA211" s="2">
        <v>58.551920000000003</v>
      </c>
      <c r="AB211" s="2">
        <v>60.611923750000003</v>
      </c>
      <c r="AC211" s="2"/>
    </row>
    <row r="212" spans="3:29" x14ac:dyDescent="0.2">
      <c r="C212" t="s">
        <v>523</v>
      </c>
      <c r="D212" s="2">
        <v>-3.1107789999999998E-10</v>
      </c>
      <c r="E212" s="2">
        <v>-9.9873009999999995E-10</v>
      </c>
      <c r="F212" s="2">
        <v>-9.7411320000000001E-9</v>
      </c>
      <c r="G212" s="2">
        <v>-1.339854E-8</v>
      </c>
      <c r="H212" s="2">
        <v>-1.6071789999999999E-8</v>
      </c>
      <c r="I212" s="2">
        <v>-1.9899860000000001E-8</v>
      </c>
      <c r="J212" s="2">
        <v>-2.6885130000000001E-8</v>
      </c>
      <c r="K212" s="2">
        <v>-3.0491869999999998E-8</v>
      </c>
      <c r="L212" s="2">
        <v>-3.2920730000000001E-8</v>
      </c>
      <c r="M212" s="2">
        <v>-6.8276910000000001E-8</v>
      </c>
      <c r="N212" s="2">
        <v>-5.9780550000000007E-8</v>
      </c>
      <c r="O212" s="2">
        <v>-7.7542040000000007E-8</v>
      </c>
      <c r="P212" s="2">
        <v>-9.5924360000000001E-8</v>
      </c>
      <c r="Q212" s="2">
        <v>-8.3545589999999994E-8</v>
      </c>
      <c r="R212" s="2">
        <v>-1.018157E-7</v>
      </c>
      <c r="S212" s="2">
        <v>-1.057798E-7</v>
      </c>
      <c r="T212" s="2">
        <v>-2.1131160000000001E-7</v>
      </c>
      <c r="U212" s="2">
        <v>-2.7191829999999999E-7</v>
      </c>
      <c r="V212" s="2">
        <v>-2.2814060000000001E-7</v>
      </c>
      <c r="W212" s="2">
        <v>-4.696956E-7</v>
      </c>
      <c r="X212" s="2">
        <v>-7.1915160000000001E-7</v>
      </c>
      <c r="Y212" s="2">
        <v>-9.835045E-7</v>
      </c>
      <c r="Z212" s="2">
        <v>-0.78428549999999997</v>
      </c>
      <c r="AA212" s="2">
        <v>-0.78635849999999996</v>
      </c>
      <c r="AB212" s="2">
        <v>-6.5443651129416996E-2</v>
      </c>
      <c r="AC212" s="2"/>
    </row>
    <row r="213" spans="3:29" x14ac:dyDescent="0.2">
      <c r="C213" t="s">
        <v>210</v>
      </c>
      <c r="D213" s="2">
        <v>257.59160000000003</v>
      </c>
      <c r="E213" s="2">
        <v>292.10939999999999</v>
      </c>
      <c r="F213" s="2">
        <v>334.59160000000003</v>
      </c>
      <c r="G213" s="2">
        <v>345.59829999999999</v>
      </c>
      <c r="H213" s="2">
        <v>378.23989999999998</v>
      </c>
      <c r="I213" s="2">
        <v>436.28460000000001</v>
      </c>
      <c r="J213" s="2">
        <v>494.40910000000002</v>
      </c>
      <c r="K213" s="2">
        <v>565.56280000000004</v>
      </c>
      <c r="L213" s="2">
        <v>632.29629999999997</v>
      </c>
      <c r="M213" s="2">
        <v>689.92550000000006</v>
      </c>
      <c r="N213" s="2">
        <v>749.82640000000004</v>
      </c>
      <c r="O213" s="2">
        <v>784.82629999999995</v>
      </c>
      <c r="P213" s="2">
        <v>812.77610000000004</v>
      </c>
      <c r="Q213" s="2">
        <v>839.63890000000004</v>
      </c>
      <c r="R213" s="2">
        <v>855.30409999999995</v>
      </c>
      <c r="S213" s="2">
        <v>871.03700000000003</v>
      </c>
      <c r="T213" s="2">
        <v>883.04</v>
      </c>
      <c r="U213" s="2">
        <v>899.05370000000005</v>
      </c>
      <c r="V213" s="2">
        <v>908.95360000000005</v>
      </c>
      <c r="W213" s="2">
        <v>913.9905</v>
      </c>
      <c r="X213" s="2">
        <v>920.00789999999995</v>
      </c>
      <c r="Y213" s="2">
        <v>914.56859999999995</v>
      </c>
      <c r="Z213" s="2">
        <v>931.54600000000005</v>
      </c>
      <c r="AA213" s="2">
        <v>961.11009999999999</v>
      </c>
      <c r="AB213" s="2">
        <v>694.67867916666603</v>
      </c>
      <c r="AC213" s="2"/>
    </row>
    <row r="214" spans="3:29" x14ac:dyDescent="0.2">
      <c r="C214" t="s">
        <v>211</v>
      </c>
      <c r="D214" s="2">
        <v>1823.059</v>
      </c>
      <c r="E214" s="2">
        <v>1722.6110000000001</v>
      </c>
      <c r="F214" s="2">
        <v>1633.173</v>
      </c>
      <c r="G214" s="2">
        <v>1483.808</v>
      </c>
      <c r="H214" s="2">
        <v>1639.7860000000001</v>
      </c>
      <c r="I214" s="2">
        <v>1596.241</v>
      </c>
      <c r="J214" s="2">
        <v>1529.22</v>
      </c>
      <c r="K214" s="2">
        <v>1422.473</v>
      </c>
      <c r="L214" s="2">
        <v>1262.819</v>
      </c>
      <c r="M214" s="2">
        <v>1176.0930000000001</v>
      </c>
      <c r="N214" s="2">
        <v>1092.3330000000001</v>
      </c>
      <c r="O214" s="2">
        <v>1065.57</v>
      </c>
      <c r="P214" s="2">
        <v>923.43380000000002</v>
      </c>
      <c r="Q214" s="2">
        <v>803.39859999999999</v>
      </c>
      <c r="R214" s="2">
        <v>832.88930000000005</v>
      </c>
      <c r="S214" s="2">
        <v>744.33219999999994</v>
      </c>
      <c r="T214" s="2">
        <v>754.42049999999995</v>
      </c>
      <c r="U214" s="2">
        <v>727.02120000000002</v>
      </c>
      <c r="V214" s="2">
        <v>668.48209999999995</v>
      </c>
      <c r="W214" s="2">
        <v>634.77980000000002</v>
      </c>
      <c r="X214" s="2">
        <v>652.36789999999996</v>
      </c>
      <c r="Y214" s="2">
        <v>548.81320000000005</v>
      </c>
      <c r="Z214" s="2">
        <v>686.15620000000001</v>
      </c>
      <c r="AA214" s="2">
        <v>542.18050000000005</v>
      </c>
      <c r="AB214" s="2">
        <v>1081.8942208333301</v>
      </c>
      <c r="AC214" s="2"/>
    </row>
    <row r="215" spans="3:29" x14ac:dyDescent="0.2">
      <c r="C215" t="s">
        <v>212</v>
      </c>
      <c r="D215" s="2">
        <v>3523.116</v>
      </c>
      <c r="E215" s="2">
        <v>3523.116</v>
      </c>
      <c r="F215" s="2">
        <v>3523.482</v>
      </c>
      <c r="G215" s="2">
        <v>3523.116</v>
      </c>
      <c r="H215" s="2">
        <v>3482.1619999999998</v>
      </c>
      <c r="I215" s="2">
        <v>3482.1619999999998</v>
      </c>
      <c r="J215" s="2">
        <v>3482.5230000000001</v>
      </c>
      <c r="K215" s="2">
        <v>3482.1619999999998</v>
      </c>
      <c r="L215" s="2">
        <v>3482.1619999999998</v>
      </c>
      <c r="M215" s="2">
        <v>3482.1619999999998</v>
      </c>
      <c r="N215" s="2">
        <v>3482.5230000000001</v>
      </c>
      <c r="O215" s="2">
        <v>3482.1619999999998</v>
      </c>
      <c r="P215" s="2">
        <v>3482.1619999999998</v>
      </c>
      <c r="Q215" s="2">
        <v>3482.1619999999998</v>
      </c>
      <c r="R215" s="2">
        <v>3482.5230000000001</v>
      </c>
      <c r="S215" s="2">
        <v>3482.1619999999998</v>
      </c>
      <c r="T215" s="2">
        <v>3482.1619999999998</v>
      </c>
      <c r="U215" s="2">
        <v>3482.1619999999998</v>
      </c>
      <c r="V215" s="2">
        <v>3482.5230000000001</v>
      </c>
      <c r="W215" s="2">
        <v>3482.1619999999998</v>
      </c>
      <c r="X215" s="2">
        <v>3482.1619999999998</v>
      </c>
      <c r="Y215" s="2">
        <v>3482.1619999999998</v>
      </c>
      <c r="Z215" s="2">
        <v>3482.5230000000001</v>
      </c>
      <c r="AA215" s="2">
        <v>3482.1619999999998</v>
      </c>
      <c r="AB215" s="2">
        <v>3489.078125</v>
      </c>
      <c r="AC215" s="2"/>
    </row>
    <row r="216" spans="3:29" x14ac:dyDescent="0.2">
      <c r="C216" t="s">
        <v>213</v>
      </c>
      <c r="D216" s="2">
        <v>3.454307</v>
      </c>
      <c r="E216" s="2">
        <v>0.2415717</v>
      </c>
      <c r="F216" s="2">
        <v>0.1858205</v>
      </c>
      <c r="G216" s="2">
        <v>0.61485540000000005</v>
      </c>
      <c r="H216" s="2">
        <v>2.9952700000000001</v>
      </c>
      <c r="I216" s="2">
        <v>4.9792969999999999</v>
      </c>
      <c r="J216" s="2">
        <v>6.3365830000000001</v>
      </c>
      <c r="K216" s="2">
        <v>7.3997529999999996</v>
      </c>
      <c r="L216" s="2">
        <v>7.1965240000000001</v>
      </c>
      <c r="M216" s="2">
        <v>7.7560609999999999</v>
      </c>
      <c r="N216" s="2">
        <v>7.9769290000000002</v>
      </c>
      <c r="O216" s="2">
        <v>7.5402129999999996</v>
      </c>
      <c r="P216" s="2">
        <v>7.1975210000000001</v>
      </c>
      <c r="Q216" s="2">
        <v>8.9249010000000002</v>
      </c>
      <c r="R216" s="2">
        <v>8.168234</v>
      </c>
      <c r="S216" s="2">
        <v>6.8685029999999996</v>
      </c>
      <c r="T216" s="2">
        <v>9.3100299999999994</v>
      </c>
      <c r="U216" s="2">
        <v>10.628629999999999</v>
      </c>
      <c r="V216" s="2">
        <v>9.3169540000000008</v>
      </c>
      <c r="W216" s="2">
        <v>10.800890000000001</v>
      </c>
      <c r="X216" s="2">
        <v>13.097329999999999</v>
      </c>
      <c r="Y216" s="2">
        <v>11.92381</v>
      </c>
      <c r="Z216" s="2">
        <v>17.824529999999999</v>
      </c>
      <c r="AA216" s="2">
        <v>14.389340000000001</v>
      </c>
      <c r="AB216" s="2">
        <v>7.71366073333333</v>
      </c>
      <c r="AC216" s="2"/>
    </row>
    <row r="217" spans="3:29" x14ac:dyDescent="0.2">
      <c r="C217" t="s">
        <v>484</v>
      </c>
      <c r="D217" s="2">
        <v>88.108220000000003</v>
      </c>
      <c r="E217" s="2">
        <v>88.410970000000006</v>
      </c>
      <c r="F217" s="2">
        <v>87.421310000000005</v>
      </c>
      <c r="G217" s="2">
        <v>87.294200000000004</v>
      </c>
      <c r="H217" s="2">
        <v>87.56532</v>
      </c>
      <c r="I217" s="2">
        <v>86.731039999999993</v>
      </c>
      <c r="J217" s="2">
        <v>86.025959999999998</v>
      </c>
      <c r="K217" s="2">
        <v>85.925309999999996</v>
      </c>
      <c r="L217" s="2">
        <v>84.606589999999997</v>
      </c>
      <c r="M217" s="2">
        <v>84.131410000000002</v>
      </c>
      <c r="N217" s="2">
        <v>84.649169999999998</v>
      </c>
      <c r="O217" s="2">
        <v>83.411510000000007</v>
      </c>
      <c r="P217" s="2">
        <v>82.953739999999996</v>
      </c>
      <c r="Q217" s="2">
        <v>82.843649999999997</v>
      </c>
      <c r="R217" s="2">
        <v>82.128370000000004</v>
      </c>
      <c r="S217" s="2">
        <v>81.759630000000001</v>
      </c>
      <c r="T217" s="2">
        <v>81.563460000000006</v>
      </c>
      <c r="U217" s="2">
        <v>80.905159999999995</v>
      </c>
      <c r="V217" s="2">
        <v>80.831810000000004</v>
      </c>
      <c r="W217" s="2">
        <v>80.593729999999994</v>
      </c>
      <c r="X217" s="2">
        <v>79.824830000000006</v>
      </c>
      <c r="Y217" s="2">
        <v>79.128969999999995</v>
      </c>
      <c r="Z217" s="2">
        <v>80.187790000000007</v>
      </c>
      <c r="AA217" s="2">
        <v>79.038349999999994</v>
      </c>
      <c r="AB217" s="2">
        <v>83.585020833333303</v>
      </c>
      <c r="AC217" s="2"/>
    </row>
    <row r="218" spans="3:29" x14ac:dyDescent="0.2">
      <c r="C218" t="s">
        <v>214</v>
      </c>
      <c r="D218" s="2">
        <v>244.68979999999999</v>
      </c>
      <c r="E218" s="2">
        <v>310.947</v>
      </c>
      <c r="F218" s="2">
        <v>368.88080000000002</v>
      </c>
      <c r="G218" s="2">
        <v>418.30250000000001</v>
      </c>
      <c r="H218" s="2">
        <v>462.99029999999999</v>
      </c>
      <c r="I218" s="2">
        <v>510.47230000000002</v>
      </c>
      <c r="J218" s="2">
        <v>560.77170000000001</v>
      </c>
      <c r="K218" s="2">
        <v>606.37929999999994</v>
      </c>
      <c r="L218" s="2">
        <v>650.99620000000004</v>
      </c>
      <c r="M218" s="2">
        <v>692.92079999999999</v>
      </c>
      <c r="N218" s="2">
        <v>737.56410000000005</v>
      </c>
      <c r="O218" s="2">
        <v>781.29790000000003</v>
      </c>
      <c r="P218" s="2">
        <v>824.90210000000002</v>
      </c>
      <c r="Q218" s="2">
        <v>875.52290000000005</v>
      </c>
      <c r="R218" s="2">
        <v>902.27660000000003</v>
      </c>
      <c r="S218" s="2">
        <v>936.30579999999998</v>
      </c>
      <c r="T218" s="2">
        <v>974.0462</v>
      </c>
      <c r="U218" s="2">
        <v>997.87220000000002</v>
      </c>
      <c r="V218" s="2">
        <v>1046.92</v>
      </c>
      <c r="W218" s="2">
        <v>1090.9159999999999</v>
      </c>
      <c r="X218" s="2">
        <v>1096.4770000000001</v>
      </c>
      <c r="Y218" s="2">
        <v>1181.999</v>
      </c>
      <c r="Z218" s="2">
        <v>1280.7280000000001</v>
      </c>
      <c r="AA218" s="2">
        <v>1319.9559999999999</v>
      </c>
      <c r="AB218" s="2">
        <v>786.42227083333296</v>
      </c>
      <c r="AC218" s="2"/>
    </row>
    <row r="219" spans="3:29" x14ac:dyDescent="0.2">
      <c r="C219" t="s">
        <v>215</v>
      </c>
      <c r="D219" s="2">
        <v>15.41295</v>
      </c>
      <c r="E219" s="2">
        <v>15.42482</v>
      </c>
      <c r="F219" s="2">
        <v>15.43182</v>
      </c>
      <c r="G219" s="2">
        <v>15.403549999999999</v>
      </c>
      <c r="H219" s="2">
        <v>15.406370000000001</v>
      </c>
      <c r="I219" s="2">
        <v>15.419269999999999</v>
      </c>
      <c r="J219" s="2">
        <v>15.42427</v>
      </c>
      <c r="K219" s="2">
        <v>15.44646</v>
      </c>
      <c r="L219" s="2">
        <v>15.439870000000001</v>
      </c>
      <c r="M219" s="2">
        <v>15.389329999999999</v>
      </c>
      <c r="N219" s="2">
        <v>15.40666</v>
      </c>
      <c r="O219" s="2">
        <v>15.39987</v>
      </c>
      <c r="P219" s="2">
        <v>15.397500000000001</v>
      </c>
      <c r="Q219" s="2">
        <v>15.429679999999999</v>
      </c>
      <c r="R219" s="2">
        <v>15.36219</v>
      </c>
      <c r="S219" s="2">
        <v>15.3497</v>
      </c>
      <c r="T219" s="2">
        <v>15.361230000000001</v>
      </c>
      <c r="U219" s="2">
        <v>15.330719999999999</v>
      </c>
      <c r="V219" s="2">
        <v>15.349080000000001</v>
      </c>
      <c r="W219" s="2">
        <v>15.343870000000001</v>
      </c>
      <c r="X219" s="2">
        <v>15.288130000000001</v>
      </c>
      <c r="Y219" s="2">
        <v>15.32006</v>
      </c>
      <c r="Z219" s="2">
        <v>15.27413</v>
      </c>
      <c r="AA219" s="2">
        <v>15.306749999999999</v>
      </c>
      <c r="AB219" s="2">
        <v>15.3799283333333</v>
      </c>
      <c r="AC219" s="2"/>
    </row>
    <row r="220" spans="3:29" x14ac:dyDescent="0.2">
      <c r="C220" t="s">
        <v>216</v>
      </c>
      <c r="D220" s="2">
        <v>8.5794629999999997E-2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7.9270650000000005E-3</v>
      </c>
      <c r="L220" s="2">
        <v>0</v>
      </c>
      <c r="M220" s="2">
        <v>2.5670549999999999E-3</v>
      </c>
      <c r="N220" s="2">
        <v>0</v>
      </c>
      <c r="O220" s="2">
        <v>5.1341090000000004E-3</v>
      </c>
      <c r="P220" s="2">
        <v>5.1341090000000004E-3</v>
      </c>
      <c r="Q220" s="2">
        <v>0.34638360000000001</v>
      </c>
      <c r="R220" s="2">
        <v>0.1429676</v>
      </c>
      <c r="S220" s="2">
        <v>6.9289420000000004E-2</v>
      </c>
      <c r="T220" s="2">
        <v>6.2464470000000001E-2</v>
      </c>
      <c r="U220" s="2">
        <v>0.1605617</v>
      </c>
      <c r="V220" s="2">
        <v>2.6050980000000001E-2</v>
      </c>
      <c r="W220" s="2">
        <v>8.8482720000000001E-2</v>
      </c>
      <c r="X220" s="2">
        <v>0.21896289999999999</v>
      </c>
      <c r="Y220" s="2">
        <v>0.19172059999999999</v>
      </c>
      <c r="Z220" s="2">
        <v>0.2771863</v>
      </c>
      <c r="AA220" s="2">
        <v>0.36615340000000002</v>
      </c>
      <c r="AB220" s="2">
        <v>8.5699194083333305E-2</v>
      </c>
      <c r="AC220" s="2"/>
    </row>
    <row r="221" spans="3:29" x14ac:dyDescent="0.2">
      <c r="C221" t="s">
        <v>217</v>
      </c>
      <c r="D221" s="2">
        <v>32.304989999999997</v>
      </c>
      <c r="E221" s="2">
        <v>32.311999999999998</v>
      </c>
      <c r="F221" s="2">
        <v>37.417969999999997</v>
      </c>
      <c r="G221" s="2">
        <v>48.528440000000003</v>
      </c>
      <c r="H221" s="2">
        <v>53.666119999999999</v>
      </c>
      <c r="I221" s="2">
        <v>64.760170000000002</v>
      </c>
      <c r="J221" s="2">
        <v>69.873580000000004</v>
      </c>
      <c r="K221" s="2">
        <v>80.129819999999995</v>
      </c>
      <c r="L221" s="2">
        <v>86.084729999999993</v>
      </c>
      <c r="M221" s="2">
        <v>96.327060000000003</v>
      </c>
      <c r="N221" s="2">
        <v>105.7277</v>
      </c>
      <c r="O221" s="2">
        <v>118.5039</v>
      </c>
      <c r="P221" s="2">
        <v>127.80240000000001</v>
      </c>
      <c r="Q221" s="2">
        <v>142.25550000000001</v>
      </c>
      <c r="R221" s="2">
        <v>153.27950000000001</v>
      </c>
      <c r="S221" s="2">
        <v>169.42869999999999</v>
      </c>
      <c r="T221" s="2">
        <v>187.05860000000001</v>
      </c>
      <c r="U221" s="2">
        <v>209.63919999999999</v>
      </c>
      <c r="V221" s="2">
        <v>228.88220000000001</v>
      </c>
      <c r="W221" s="2">
        <v>251.07509999999999</v>
      </c>
      <c r="X221" s="2">
        <v>271.16210000000001</v>
      </c>
      <c r="Y221" s="2">
        <v>293.06790000000001</v>
      </c>
      <c r="Z221" s="2">
        <v>315.83760000000001</v>
      </c>
      <c r="AA221" s="2">
        <v>337.04969999999997</v>
      </c>
      <c r="AB221" s="2">
        <v>146.340624166666</v>
      </c>
      <c r="AC221" s="2"/>
    </row>
    <row r="222" spans="3:29" x14ac:dyDescent="0.2">
      <c r="C222" t="s">
        <v>218</v>
      </c>
      <c r="D222" s="2">
        <v>78.595759999999999</v>
      </c>
      <c r="E222" s="2">
        <v>78.967449999999999</v>
      </c>
      <c r="F222" s="2">
        <v>77.768339999999995</v>
      </c>
      <c r="G222" s="2">
        <v>77.607519999999994</v>
      </c>
      <c r="H222" s="2">
        <v>77.963390000000004</v>
      </c>
      <c r="I222" s="2">
        <v>76.948809999999995</v>
      </c>
      <c r="J222" s="2">
        <v>76.10857</v>
      </c>
      <c r="K222" s="2">
        <v>76.008750000000006</v>
      </c>
      <c r="L222" s="2">
        <v>74.443569999999994</v>
      </c>
      <c r="M222" s="2">
        <v>73.906120000000001</v>
      </c>
      <c r="N222" s="2">
        <v>74.520160000000004</v>
      </c>
      <c r="O222" s="2">
        <v>73.095860000000002</v>
      </c>
      <c r="P222" s="2">
        <v>72.550120000000007</v>
      </c>
      <c r="Q222" s="2">
        <v>72.410210000000006</v>
      </c>
      <c r="R222" s="2">
        <v>71.50385</v>
      </c>
      <c r="S222" s="2">
        <v>71.115250000000003</v>
      </c>
      <c r="T222" s="2">
        <v>70.908940000000001</v>
      </c>
      <c r="U222" s="2">
        <v>70.131979999999999</v>
      </c>
      <c r="V222" s="2">
        <v>70.052099999999996</v>
      </c>
      <c r="W222" s="2">
        <v>69.779979999999995</v>
      </c>
      <c r="X222" s="2">
        <v>68.889520000000005</v>
      </c>
      <c r="Y222" s="2">
        <v>68.072950000000006</v>
      </c>
      <c r="Z222" s="2">
        <v>69.299189999999996</v>
      </c>
      <c r="AA222" s="2">
        <v>67.927639999999997</v>
      </c>
      <c r="AB222" s="2">
        <v>73.274001249999998</v>
      </c>
      <c r="AC222" s="2"/>
    </row>
    <row r="223" spans="3:29" x14ac:dyDescent="0.2">
      <c r="C223" t="s">
        <v>219</v>
      </c>
      <c r="D223" s="2">
        <v>0</v>
      </c>
      <c r="E223" s="2">
        <v>0</v>
      </c>
      <c r="F223" s="2">
        <v>0</v>
      </c>
      <c r="G223" s="2">
        <v>-2.3349889999999999E-4</v>
      </c>
      <c r="H223" s="2">
        <v>-1.55666E-4</v>
      </c>
      <c r="I223" s="2">
        <v>0</v>
      </c>
      <c r="J223" s="2">
        <v>-6.2096259999999996E-4</v>
      </c>
      <c r="K223" s="2">
        <v>-1.0585289999999999E-3</v>
      </c>
      <c r="L223" s="2">
        <v>-6.382305E-4</v>
      </c>
      <c r="M223" s="2">
        <v>-5.1058450000000003E-3</v>
      </c>
      <c r="N223" s="2">
        <v>-3.4929179999999998E-3</v>
      </c>
      <c r="O223" s="2">
        <v>-1.0834359999999999E-2</v>
      </c>
      <c r="P223" s="2">
        <v>-1.5597750000000001E-2</v>
      </c>
      <c r="Q223" s="2">
        <v>-2.1123889999999999E-2</v>
      </c>
      <c r="R223" s="2">
        <v>-1.942062E-2</v>
      </c>
      <c r="S223" s="2">
        <v>-1.978516E-2</v>
      </c>
      <c r="T223" s="2">
        <v>-1.8368599999999999E-2</v>
      </c>
      <c r="U223" s="2">
        <v>-2.471978E-2</v>
      </c>
      <c r="V223" s="2">
        <v>-3.0794599999999998E-2</v>
      </c>
      <c r="W223" s="2">
        <v>-3.9383519999999998E-2</v>
      </c>
      <c r="X223" s="2">
        <v>-5.5365249999999998E-2</v>
      </c>
      <c r="Y223" s="2">
        <v>-6.6251489999999996E-2</v>
      </c>
      <c r="Z223" s="2">
        <v>-7.2233539999999999E-2</v>
      </c>
      <c r="AA223" s="2">
        <v>-8.9290079999999994E-2</v>
      </c>
      <c r="AB223" s="2">
        <v>-2.0603095416666599E-2</v>
      </c>
      <c r="AC223" s="2"/>
    </row>
    <row r="224" spans="3:29" x14ac:dyDescent="0.2">
      <c r="C224" t="s">
        <v>220</v>
      </c>
      <c r="D224" s="2">
        <v>1192.6289999999999</v>
      </c>
      <c r="E224" s="2">
        <v>1214.5170000000001</v>
      </c>
      <c r="F224" s="2">
        <v>1234.049</v>
      </c>
      <c r="G224" s="2">
        <v>1235.556</v>
      </c>
      <c r="H224" s="2">
        <v>1255.8399999999999</v>
      </c>
      <c r="I224" s="2">
        <v>1278.5340000000001</v>
      </c>
      <c r="J224" s="2">
        <v>1312.4760000000001</v>
      </c>
      <c r="K224" s="2">
        <v>1347.8009999999999</v>
      </c>
      <c r="L224" s="2">
        <v>1370.7650000000001</v>
      </c>
      <c r="M224" s="2">
        <v>1396.067</v>
      </c>
      <c r="N224" s="2">
        <v>1438.008</v>
      </c>
      <c r="O224" s="2">
        <v>1435.547</v>
      </c>
      <c r="P224" s="2">
        <v>1443.3589999999999</v>
      </c>
      <c r="Q224" s="2">
        <v>1463.432</v>
      </c>
      <c r="R224" s="2">
        <v>1458.0719999999999</v>
      </c>
      <c r="S224" s="2">
        <v>1459.7260000000001</v>
      </c>
      <c r="T224" s="2">
        <v>1472.5719999999999</v>
      </c>
      <c r="U224" s="2">
        <v>1469.1659999999999</v>
      </c>
      <c r="V224" s="2">
        <v>1480.2</v>
      </c>
      <c r="W224" s="2">
        <v>1484.7270000000001</v>
      </c>
      <c r="X224" s="2">
        <v>1477.2280000000001</v>
      </c>
      <c r="Y224" s="2">
        <v>1545.6890000000001</v>
      </c>
      <c r="Z224" s="2">
        <v>1632.1780000000001</v>
      </c>
      <c r="AA224" s="2">
        <v>1699.127</v>
      </c>
      <c r="AB224" s="2">
        <v>1408.2193749999999</v>
      </c>
      <c r="AC224" s="2"/>
    </row>
    <row r="225" spans="3:29" x14ac:dyDescent="0.2">
      <c r="C225" t="s">
        <v>221</v>
      </c>
      <c r="D225" s="2">
        <v>7001.4560000000001</v>
      </c>
      <c r="E225" s="2">
        <v>6986.5469999999996</v>
      </c>
      <c r="F225" s="2">
        <v>6977.81</v>
      </c>
      <c r="G225" s="2">
        <v>6890.2309999999998</v>
      </c>
      <c r="H225" s="2">
        <v>7078.375</v>
      </c>
      <c r="I225" s="2">
        <v>7116.2489999999998</v>
      </c>
      <c r="J225" s="2">
        <v>7138.759</v>
      </c>
      <c r="K225" s="2">
        <v>7123.7330000000002</v>
      </c>
      <c r="L225" s="2">
        <v>7034.5129999999999</v>
      </c>
      <c r="M225" s="2">
        <v>7024.75</v>
      </c>
      <c r="N225" s="2">
        <v>7038.7060000000001</v>
      </c>
      <c r="O225" s="2">
        <v>7062.5219999999999</v>
      </c>
      <c r="P225" s="2">
        <v>6979.7479999999996</v>
      </c>
      <c r="Q225" s="2">
        <v>6946.7049999999999</v>
      </c>
      <c r="R225" s="2">
        <v>7006.3270000000002</v>
      </c>
      <c r="S225" s="2">
        <v>6967.0969999999998</v>
      </c>
      <c r="T225" s="2">
        <v>7047.4480000000003</v>
      </c>
      <c r="U225" s="2">
        <v>7062.9939999999997</v>
      </c>
      <c r="V225" s="2">
        <v>7082.5529999999999</v>
      </c>
      <c r="W225" s="2">
        <v>7120.2280000000001</v>
      </c>
      <c r="X225" s="2">
        <v>7156.6610000000001</v>
      </c>
      <c r="Y225" s="2">
        <v>7226.3029999999999</v>
      </c>
      <c r="Z225" s="2">
        <v>7580.2129999999997</v>
      </c>
      <c r="AA225" s="2">
        <v>7557.4160000000002</v>
      </c>
      <c r="AB225" s="2">
        <v>7091.9726666666602</v>
      </c>
      <c r="AC225" s="2"/>
    </row>
    <row r="226" spans="3:29" x14ac:dyDescent="0.2">
      <c r="C226" t="s">
        <v>222</v>
      </c>
      <c r="D226" s="2">
        <v>3103.7069999999999</v>
      </c>
      <c r="E226" s="2">
        <v>3136.625</v>
      </c>
      <c r="F226" s="2">
        <v>3129.0770000000002</v>
      </c>
      <c r="G226" s="2">
        <v>3150.0140000000001</v>
      </c>
      <c r="H226" s="2">
        <v>3172.5439999999999</v>
      </c>
      <c r="I226" s="2">
        <v>3177.627</v>
      </c>
      <c r="J226" s="2">
        <v>3204.1329999999998</v>
      </c>
      <c r="K226" s="2">
        <v>3223.143</v>
      </c>
      <c r="L226" s="2">
        <v>3207.0569999999998</v>
      </c>
      <c r="M226" s="2">
        <v>3235.078</v>
      </c>
      <c r="N226" s="2">
        <v>3258.5430000000001</v>
      </c>
      <c r="O226" s="2">
        <v>3266.712</v>
      </c>
      <c r="P226" s="2">
        <v>3286.895</v>
      </c>
      <c r="Q226" s="2">
        <v>3291.701</v>
      </c>
      <c r="R226" s="2">
        <v>3293.7429999999999</v>
      </c>
      <c r="S226" s="2">
        <v>3326.8510000000001</v>
      </c>
      <c r="T226" s="2">
        <v>3329.9250000000002</v>
      </c>
      <c r="U226" s="2">
        <v>3324.3040000000001</v>
      </c>
      <c r="V226" s="2">
        <v>3347.1529999999998</v>
      </c>
      <c r="W226" s="2">
        <v>3354.5050000000001</v>
      </c>
      <c r="X226" s="2">
        <v>3335.4389999999999</v>
      </c>
      <c r="Y226" s="2">
        <v>3351.01</v>
      </c>
      <c r="Z226" s="2">
        <v>3374.1950000000002</v>
      </c>
      <c r="AA226" s="2">
        <v>3354.4029999999998</v>
      </c>
      <c r="AB226" s="2">
        <v>3259.7660000000001</v>
      </c>
      <c r="AC226" s="2"/>
    </row>
    <row r="227" spans="3:29" x14ac:dyDescent="0.2">
      <c r="C227" t="s">
        <v>223</v>
      </c>
      <c r="D227" s="2">
        <v>59.52111</v>
      </c>
      <c r="E227" s="2">
        <v>27.330439999999999</v>
      </c>
      <c r="F227" s="2">
        <v>22.736660000000001</v>
      </c>
      <c r="G227" s="2">
        <v>20.151070000000001</v>
      </c>
      <c r="H227" s="2">
        <v>24.423680000000001</v>
      </c>
      <c r="I227" s="2">
        <v>28.471679999999999</v>
      </c>
      <c r="J227" s="2">
        <v>27.66273</v>
      </c>
      <c r="K227" s="2">
        <v>27.64808</v>
      </c>
      <c r="L227" s="2">
        <v>14.72678</v>
      </c>
      <c r="M227" s="2">
        <v>21.502099999999999</v>
      </c>
      <c r="N227" s="2">
        <v>22.525729999999999</v>
      </c>
      <c r="O227" s="2">
        <v>24.118020000000001</v>
      </c>
      <c r="P227" s="2">
        <v>23.828869999999998</v>
      </c>
      <c r="Q227" s="2">
        <v>23.89847</v>
      </c>
      <c r="R227" s="2">
        <v>24.346869999999999</v>
      </c>
      <c r="S227" s="2">
        <v>25.2349</v>
      </c>
      <c r="T227" s="2">
        <v>26.359860000000001</v>
      </c>
      <c r="U227" s="2">
        <v>28.393170000000001</v>
      </c>
      <c r="V227" s="2">
        <v>28.40138</v>
      </c>
      <c r="W227" s="2">
        <v>29.73892</v>
      </c>
      <c r="X227" s="2">
        <v>27.861799999999999</v>
      </c>
      <c r="Y227" s="2">
        <v>26.327290000000001</v>
      </c>
      <c r="Z227" s="2">
        <v>28.085760000000001</v>
      </c>
      <c r="AA227" s="2">
        <v>28.546510000000001</v>
      </c>
      <c r="AB227" s="2">
        <v>26.743411666666599</v>
      </c>
      <c r="AC227" s="2"/>
    </row>
    <row r="228" spans="3:29" x14ac:dyDescent="0.2">
      <c r="C228" t="s">
        <v>224</v>
      </c>
      <c r="D228" s="2">
        <v>3520.587</v>
      </c>
      <c r="E228" s="2">
        <v>6201.3770000000004</v>
      </c>
      <c r="F228" s="2">
        <v>7314.3540000000003</v>
      </c>
      <c r="G228" s="2">
        <v>8312.1769999999997</v>
      </c>
      <c r="H228" s="2">
        <v>9084.3529999999992</v>
      </c>
      <c r="I228" s="2">
        <v>9780.3780000000006</v>
      </c>
      <c r="J228" s="2">
        <v>10480.41</v>
      </c>
      <c r="K228" s="2">
        <v>11176.11</v>
      </c>
      <c r="L228" s="2">
        <v>11902.63</v>
      </c>
      <c r="M228" s="2">
        <v>12497.85</v>
      </c>
      <c r="N228" s="2">
        <v>13103.47</v>
      </c>
      <c r="O228" s="2">
        <v>13680.92</v>
      </c>
      <c r="P228" s="2">
        <v>14285.14</v>
      </c>
      <c r="Q228" s="2">
        <v>14951.72</v>
      </c>
      <c r="R228" s="2">
        <v>15533.3</v>
      </c>
      <c r="S228" s="2">
        <v>16218.56</v>
      </c>
      <c r="T228" s="2">
        <v>16981.240000000002</v>
      </c>
      <c r="U228" s="2">
        <v>17543.04</v>
      </c>
      <c r="V228" s="2">
        <v>18186.990000000002</v>
      </c>
      <c r="W228" s="2">
        <v>18893.59</v>
      </c>
      <c r="X228" s="2">
        <v>19362.990000000002</v>
      </c>
      <c r="Y228" s="2">
        <v>20007.68</v>
      </c>
      <c r="Z228" s="2">
        <v>20660.32</v>
      </c>
      <c r="AA228" s="2">
        <v>21340.03</v>
      </c>
      <c r="AB228" s="2">
        <v>13792.467333333299</v>
      </c>
      <c r="AC228" s="2"/>
    </row>
    <row r="229" spans="3:29" x14ac:dyDescent="0.2">
      <c r="C229" t="s">
        <v>225</v>
      </c>
      <c r="D229" s="2">
        <v>3580.1080000000002</v>
      </c>
      <c r="E229" s="2">
        <v>6228.7079999999996</v>
      </c>
      <c r="F229" s="2">
        <v>7337.09</v>
      </c>
      <c r="G229" s="2">
        <v>8332.3279999999995</v>
      </c>
      <c r="H229" s="2">
        <v>9108.7759999999998</v>
      </c>
      <c r="I229" s="2">
        <v>9808.85</v>
      </c>
      <c r="J229" s="2">
        <v>10508.08</v>
      </c>
      <c r="K229" s="2">
        <v>11203.76</v>
      </c>
      <c r="L229" s="2">
        <v>11917.36</v>
      </c>
      <c r="M229" s="2">
        <v>12519.35</v>
      </c>
      <c r="N229" s="2">
        <v>13126</v>
      </c>
      <c r="O229" s="2">
        <v>13705.04</v>
      </c>
      <c r="P229" s="2">
        <v>14308.97</v>
      </c>
      <c r="Q229" s="2">
        <v>14975.62</v>
      </c>
      <c r="R229" s="2">
        <v>15557.65</v>
      </c>
      <c r="S229" s="2">
        <v>16243.8</v>
      </c>
      <c r="T229" s="2">
        <v>17007.599999999999</v>
      </c>
      <c r="U229" s="2">
        <v>17571.43</v>
      </c>
      <c r="V229" s="2">
        <v>18215.39</v>
      </c>
      <c r="W229" s="2">
        <v>18923.330000000002</v>
      </c>
      <c r="X229" s="2">
        <v>19390.849999999999</v>
      </c>
      <c r="Y229" s="2">
        <v>20034.009999999998</v>
      </c>
      <c r="Z229" s="2">
        <v>20688.400000000001</v>
      </c>
      <c r="AA229" s="2">
        <v>21368.57</v>
      </c>
      <c r="AB229" s="2">
        <v>13819.21125</v>
      </c>
      <c r="AC229" s="2"/>
    </row>
    <row r="230" spans="3:29" x14ac:dyDescent="0.2">
      <c r="C230" t="s">
        <v>226</v>
      </c>
      <c r="D230" s="2">
        <v>41152.620000000003</v>
      </c>
      <c r="E230" s="2">
        <v>42632.41</v>
      </c>
      <c r="F230" s="2">
        <v>42832.54</v>
      </c>
      <c r="G230" s="2">
        <v>42292.97</v>
      </c>
      <c r="H230" s="2">
        <v>42244.68</v>
      </c>
      <c r="I230" s="2">
        <v>41384.36</v>
      </c>
      <c r="J230" s="2">
        <v>41479.06</v>
      </c>
      <c r="K230" s="2">
        <v>41573.89</v>
      </c>
      <c r="L230" s="2">
        <v>41541.949999999997</v>
      </c>
      <c r="M230" s="2">
        <v>41900.269999999997</v>
      </c>
      <c r="N230" s="2">
        <v>42142.25</v>
      </c>
      <c r="O230" s="2">
        <v>42407.82</v>
      </c>
      <c r="P230" s="2">
        <v>42440.41</v>
      </c>
      <c r="Q230" s="2">
        <v>42577.49</v>
      </c>
      <c r="R230" s="2">
        <v>42867.92</v>
      </c>
      <c r="S230" s="2">
        <v>43210.32</v>
      </c>
      <c r="T230" s="2">
        <v>43639.11</v>
      </c>
      <c r="U230" s="2">
        <v>43892.61</v>
      </c>
      <c r="V230" s="2">
        <v>44182.66</v>
      </c>
      <c r="W230" s="2">
        <v>44441.99</v>
      </c>
      <c r="X230" s="2">
        <v>44772.08</v>
      </c>
      <c r="Y230" s="2">
        <v>45284.88</v>
      </c>
      <c r="Z230" s="2">
        <v>45351.74</v>
      </c>
      <c r="AA230" s="2">
        <v>45506.11</v>
      </c>
      <c r="AB230" s="2">
        <v>42989.672500000001</v>
      </c>
      <c r="AC230" s="2"/>
    </row>
    <row r="231" spans="3:29" x14ac:dyDescent="0.2">
      <c r="C231" t="s">
        <v>227</v>
      </c>
      <c r="D231" s="2">
        <v>9197.8250000000007</v>
      </c>
      <c r="E231" s="2">
        <v>8767.5859999999993</v>
      </c>
      <c r="F231" s="2">
        <v>8384.7669999999998</v>
      </c>
      <c r="G231" s="2">
        <v>8222.0630000000001</v>
      </c>
      <c r="H231" s="2">
        <v>8701.9449999999997</v>
      </c>
      <c r="I231" s="2">
        <v>7281.4750000000004</v>
      </c>
      <c r="J231" s="2">
        <v>6626.7780000000002</v>
      </c>
      <c r="K231" s="2">
        <v>6295.67</v>
      </c>
      <c r="L231" s="2">
        <v>5706.5010000000002</v>
      </c>
      <c r="M231" s="2">
        <v>5514.04</v>
      </c>
      <c r="N231" s="2">
        <v>5392.2879999999996</v>
      </c>
      <c r="O231" s="2">
        <v>5292.2269999999999</v>
      </c>
      <c r="P231" s="2">
        <v>4815.33</v>
      </c>
      <c r="Q231" s="2">
        <v>4474.1180000000004</v>
      </c>
      <c r="R231" s="2">
        <v>4225.7209999999995</v>
      </c>
      <c r="S231" s="2">
        <v>3771.4270000000001</v>
      </c>
      <c r="T231" s="2">
        <v>3501.326</v>
      </c>
      <c r="U231" s="2">
        <v>3433.6030000000001</v>
      </c>
      <c r="V231" s="2">
        <v>3155.5659999999998</v>
      </c>
      <c r="W231" s="2">
        <v>2917.6289999999999</v>
      </c>
      <c r="X231" s="2">
        <v>2914.1579999999999</v>
      </c>
      <c r="Y231" s="2">
        <v>2658.268</v>
      </c>
      <c r="Z231" s="2">
        <v>2993.0360000000001</v>
      </c>
      <c r="AA231" s="2">
        <v>2532.4430000000002</v>
      </c>
      <c r="AB231" s="2">
        <v>5282.3245833333303</v>
      </c>
      <c r="AC231" s="2"/>
    </row>
    <row r="232" spans="3:29" x14ac:dyDescent="0.2">
      <c r="C232" t="s">
        <v>228</v>
      </c>
      <c r="D232" s="2">
        <v>77.812160000000006</v>
      </c>
      <c r="E232" s="2">
        <v>77.698509999999999</v>
      </c>
      <c r="F232" s="2">
        <v>76.946290000000005</v>
      </c>
      <c r="G232" s="2">
        <v>76.721019999999996</v>
      </c>
      <c r="H232" s="2">
        <v>76.630020000000002</v>
      </c>
      <c r="I232" s="2">
        <v>75.979799999999997</v>
      </c>
      <c r="J232" s="2">
        <v>75.512659999999997</v>
      </c>
      <c r="K232" s="2">
        <v>75.099670000000003</v>
      </c>
      <c r="L232" s="2">
        <v>74.453789999999998</v>
      </c>
      <c r="M232" s="2">
        <v>74.243520000000004</v>
      </c>
      <c r="N232" s="2">
        <v>74.493340000000003</v>
      </c>
      <c r="O232" s="2">
        <v>73.886409999999998</v>
      </c>
      <c r="P232" s="2">
        <v>73.415149999999997</v>
      </c>
      <c r="Q232" s="2">
        <v>72.418149999999997</v>
      </c>
      <c r="R232" s="2">
        <v>71.848370000000003</v>
      </c>
      <c r="S232" s="2">
        <v>71.311509999999998</v>
      </c>
      <c r="T232" s="2">
        <v>71.043030000000002</v>
      </c>
      <c r="U232" s="2">
        <v>70.357280000000003</v>
      </c>
      <c r="V232" s="2">
        <v>69.792180000000002</v>
      </c>
      <c r="W232" s="2">
        <v>69.392830000000004</v>
      </c>
      <c r="X232" s="2">
        <v>68.654510000000002</v>
      </c>
      <c r="Y232" s="2">
        <v>67.819239999999994</v>
      </c>
      <c r="Z232" s="2">
        <v>67.976470000000006</v>
      </c>
      <c r="AA232" s="2">
        <v>67.45966</v>
      </c>
      <c r="AB232" s="2">
        <v>72.956898749999993</v>
      </c>
      <c r="AC232" s="2"/>
    </row>
    <row r="233" spans="3:29" x14ac:dyDescent="0.2">
      <c r="C233" t="s">
        <v>229</v>
      </c>
      <c r="D233" s="2">
        <v>15483.55</v>
      </c>
      <c r="E233" s="2">
        <v>15487.51</v>
      </c>
      <c r="F233" s="2">
        <v>15477.21</v>
      </c>
      <c r="G233" s="2">
        <v>15488.41</v>
      </c>
      <c r="H233" s="2">
        <v>15438.34</v>
      </c>
      <c r="I233" s="2">
        <v>15448.54</v>
      </c>
      <c r="J233" s="2">
        <v>15459.8</v>
      </c>
      <c r="K233" s="2">
        <v>15467.53</v>
      </c>
      <c r="L233" s="2">
        <v>15477.86</v>
      </c>
      <c r="M233" s="2">
        <v>15473.99</v>
      </c>
      <c r="N233" s="2">
        <v>15487.23</v>
      </c>
      <c r="O233" s="2">
        <v>15500.04</v>
      </c>
      <c r="P233" s="2">
        <v>15513.91</v>
      </c>
      <c r="Q233" s="2">
        <v>15535.21</v>
      </c>
      <c r="R233" s="2">
        <v>15555.03</v>
      </c>
      <c r="S233" s="2">
        <v>15575.34</v>
      </c>
      <c r="T233" s="2">
        <v>15594.87</v>
      </c>
      <c r="U233" s="2">
        <v>15614.47</v>
      </c>
      <c r="V233" s="2">
        <v>15636.4</v>
      </c>
      <c r="W233" s="2">
        <v>15656.3</v>
      </c>
      <c r="X233" s="2">
        <v>15677.26</v>
      </c>
      <c r="Y233" s="2">
        <v>15697.79</v>
      </c>
      <c r="Z233" s="2">
        <v>15719.38</v>
      </c>
      <c r="AA233" s="2">
        <v>15739.29</v>
      </c>
      <c r="AB233" s="2">
        <v>15550.2191666666</v>
      </c>
      <c r="AC233" s="2"/>
    </row>
    <row r="234" spans="3:29" x14ac:dyDescent="0.2">
      <c r="C234" t="s">
        <v>230</v>
      </c>
      <c r="D234" s="2">
        <v>5.2635199999999998</v>
      </c>
      <c r="E234" s="2">
        <v>1.600562</v>
      </c>
      <c r="F234" s="2">
        <v>1.659157</v>
      </c>
      <c r="G234" s="2">
        <v>2.401351</v>
      </c>
      <c r="H234" s="2">
        <v>5.7673810000000003</v>
      </c>
      <c r="I234" s="2">
        <v>8.2254590000000007</v>
      </c>
      <c r="J234" s="2">
        <v>9.1481110000000001</v>
      </c>
      <c r="K234" s="2">
        <v>9.7296300000000002</v>
      </c>
      <c r="L234" s="2">
        <v>9.0109910000000006</v>
      </c>
      <c r="M234" s="2">
        <v>9.3295750000000002</v>
      </c>
      <c r="N234" s="2">
        <v>9.0819310000000009</v>
      </c>
      <c r="O234" s="2">
        <v>8.5413929999999993</v>
      </c>
      <c r="P234" s="2">
        <v>8.4268669999999997</v>
      </c>
      <c r="Q234" s="2">
        <v>10.9177</v>
      </c>
      <c r="R234" s="2">
        <v>9.0108680000000003</v>
      </c>
      <c r="S234" s="2">
        <v>7.6646429999999999</v>
      </c>
      <c r="T234" s="2">
        <v>10.07502</v>
      </c>
      <c r="U234" s="2">
        <v>11.43425</v>
      </c>
      <c r="V234" s="2">
        <v>10.005269999999999</v>
      </c>
      <c r="W234" s="2">
        <v>11.631349999999999</v>
      </c>
      <c r="X234" s="2">
        <v>14.18088</v>
      </c>
      <c r="Y234" s="2">
        <v>13.00867</v>
      </c>
      <c r="Z234" s="2">
        <v>19.11974</v>
      </c>
      <c r="AA234" s="2">
        <v>15.531090000000001</v>
      </c>
      <c r="AB234" s="2">
        <v>9.19855870833333</v>
      </c>
      <c r="AC234" s="2"/>
    </row>
    <row r="235" spans="3:29" x14ac:dyDescent="0.2">
      <c r="C235" t="s">
        <v>231</v>
      </c>
      <c r="D235" s="2">
        <v>1950.8040000000001</v>
      </c>
      <c r="E235" s="2">
        <v>3923.8310000000001</v>
      </c>
      <c r="F235" s="2">
        <v>4531.1980000000003</v>
      </c>
      <c r="G235" s="2">
        <v>5117.4449999999997</v>
      </c>
      <c r="H235" s="2">
        <v>5535.9290000000001</v>
      </c>
      <c r="I235" s="2">
        <v>5909.6589999999997</v>
      </c>
      <c r="J235" s="2">
        <v>6275.7510000000002</v>
      </c>
      <c r="K235" s="2">
        <v>6660.2359999999999</v>
      </c>
      <c r="L235" s="2">
        <v>7033.9629999999997</v>
      </c>
      <c r="M235" s="2">
        <v>7281.18</v>
      </c>
      <c r="N235" s="2">
        <v>7535.4059999999999</v>
      </c>
      <c r="O235" s="2">
        <v>7782.15</v>
      </c>
      <c r="P235" s="2">
        <v>8043.3270000000002</v>
      </c>
      <c r="Q235" s="2">
        <v>8339.143</v>
      </c>
      <c r="R235" s="2">
        <v>8556.8549999999996</v>
      </c>
      <c r="S235" s="2">
        <v>8796.3119999999999</v>
      </c>
      <c r="T235" s="2">
        <v>9044.4760000000006</v>
      </c>
      <c r="U235" s="2">
        <v>9261.018</v>
      </c>
      <c r="V235" s="2">
        <v>9537.6119999999992</v>
      </c>
      <c r="W235" s="2">
        <v>9831.8960000000006</v>
      </c>
      <c r="X235" s="2">
        <v>10041.969999999999</v>
      </c>
      <c r="Y235" s="2">
        <v>10345.44</v>
      </c>
      <c r="Z235" s="2">
        <v>10549.45</v>
      </c>
      <c r="AA235" s="2">
        <v>10787.23</v>
      </c>
      <c r="AB235" s="2">
        <v>7611.3450416666601</v>
      </c>
      <c r="AC235" s="2"/>
    </row>
    <row r="236" spans="3:29" x14ac:dyDescent="0.2">
      <c r="C236" t="s">
        <v>232</v>
      </c>
      <c r="D236" s="2">
        <v>2931.8049999999998</v>
      </c>
      <c r="E236" s="2">
        <v>2930.078</v>
      </c>
      <c r="F236" s="2">
        <v>2927.8980000000001</v>
      </c>
      <c r="G236" s="2">
        <v>2929.2330000000002</v>
      </c>
      <c r="H236" s="2">
        <v>2931.6559999999999</v>
      </c>
      <c r="I236" s="2">
        <v>2933.194</v>
      </c>
      <c r="J236" s="2">
        <v>2927.0479999999998</v>
      </c>
      <c r="K236" s="2">
        <v>2928.8290000000002</v>
      </c>
      <c r="L236" s="2">
        <v>2928.634</v>
      </c>
      <c r="M236" s="2">
        <v>2928.172</v>
      </c>
      <c r="N236" s="2">
        <v>2931.1120000000001</v>
      </c>
      <c r="O236" s="2">
        <v>2930.3</v>
      </c>
      <c r="P236" s="2">
        <v>2927.7269999999999</v>
      </c>
      <c r="Q236" s="2">
        <v>2926.9670000000001</v>
      </c>
      <c r="R236" s="2">
        <v>2924.5410000000002</v>
      </c>
      <c r="S236" s="2">
        <v>2927.3359999999998</v>
      </c>
      <c r="T236" s="2">
        <v>2926.953</v>
      </c>
      <c r="U236" s="2">
        <v>2924.5920000000001</v>
      </c>
      <c r="V236" s="2">
        <v>2917.152</v>
      </c>
      <c r="W236" s="2">
        <v>2917.3910000000001</v>
      </c>
      <c r="X236" s="2">
        <v>2915.5909999999999</v>
      </c>
      <c r="Y236" s="2">
        <v>2915.3049999999998</v>
      </c>
      <c r="Z236" s="2">
        <v>2907.0189999999998</v>
      </c>
      <c r="AA236" s="2">
        <v>2907.6640000000002</v>
      </c>
      <c r="AB236" s="2">
        <v>2924.8415416666599</v>
      </c>
      <c r="AC236" s="2"/>
    </row>
    <row r="237" spans="3:29" x14ac:dyDescent="0.2">
      <c r="C237" t="s">
        <v>233</v>
      </c>
      <c r="D237" s="2">
        <v>0</v>
      </c>
      <c r="E237" s="2">
        <v>5.0575559999999999E-2</v>
      </c>
      <c r="F237" s="2">
        <v>7.4267620000000006E-2</v>
      </c>
      <c r="G237" s="2">
        <v>0.1840715</v>
      </c>
      <c r="H237" s="2">
        <v>0.30836590000000003</v>
      </c>
      <c r="I237" s="2">
        <v>0.48678320000000003</v>
      </c>
      <c r="J237" s="2">
        <v>0.35300049999999999</v>
      </c>
      <c r="K237" s="2">
        <v>5.9788940000000002E-3</v>
      </c>
      <c r="L237" s="2">
        <v>0</v>
      </c>
      <c r="M237" s="2">
        <v>5.9788940000000002E-3</v>
      </c>
      <c r="N237" s="2">
        <v>0</v>
      </c>
      <c r="O237" s="2">
        <v>1.0846389999999999E-2</v>
      </c>
      <c r="P237" s="2">
        <v>1.3396979999999999E-2</v>
      </c>
      <c r="Q237" s="2">
        <v>2.6114620000000002E-2</v>
      </c>
      <c r="R237" s="2">
        <v>0</v>
      </c>
      <c r="S237" s="2">
        <v>0</v>
      </c>
      <c r="T237" s="2">
        <v>5.8168789999999996E-3</v>
      </c>
      <c r="U237" s="2">
        <v>2.387536E-3</v>
      </c>
      <c r="V237" s="2">
        <v>7.1430399999999998E-3</v>
      </c>
      <c r="W237" s="2">
        <v>2.011429E-2</v>
      </c>
      <c r="X237" s="2">
        <v>1.314017E-2</v>
      </c>
      <c r="Y237" s="2">
        <v>5.7353189999999998E-2</v>
      </c>
      <c r="Z237" s="2">
        <v>5.180995E-2</v>
      </c>
      <c r="AA237" s="2">
        <v>1.9100289999999999E-2</v>
      </c>
      <c r="AB237" s="2">
        <v>7.0676891791666599E-2</v>
      </c>
      <c r="AC237" s="2"/>
    </row>
    <row r="238" spans="3:29" x14ac:dyDescent="0.2">
      <c r="C238" t="s">
        <v>234</v>
      </c>
      <c r="D238" s="2">
        <v>65.396820000000005</v>
      </c>
      <c r="E238" s="2">
        <v>120.57089999999999</v>
      </c>
      <c r="F238" s="2">
        <v>121.06789999999999</v>
      </c>
      <c r="G238" s="2">
        <v>188.2465</v>
      </c>
      <c r="H238" s="2">
        <v>237.66139999999999</v>
      </c>
      <c r="I238" s="2">
        <v>250.0163</v>
      </c>
      <c r="J238" s="2">
        <v>270.85320000000002</v>
      </c>
      <c r="K238" s="2">
        <v>224.25649999999999</v>
      </c>
      <c r="L238" s="2">
        <v>306.4187</v>
      </c>
      <c r="M238" s="2">
        <v>298.97840000000002</v>
      </c>
      <c r="N238" s="2">
        <v>210.60659999999999</v>
      </c>
      <c r="O238" s="2">
        <v>225.4092</v>
      </c>
      <c r="P238" s="2">
        <v>222.0549</v>
      </c>
      <c r="Q238" s="2">
        <v>288.3021</v>
      </c>
      <c r="R238" s="2">
        <v>208.49160000000001</v>
      </c>
      <c r="S238" s="2">
        <v>202.10929999999999</v>
      </c>
      <c r="T238" s="2">
        <v>240.0309</v>
      </c>
      <c r="U238" s="2">
        <v>217.9513</v>
      </c>
      <c r="V238" s="2">
        <v>218.23859999999999</v>
      </c>
      <c r="W238" s="2">
        <v>253.9786</v>
      </c>
      <c r="X238" s="2">
        <v>243.2268</v>
      </c>
      <c r="Y238" s="2">
        <v>279.70650000000001</v>
      </c>
      <c r="Z238" s="2">
        <v>302.5378</v>
      </c>
      <c r="AA238" s="2">
        <v>253.5805</v>
      </c>
      <c r="AB238" s="2">
        <v>227.07047166666601</v>
      </c>
      <c r="AC238" s="2"/>
    </row>
    <row r="239" spans="3:29" x14ac:dyDescent="0.2">
      <c r="C239" t="s">
        <v>235</v>
      </c>
      <c r="D239" s="2">
        <v>8.8502489999999998</v>
      </c>
      <c r="E239" s="2">
        <v>8.7932360000000003</v>
      </c>
      <c r="F239" s="2">
        <v>8.5978100000000008</v>
      </c>
      <c r="G239" s="2">
        <v>8.5627859999999991</v>
      </c>
      <c r="H239" s="2">
        <v>8.5440959999999997</v>
      </c>
      <c r="I239" s="2">
        <v>8.4333840000000002</v>
      </c>
      <c r="J239" s="2">
        <v>8.3727710000000002</v>
      </c>
      <c r="K239" s="2">
        <v>8.2606920000000006</v>
      </c>
      <c r="L239" s="2">
        <v>8.1763259999999995</v>
      </c>
      <c r="M239" s="2">
        <v>8.1324039999999993</v>
      </c>
      <c r="N239" s="2">
        <v>8.1745649999999994</v>
      </c>
      <c r="O239" s="2">
        <v>8.1207039999999999</v>
      </c>
      <c r="P239" s="2">
        <v>7.958507</v>
      </c>
      <c r="Q239" s="2">
        <v>7.7551079999999999</v>
      </c>
      <c r="R239" s="2">
        <v>7.6406559999999999</v>
      </c>
      <c r="S239" s="2">
        <v>7.5427790000000003</v>
      </c>
      <c r="T239" s="2">
        <v>7.4823180000000002</v>
      </c>
      <c r="U239" s="2">
        <v>7.3476059999999999</v>
      </c>
      <c r="V239" s="2">
        <v>7.1957789999999999</v>
      </c>
      <c r="W239" s="2">
        <v>7.10663</v>
      </c>
      <c r="X239" s="2">
        <v>6.9655839999999998</v>
      </c>
      <c r="Y239" s="2">
        <v>6.7985290000000003</v>
      </c>
      <c r="Z239" s="2">
        <v>6.7585990000000002</v>
      </c>
      <c r="AA239" s="2">
        <v>6.7066559999999997</v>
      </c>
      <c r="AB239" s="2">
        <v>7.8449072500000003</v>
      </c>
      <c r="AC239" s="2"/>
    </row>
    <row r="240" spans="3:29" x14ac:dyDescent="0.2">
      <c r="C240" t="s">
        <v>236</v>
      </c>
      <c r="D240" s="2">
        <v>525.96169999999995</v>
      </c>
      <c r="E240" s="2">
        <v>500.9384</v>
      </c>
      <c r="F240" s="2">
        <v>502.52670000000001</v>
      </c>
      <c r="G240" s="2">
        <v>443.90679999999998</v>
      </c>
      <c r="H240" s="2">
        <v>25.16168</v>
      </c>
      <c r="I240" s="2">
        <v>24.657499999999999</v>
      </c>
      <c r="J240" s="2">
        <v>24.472000000000001</v>
      </c>
      <c r="K240" s="2">
        <v>24.21453</v>
      </c>
      <c r="L240" s="2">
        <v>24.000620000000001</v>
      </c>
      <c r="M240" s="2">
        <v>23.865670000000001</v>
      </c>
      <c r="N240" s="2">
        <v>23.924469999999999</v>
      </c>
      <c r="O240" s="2">
        <v>23.894639999999999</v>
      </c>
      <c r="P240" s="2">
        <v>23.540109999999999</v>
      </c>
      <c r="Q240" s="2">
        <v>22.978400000000001</v>
      </c>
      <c r="R240" s="2">
        <v>22.953679999999999</v>
      </c>
      <c r="S240" s="2">
        <v>22.68582</v>
      </c>
      <c r="T240" s="2">
        <v>22.471060000000001</v>
      </c>
      <c r="U240" s="2">
        <v>22.223279999999999</v>
      </c>
      <c r="V240" s="2">
        <v>21.813890000000001</v>
      </c>
      <c r="W240" s="2">
        <v>21.59112</v>
      </c>
      <c r="X240" s="2">
        <v>21.248830000000002</v>
      </c>
      <c r="Y240" s="2">
        <v>20.821860000000001</v>
      </c>
      <c r="Z240" s="2">
        <v>20.70618</v>
      </c>
      <c r="AA240" s="2">
        <v>20.57189</v>
      </c>
      <c r="AB240" s="2">
        <v>101.297117916666</v>
      </c>
      <c r="AC240" s="2"/>
    </row>
    <row r="241" spans="3:29" x14ac:dyDescent="0.2">
      <c r="C241" t="s">
        <v>237</v>
      </c>
      <c r="D241" s="2">
        <v>1384.952</v>
      </c>
      <c r="E241" s="2">
        <v>1421.412</v>
      </c>
      <c r="F241" s="2">
        <v>1457.232</v>
      </c>
      <c r="G241" s="2">
        <v>1498.9870000000001</v>
      </c>
      <c r="H241" s="2">
        <v>1536.3389999999999</v>
      </c>
      <c r="I241" s="2">
        <v>1576.758</v>
      </c>
      <c r="J241" s="2">
        <v>1610.8679999999999</v>
      </c>
      <c r="K241" s="2">
        <v>1649.0309999999999</v>
      </c>
      <c r="L241" s="2">
        <v>1686.7280000000001</v>
      </c>
      <c r="M241" s="2">
        <v>1723.4459999999999</v>
      </c>
      <c r="N241" s="2">
        <v>1767.626</v>
      </c>
      <c r="O241" s="2">
        <v>1804.0219999999999</v>
      </c>
      <c r="P241" s="2">
        <v>1846.6559999999999</v>
      </c>
      <c r="Q241" s="2">
        <v>1889.6980000000001</v>
      </c>
      <c r="R241" s="2">
        <v>1939.261</v>
      </c>
      <c r="S241" s="2">
        <v>1991.4059999999999</v>
      </c>
      <c r="T241" s="2">
        <v>2056.049</v>
      </c>
      <c r="U241" s="2">
        <v>2119.5909999999999</v>
      </c>
      <c r="V241" s="2">
        <v>2196.393</v>
      </c>
      <c r="W241" s="2">
        <v>2268.4969999999998</v>
      </c>
      <c r="X241" s="2">
        <v>2338.0500000000002</v>
      </c>
      <c r="Y241" s="2">
        <v>2412.09</v>
      </c>
      <c r="Z241" s="2">
        <v>2514.4340000000002</v>
      </c>
      <c r="AA241" s="2">
        <v>2594.6999999999998</v>
      </c>
      <c r="AB241" s="2">
        <v>1886.84275</v>
      </c>
      <c r="AC241" s="2"/>
    </row>
    <row r="242" spans="3:29" x14ac:dyDescent="0.2">
      <c r="C242" t="s">
        <v>238</v>
      </c>
      <c r="D242" s="2">
        <v>34.81738</v>
      </c>
      <c r="E242" s="2">
        <v>29.378540000000001</v>
      </c>
      <c r="F242" s="2">
        <v>25.24287</v>
      </c>
      <c r="G242" s="2">
        <v>23.76735</v>
      </c>
      <c r="H242" s="2">
        <v>11.22791</v>
      </c>
      <c r="I242" s="2">
        <v>7.3776900000000003</v>
      </c>
      <c r="J242" s="2">
        <v>6.6794510000000002</v>
      </c>
      <c r="K242" s="2">
        <v>6.8476039999999996</v>
      </c>
      <c r="L242" s="2">
        <v>4.6548340000000001</v>
      </c>
      <c r="M242" s="2">
        <v>4.4115589999999996</v>
      </c>
      <c r="N242" s="2">
        <v>4.5331210000000004</v>
      </c>
      <c r="O242" s="2">
        <v>3.75047</v>
      </c>
      <c r="P242" s="2">
        <v>3.7621359999999999</v>
      </c>
      <c r="Q242" s="2">
        <v>4.0183879999999998</v>
      </c>
      <c r="R242" s="2">
        <v>3.5251640000000002</v>
      </c>
      <c r="S242" s="2">
        <v>3.3431869999999999</v>
      </c>
      <c r="T242" s="2">
        <v>3.118973</v>
      </c>
      <c r="U242" s="2">
        <v>2.6755689999999999</v>
      </c>
      <c r="V242" s="2">
        <v>2.7873450000000002</v>
      </c>
      <c r="W242" s="2">
        <v>1.9865809999999999</v>
      </c>
      <c r="X242" s="2">
        <v>1.7333780000000001</v>
      </c>
      <c r="Y242" s="2">
        <v>2.0135139999999998</v>
      </c>
      <c r="Z242" s="2">
        <v>2.1368339999999999</v>
      </c>
      <c r="AA242" s="2">
        <v>1.341647</v>
      </c>
      <c r="AB242" s="2">
        <v>8.1304789583333292</v>
      </c>
      <c r="AC242" s="2"/>
    </row>
    <row r="243" spans="3:29" x14ac:dyDescent="0.2">
      <c r="C243" t="s">
        <v>239</v>
      </c>
      <c r="D243" s="2">
        <v>3314.4989999999998</v>
      </c>
      <c r="E243" s="2">
        <v>3025.3580000000002</v>
      </c>
      <c r="F243" s="2">
        <v>2872.38</v>
      </c>
      <c r="G243" s="2">
        <v>1809.146</v>
      </c>
      <c r="H243" s="2">
        <v>1031.1849999999999</v>
      </c>
      <c r="I243" s="2">
        <v>998.93060000000003</v>
      </c>
      <c r="J243" s="2">
        <v>1101.107</v>
      </c>
      <c r="K243" s="2">
        <v>1019.198</v>
      </c>
      <c r="L243" s="2">
        <v>985.01660000000004</v>
      </c>
      <c r="M243" s="2">
        <v>1088.4860000000001</v>
      </c>
      <c r="N243" s="2">
        <v>1014.571</v>
      </c>
      <c r="O243" s="2">
        <v>979.63459999999998</v>
      </c>
      <c r="P243" s="2">
        <v>1082.1510000000001</v>
      </c>
      <c r="Q243" s="2">
        <v>1003.153</v>
      </c>
      <c r="R243" s="2">
        <v>971.27290000000005</v>
      </c>
      <c r="S243" s="2">
        <v>1073.2560000000001</v>
      </c>
      <c r="T243" s="2">
        <v>991.98080000000004</v>
      </c>
      <c r="U243" s="2">
        <v>960.59680000000003</v>
      </c>
      <c r="V243" s="2">
        <v>1058.6780000000001</v>
      </c>
      <c r="W243" s="2">
        <v>983.87459999999999</v>
      </c>
      <c r="X243" s="2">
        <v>951.41409999999996</v>
      </c>
      <c r="Y243" s="2">
        <v>1007.967</v>
      </c>
      <c r="Z243" s="2">
        <v>0</v>
      </c>
      <c r="AA243" s="2">
        <v>0</v>
      </c>
      <c r="AB243" s="2">
        <v>1221.82733333333</v>
      </c>
      <c r="AC243" s="2"/>
    </row>
    <row r="244" spans="3:29" x14ac:dyDescent="0.2">
      <c r="C244" t="s">
        <v>240</v>
      </c>
      <c r="D244" s="2">
        <v>1021.393</v>
      </c>
      <c r="E244" s="2">
        <v>1031.9349999999999</v>
      </c>
      <c r="F244" s="2">
        <v>1040.511</v>
      </c>
      <c r="G244" s="2">
        <v>1051.2629999999999</v>
      </c>
      <c r="H244" s="2">
        <v>1073.2059999999999</v>
      </c>
      <c r="I244" s="2">
        <v>1073.587</v>
      </c>
      <c r="J244" s="2">
        <v>1083.079</v>
      </c>
      <c r="K244" s="2">
        <v>1091.422</v>
      </c>
      <c r="L244" s="2">
        <v>1092.8230000000001</v>
      </c>
      <c r="M244" s="2">
        <v>1101.018</v>
      </c>
      <c r="N244" s="2">
        <v>1120.2090000000001</v>
      </c>
      <c r="O244" s="2">
        <v>1124.664</v>
      </c>
      <c r="P244" s="2">
        <v>1129.944</v>
      </c>
      <c r="Q244" s="2">
        <v>1131.4549999999999</v>
      </c>
      <c r="R244" s="2">
        <v>1140.135</v>
      </c>
      <c r="S244" s="2">
        <v>1143.751</v>
      </c>
      <c r="T244" s="2">
        <v>1152.144</v>
      </c>
      <c r="U244" s="2">
        <v>1141.691</v>
      </c>
      <c r="V244" s="2">
        <v>1148.7429999999999</v>
      </c>
      <c r="W244" s="2">
        <v>1150.875</v>
      </c>
      <c r="X244" s="2">
        <v>1146.0139999999999</v>
      </c>
      <c r="Y244" s="2">
        <v>1140.116</v>
      </c>
      <c r="Z244" s="2">
        <v>1157.3499999999999</v>
      </c>
      <c r="AA244" s="2">
        <v>1146.0930000000001</v>
      </c>
      <c r="AB244" s="2">
        <v>1109.7258750000001</v>
      </c>
      <c r="AC244" s="2"/>
    </row>
    <row r="245" spans="3:29" x14ac:dyDescent="0.2">
      <c r="C245" t="s">
        <v>241</v>
      </c>
      <c r="D245" s="2">
        <v>335.4477</v>
      </c>
      <c r="E245" s="2">
        <v>334.55860000000001</v>
      </c>
      <c r="F245" s="2">
        <v>331.57810000000001</v>
      </c>
      <c r="G245" s="2">
        <v>331.15539999999999</v>
      </c>
      <c r="H245" s="2">
        <v>331.43939999999998</v>
      </c>
      <c r="I245" s="2">
        <v>330.55079999999998</v>
      </c>
      <c r="J245" s="2">
        <v>326.64299999999997</v>
      </c>
      <c r="K245" s="2">
        <v>324.21420000000001</v>
      </c>
      <c r="L245" s="2">
        <v>321.4796</v>
      </c>
      <c r="M245" s="2">
        <v>320.78620000000001</v>
      </c>
      <c r="N245" s="2">
        <v>322.53429999999997</v>
      </c>
      <c r="O245" s="2">
        <v>319.27940000000001</v>
      </c>
      <c r="P245" s="2">
        <v>318.37599999999998</v>
      </c>
      <c r="Q245" s="2">
        <v>314.64749999999998</v>
      </c>
      <c r="R245" s="2">
        <v>312.47430000000003</v>
      </c>
      <c r="S245" s="2">
        <v>310.3177</v>
      </c>
      <c r="T245" s="2">
        <v>308.1549</v>
      </c>
      <c r="U245" s="2">
        <v>305.88069999999999</v>
      </c>
      <c r="V245" s="2">
        <v>303.98289999999997</v>
      </c>
      <c r="W245" s="2">
        <v>298.27319999999997</v>
      </c>
      <c r="X245" s="2">
        <v>294.05360000000002</v>
      </c>
      <c r="Y245" s="2">
        <v>290.70330000000001</v>
      </c>
      <c r="Z245" s="2">
        <v>290.83920000000001</v>
      </c>
      <c r="AA245" s="2">
        <v>285.75540000000001</v>
      </c>
      <c r="AB245" s="2">
        <v>315.130225</v>
      </c>
      <c r="AC245" s="2"/>
    </row>
    <row r="246" spans="3:29" x14ac:dyDescent="0.2">
      <c r="C246" t="s">
        <v>242</v>
      </c>
      <c r="D246" s="2">
        <v>-1.588903</v>
      </c>
      <c r="E246" s="2">
        <v>-1.3378319999999999</v>
      </c>
      <c r="F246" s="2">
        <v>-2.4688729999999999</v>
      </c>
      <c r="G246" s="2">
        <v>-3.6793</v>
      </c>
      <c r="H246" s="2">
        <v>-4.1503079999999999</v>
      </c>
      <c r="I246" s="2">
        <v>-4.5690439999999999</v>
      </c>
      <c r="J246" s="2">
        <v>-4.461195</v>
      </c>
      <c r="K246" s="2">
        <v>-4.2089650000000001</v>
      </c>
      <c r="L246" s="2">
        <v>-4.6699099999999998</v>
      </c>
      <c r="M246" s="2">
        <v>-4.4696410000000002</v>
      </c>
      <c r="N246" s="2">
        <v>-4.0157740000000004</v>
      </c>
      <c r="O246" s="2">
        <v>-4.1066770000000004</v>
      </c>
      <c r="P246" s="2">
        <v>-4.1671889999999996</v>
      </c>
      <c r="Q246" s="2">
        <v>-4.3927440000000004</v>
      </c>
      <c r="R246" s="2">
        <v>-4.2442719999999996</v>
      </c>
      <c r="S246" s="2">
        <v>-4.3155710000000003</v>
      </c>
      <c r="T246" s="2">
        <v>-4.4568250000000003</v>
      </c>
      <c r="U246" s="2">
        <v>-4.3694670000000002</v>
      </c>
      <c r="V246" s="2">
        <v>-4.4114319999999996</v>
      </c>
      <c r="W246" s="2">
        <v>-4.4739699999999996</v>
      </c>
      <c r="X246" s="2">
        <v>-4.5004119999999999</v>
      </c>
      <c r="Y246" s="2">
        <v>-4.5615459999999999</v>
      </c>
      <c r="Z246" s="2">
        <v>-4.674156</v>
      </c>
      <c r="AA246" s="2">
        <v>-4.6225240000000003</v>
      </c>
      <c r="AB246" s="2">
        <v>-4.0381887499999998</v>
      </c>
      <c r="AC246" s="2"/>
    </row>
    <row r="247" spans="3:29" x14ac:dyDescent="0.2">
      <c r="C247" t="s">
        <v>243</v>
      </c>
      <c r="D247" s="2">
        <v>-32.98075</v>
      </c>
      <c r="E247" s="2">
        <v>-27.760940000000002</v>
      </c>
      <c r="F247" s="2">
        <v>-66.090710000000001</v>
      </c>
      <c r="G247" s="2">
        <v>-109.88800000000001</v>
      </c>
      <c r="H247" s="2">
        <v>-115.5532</v>
      </c>
      <c r="I247" s="2">
        <v>-144.10890000000001</v>
      </c>
      <c r="J247" s="2">
        <v>-136.79570000000001</v>
      </c>
      <c r="K247" s="2">
        <v>-128.7662</v>
      </c>
      <c r="L247" s="2">
        <v>-132.37090000000001</v>
      </c>
      <c r="M247" s="2">
        <v>-144.24350000000001</v>
      </c>
      <c r="N247" s="2">
        <v>-155.35669999999999</v>
      </c>
      <c r="O247" s="2">
        <v>-161.9134</v>
      </c>
      <c r="P247" s="2">
        <v>-180.977</v>
      </c>
      <c r="Q247" s="2">
        <v>-193.94550000000001</v>
      </c>
      <c r="R247" s="2">
        <v>-210.4941</v>
      </c>
      <c r="S247" s="2">
        <v>-230.8425</v>
      </c>
      <c r="T247" s="2">
        <v>-245.1773</v>
      </c>
      <c r="U247" s="2">
        <v>-248.8143</v>
      </c>
      <c r="V247" s="2">
        <v>-271.92149999999998</v>
      </c>
      <c r="W247" s="2">
        <v>-277.23230000000001</v>
      </c>
      <c r="X247" s="2">
        <v>-281.97570000000002</v>
      </c>
      <c r="Y247" s="2">
        <v>-288.9151</v>
      </c>
      <c r="Z247" s="2">
        <v>-293.62639999999999</v>
      </c>
      <c r="AA247" s="2">
        <v>-301.44349999999997</v>
      </c>
      <c r="AB247" s="2">
        <v>-182.54975416666599</v>
      </c>
      <c r="AC247" s="2"/>
    </row>
    <row r="248" spans="3:29" x14ac:dyDescent="0.2">
      <c r="C248" t="s">
        <v>244</v>
      </c>
      <c r="D248" s="2">
        <v>4846.5870000000004</v>
      </c>
      <c r="E248" s="2">
        <v>4997.9709999999995</v>
      </c>
      <c r="F248" s="2">
        <v>5139.9769999999999</v>
      </c>
      <c r="G248" s="2">
        <v>5212.8100000000004</v>
      </c>
      <c r="H248" s="2">
        <v>5416.8</v>
      </c>
      <c r="I248" s="2">
        <v>5602.9369999999999</v>
      </c>
      <c r="J248" s="2">
        <v>5811.6189999999997</v>
      </c>
      <c r="K248" s="2">
        <v>5920.0969999999998</v>
      </c>
      <c r="L248" s="2">
        <v>6017.05</v>
      </c>
      <c r="M248" s="2">
        <v>6196.6850000000004</v>
      </c>
      <c r="N248" s="2">
        <v>6397.6030000000001</v>
      </c>
      <c r="O248" s="2">
        <v>6495.692</v>
      </c>
      <c r="P248" s="2">
        <v>6606.7560000000003</v>
      </c>
      <c r="Q248" s="2">
        <v>6752.8209999999999</v>
      </c>
      <c r="R248" s="2">
        <v>7131.7129999999997</v>
      </c>
      <c r="S248" s="2">
        <v>7539.5</v>
      </c>
      <c r="T248" s="2">
        <v>7956.4059999999999</v>
      </c>
      <c r="U248" s="2">
        <v>8050.2280000000001</v>
      </c>
      <c r="V248" s="2">
        <v>8172.4830000000002</v>
      </c>
      <c r="W248" s="2">
        <v>8331.1270000000004</v>
      </c>
      <c r="X248" s="2">
        <v>8421.9320000000007</v>
      </c>
      <c r="Y248" s="2">
        <v>8718.3760000000002</v>
      </c>
      <c r="Z248" s="2">
        <v>9097.1749999999993</v>
      </c>
      <c r="AA248" s="2">
        <v>9451.723</v>
      </c>
      <c r="AB248" s="2">
        <v>6845.2528333333303</v>
      </c>
      <c r="AC248" s="2"/>
    </row>
    <row r="249" spans="3:29" x14ac:dyDescent="0.2">
      <c r="C249" t="s">
        <v>245</v>
      </c>
      <c r="D249" s="2">
        <v>-713.44090000000006</v>
      </c>
      <c r="E249" s="2">
        <v>-907.39980000000003</v>
      </c>
      <c r="F249" s="2">
        <v>-1151.0219999999999</v>
      </c>
      <c r="G249" s="2">
        <v>-1453.115</v>
      </c>
      <c r="H249" s="2">
        <v>-1763.886</v>
      </c>
      <c r="I249" s="2">
        <v>-2116.402</v>
      </c>
      <c r="J249" s="2">
        <v>-2498.8910000000001</v>
      </c>
      <c r="K249" s="2">
        <v>-2943.2280000000001</v>
      </c>
      <c r="L249" s="2">
        <v>-3405.1129999999998</v>
      </c>
      <c r="M249" s="2">
        <v>-3847.46</v>
      </c>
      <c r="N249" s="2">
        <v>-4317.0360000000001</v>
      </c>
      <c r="O249" s="2">
        <v>-4818.3519999999999</v>
      </c>
      <c r="P249" s="2">
        <v>-5355.6279999999997</v>
      </c>
      <c r="Q249" s="2">
        <v>-5944.2309999999998</v>
      </c>
      <c r="R249" s="2">
        <v>-6524.8819999999996</v>
      </c>
      <c r="S249" s="2">
        <v>-7083</v>
      </c>
      <c r="T249" s="2">
        <v>-7612.6719999999996</v>
      </c>
      <c r="U249" s="2">
        <v>-8111.027</v>
      </c>
      <c r="V249" s="2">
        <v>-8630.1419999999998</v>
      </c>
      <c r="W249" s="2">
        <v>-9192.0329999999994</v>
      </c>
      <c r="X249" s="2">
        <v>-9802.8029999999999</v>
      </c>
      <c r="Y249" s="2">
        <v>-10471.379999999999</v>
      </c>
      <c r="Z249" s="2">
        <v>-11202.82</v>
      </c>
      <c r="AA249" s="2">
        <v>-12007.86</v>
      </c>
      <c r="AB249" s="2">
        <v>-5494.74265416666</v>
      </c>
      <c r="AC249" s="2"/>
    </row>
    <row r="250" spans="3:29" x14ac:dyDescent="0.2">
      <c r="C250" t="s">
        <v>246</v>
      </c>
      <c r="D250" s="2">
        <v>4594.0889999999999</v>
      </c>
      <c r="E250" s="2">
        <v>4592.7510000000002</v>
      </c>
      <c r="F250" s="2">
        <v>4588.0619999999999</v>
      </c>
      <c r="G250" s="2">
        <v>4587.4880000000003</v>
      </c>
      <c r="H250" s="2">
        <v>4589.1779999999999</v>
      </c>
      <c r="I250" s="2">
        <v>4588.8320000000003</v>
      </c>
      <c r="J250" s="2">
        <v>4579.8689999999997</v>
      </c>
      <c r="K250" s="2">
        <v>4584.66</v>
      </c>
      <c r="L250" s="2">
        <v>4562.4880000000003</v>
      </c>
      <c r="M250" s="2">
        <v>4557.4350000000004</v>
      </c>
      <c r="N250" s="2">
        <v>4574.3590000000004</v>
      </c>
      <c r="O250" s="2">
        <v>4564.8469999999998</v>
      </c>
      <c r="P250" s="2">
        <v>4564.1750000000002</v>
      </c>
      <c r="Q250" s="2">
        <v>4566.6670000000004</v>
      </c>
      <c r="R250" s="2">
        <v>4565.1459999999997</v>
      </c>
      <c r="S250" s="2">
        <v>4568.1180000000004</v>
      </c>
      <c r="T250" s="2">
        <v>4563.74</v>
      </c>
      <c r="U250" s="2">
        <v>4565.3969999999999</v>
      </c>
      <c r="V250" s="2">
        <v>4563.6210000000001</v>
      </c>
      <c r="W250" s="2">
        <v>4561.4089999999997</v>
      </c>
      <c r="X250" s="2">
        <v>4559.9189999999999</v>
      </c>
      <c r="Y250" s="2">
        <v>4561.826</v>
      </c>
      <c r="Z250" s="2">
        <v>4549.8890000000001</v>
      </c>
      <c r="AA250" s="2">
        <v>4549.59</v>
      </c>
      <c r="AB250" s="2">
        <v>4570.98145833333</v>
      </c>
      <c r="AC250" s="2"/>
    </row>
    <row r="251" spans="3:29" x14ac:dyDescent="0.2">
      <c r="C251" t="s">
        <v>247</v>
      </c>
      <c r="D251" s="2">
        <v>4594.0889999999999</v>
      </c>
      <c r="E251" s="2">
        <v>4592.7510000000002</v>
      </c>
      <c r="F251" s="2">
        <v>4588.0619999999999</v>
      </c>
      <c r="G251" s="2">
        <v>4587.4880000000003</v>
      </c>
      <c r="H251" s="2">
        <v>4589.1779999999999</v>
      </c>
      <c r="I251" s="2">
        <v>4588.8320000000003</v>
      </c>
      <c r="J251" s="2">
        <v>4579.8689999999997</v>
      </c>
      <c r="K251" s="2">
        <v>4584.66</v>
      </c>
      <c r="L251" s="2">
        <v>4562.4880000000003</v>
      </c>
      <c r="M251" s="2">
        <v>4557.4350000000004</v>
      </c>
      <c r="N251" s="2">
        <v>4574.3590000000004</v>
      </c>
      <c r="O251" s="2">
        <v>4564.8469999999998</v>
      </c>
      <c r="P251" s="2">
        <v>4564.1750000000002</v>
      </c>
      <c r="Q251" s="2">
        <v>4566.6670000000004</v>
      </c>
      <c r="R251" s="2">
        <v>4565.1459999999997</v>
      </c>
      <c r="S251" s="2">
        <v>4568.1180000000004</v>
      </c>
      <c r="T251" s="2">
        <v>4563.74</v>
      </c>
      <c r="U251" s="2">
        <v>4565.3969999999999</v>
      </c>
      <c r="V251" s="2">
        <v>4563.6210000000001</v>
      </c>
      <c r="W251" s="2">
        <v>4561.4089999999997</v>
      </c>
      <c r="X251" s="2">
        <v>4559.9189999999999</v>
      </c>
      <c r="Y251" s="2">
        <v>4561.826</v>
      </c>
      <c r="Z251" s="2">
        <v>4549.8890000000001</v>
      </c>
      <c r="AA251" s="2">
        <v>4549.59</v>
      </c>
      <c r="AB251" s="2">
        <v>4570.98145833333</v>
      </c>
      <c r="AC251" s="2"/>
    </row>
    <row r="252" spans="3:29" x14ac:dyDescent="0.2">
      <c r="C252" t="s">
        <v>485</v>
      </c>
      <c r="D252" s="2">
        <v>0.15291979999999999</v>
      </c>
      <c r="E252" s="2">
        <v>0.26135239999999998</v>
      </c>
      <c r="F252" s="2">
        <v>0.40770849999999997</v>
      </c>
      <c r="G252" s="2">
        <v>1.9381980000000001</v>
      </c>
      <c r="H252" s="2">
        <v>3.7615850000000002</v>
      </c>
      <c r="I252" s="2">
        <v>5.505401</v>
      </c>
      <c r="J252" s="2">
        <v>6.6516200000000003</v>
      </c>
      <c r="K252" s="2">
        <v>5.2204300000000003</v>
      </c>
      <c r="L252" s="2">
        <v>10.26868</v>
      </c>
      <c r="M252" s="2">
        <v>10.96388</v>
      </c>
      <c r="N252" s="2">
        <v>8.2643789999999999</v>
      </c>
      <c r="O252" s="2">
        <v>11.151160000000001</v>
      </c>
      <c r="P252" s="2">
        <v>11.644030000000001</v>
      </c>
      <c r="Q252" s="2">
        <v>14.61201</v>
      </c>
      <c r="R252" s="2">
        <v>12.21866</v>
      </c>
      <c r="S252" s="2">
        <v>12.959250000000001</v>
      </c>
      <c r="T252" s="2">
        <v>15.41845</v>
      </c>
      <c r="U252" s="2">
        <v>14.947089999999999</v>
      </c>
      <c r="V252" s="2">
        <v>14.919639999999999</v>
      </c>
      <c r="W252" s="2">
        <v>18.326129999999999</v>
      </c>
      <c r="X252" s="2">
        <v>17.453970000000002</v>
      </c>
      <c r="Y252" s="2">
        <v>21.034279999999999</v>
      </c>
      <c r="Z252" s="2">
        <v>22.338809999999999</v>
      </c>
      <c r="AA252" s="2">
        <v>21.038229999999999</v>
      </c>
      <c r="AB252" s="2">
        <v>10.894077654166599</v>
      </c>
      <c r="AC252" s="2"/>
    </row>
    <row r="253" spans="3:29" x14ac:dyDescent="0.2">
      <c r="C253" t="s">
        <v>458</v>
      </c>
      <c r="D253" s="2">
        <v>400.7303</v>
      </c>
      <c r="E253" s="2">
        <v>2798.25</v>
      </c>
      <c r="F253" s="2">
        <v>2879.3850000000002</v>
      </c>
      <c r="G253" s="2">
        <v>2946.4659999999999</v>
      </c>
      <c r="H253" s="2">
        <v>3014.1019999999999</v>
      </c>
      <c r="I253" s="2">
        <v>3080.8249999999998</v>
      </c>
      <c r="J253" s="2">
        <v>3147.5259999999998</v>
      </c>
      <c r="K253" s="2">
        <v>3220.5749999999998</v>
      </c>
      <c r="L253" s="2">
        <v>3283.4859999999999</v>
      </c>
      <c r="M253" s="2">
        <v>3349.2840000000001</v>
      </c>
      <c r="N253" s="2">
        <v>3477.9450000000002</v>
      </c>
      <c r="O253" s="2">
        <v>3601.8220000000001</v>
      </c>
      <c r="P253" s="2">
        <v>3737.0810000000001</v>
      </c>
      <c r="Q253" s="2">
        <v>3883.6179999999999</v>
      </c>
      <c r="R253" s="2">
        <v>4032.1529999999998</v>
      </c>
      <c r="S253" s="2">
        <v>4106.875</v>
      </c>
      <c r="T253" s="2">
        <v>4134.6880000000001</v>
      </c>
      <c r="U253" s="2">
        <v>4162.7340000000004</v>
      </c>
      <c r="V253" s="2">
        <v>4198.1970000000001</v>
      </c>
      <c r="W253" s="2">
        <v>4230.4040000000005</v>
      </c>
      <c r="X253" s="2">
        <v>4299.6750000000002</v>
      </c>
      <c r="Y253" s="2">
        <v>4368.4960000000001</v>
      </c>
      <c r="Z253" s="2">
        <v>4406.5439999999999</v>
      </c>
      <c r="AA253" s="2">
        <v>4459.5569999999998</v>
      </c>
      <c r="AB253" s="2">
        <v>3550.8507625000002</v>
      </c>
      <c r="AC253" s="2"/>
    </row>
    <row r="254" spans="3:29" x14ac:dyDescent="0.2">
      <c r="C254" t="s">
        <v>248</v>
      </c>
      <c r="D254" s="2">
        <v>725.29319999999996</v>
      </c>
      <c r="E254" s="2">
        <v>996.19640000000004</v>
      </c>
      <c r="F254" s="2">
        <v>1227.059</v>
      </c>
      <c r="G254" s="2">
        <v>1357.289</v>
      </c>
      <c r="H254" s="2">
        <v>1476.2670000000001</v>
      </c>
      <c r="I254" s="2">
        <v>1558.528</v>
      </c>
      <c r="J254" s="2">
        <v>1647.0809999999999</v>
      </c>
      <c r="K254" s="2">
        <v>1722.2760000000001</v>
      </c>
      <c r="L254" s="2">
        <v>1827.154</v>
      </c>
      <c r="M254" s="2">
        <v>1933.9690000000001</v>
      </c>
      <c r="N254" s="2">
        <v>2060.6419999999998</v>
      </c>
      <c r="O254" s="2">
        <v>2174.1379999999999</v>
      </c>
      <c r="P254" s="2">
        <v>2298.2759999999998</v>
      </c>
      <c r="Q254" s="2">
        <v>2421.808</v>
      </c>
      <c r="R254" s="2">
        <v>2601.8530000000001</v>
      </c>
      <c r="S254" s="2">
        <v>2819.105</v>
      </c>
      <c r="T254" s="2">
        <v>3099.326</v>
      </c>
      <c r="U254" s="2">
        <v>3248.9470000000001</v>
      </c>
      <c r="V254" s="2">
        <v>3389.538</v>
      </c>
      <c r="W254" s="2">
        <v>3579.009</v>
      </c>
      <c r="X254" s="2">
        <v>3765.0329999999999</v>
      </c>
      <c r="Y254" s="2">
        <v>4007.721</v>
      </c>
      <c r="Z254" s="2">
        <v>4263.4740000000002</v>
      </c>
      <c r="AA254" s="2">
        <v>4386.3389999999999</v>
      </c>
      <c r="AB254" s="2">
        <v>2441.0967333333301</v>
      </c>
      <c r="AC254" s="2"/>
    </row>
    <row r="255" spans="3:29" x14ac:dyDescent="0.2">
      <c r="C255" t="s">
        <v>459</v>
      </c>
      <c r="D255" s="2">
        <v>73.978579999999994</v>
      </c>
      <c r="E255" s="2">
        <v>84.874560000000002</v>
      </c>
      <c r="F255" s="2">
        <v>91.639989999999997</v>
      </c>
      <c r="G255" s="2">
        <v>97.300380000000004</v>
      </c>
      <c r="H255" s="2">
        <v>114.0188</v>
      </c>
      <c r="I255" s="2">
        <v>123.5</v>
      </c>
      <c r="J255" s="2">
        <v>134.50550000000001</v>
      </c>
      <c r="K255" s="2">
        <v>146.56270000000001</v>
      </c>
      <c r="L255" s="2">
        <v>155.4418</v>
      </c>
      <c r="M255" s="2">
        <v>165.72399999999999</v>
      </c>
      <c r="N255" s="2">
        <v>178.15039999999999</v>
      </c>
      <c r="O255" s="2">
        <v>193.636</v>
      </c>
      <c r="P255" s="2">
        <v>215.23650000000001</v>
      </c>
      <c r="Q255" s="2">
        <v>243.8768</v>
      </c>
      <c r="R255" s="2">
        <v>270.0453</v>
      </c>
      <c r="S255" s="2">
        <v>298.93259999999998</v>
      </c>
      <c r="T255" s="2">
        <v>328.58580000000001</v>
      </c>
      <c r="U255" s="2">
        <v>341.87490000000003</v>
      </c>
      <c r="V255" s="2">
        <v>379.851</v>
      </c>
      <c r="W255" s="2">
        <v>405.43770000000001</v>
      </c>
      <c r="X255" s="2">
        <v>430.23750000000001</v>
      </c>
      <c r="Y255" s="2">
        <v>449.61709999999999</v>
      </c>
      <c r="Z255" s="2">
        <v>488.46519999999998</v>
      </c>
      <c r="AA255" s="2">
        <v>502.6848</v>
      </c>
      <c r="AB255" s="2">
        <v>246.424079583333</v>
      </c>
      <c r="AC255" s="2"/>
    </row>
    <row r="256" spans="3:29" x14ac:dyDescent="0.2">
      <c r="C256" t="s">
        <v>249</v>
      </c>
      <c r="D256" s="2">
        <v>1695.424</v>
      </c>
      <c r="E256" s="2">
        <v>2452.4430000000002</v>
      </c>
      <c r="F256" s="2">
        <v>3021.04</v>
      </c>
      <c r="G256" s="2">
        <v>3571.4459999999999</v>
      </c>
      <c r="H256" s="2">
        <v>4044.549</v>
      </c>
      <c r="I256" s="2">
        <v>4438.4589999999998</v>
      </c>
      <c r="J256" s="2">
        <v>4832.6360000000004</v>
      </c>
      <c r="K256" s="2">
        <v>5121.5619999999999</v>
      </c>
      <c r="L256" s="2">
        <v>5417.5590000000002</v>
      </c>
      <c r="M256" s="2">
        <v>5685.5259999999998</v>
      </c>
      <c r="N256" s="2">
        <v>5938.8040000000001</v>
      </c>
      <c r="O256" s="2">
        <v>6200.9009999999998</v>
      </c>
      <c r="P256" s="2">
        <v>6455.6930000000002</v>
      </c>
      <c r="Q256" s="2">
        <v>6724.9650000000001</v>
      </c>
      <c r="R256" s="2">
        <v>7255.9359999999997</v>
      </c>
      <c r="S256" s="2">
        <v>7807.3019999999997</v>
      </c>
      <c r="T256" s="2">
        <v>8360.1010000000006</v>
      </c>
      <c r="U256" s="2">
        <v>8612.0709999999999</v>
      </c>
      <c r="V256" s="2">
        <v>8858.6530000000002</v>
      </c>
      <c r="W256" s="2">
        <v>9182.5779999999995</v>
      </c>
      <c r="X256" s="2">
        <v>9451.7150000000001</v>
      </c>
      <c r="Y256" s="2">
        <v>9729.0640000000003</v>
      </c>
      <c r="Z256" s="2">
        <v>9840.4110000000001</v>
      </c>
      <c r="AA256" s="2">
        <v>10072.14</v>
      </c>
      <c r="AB256" s="2">
        <v>6448.7907500000001</v>
      </c>
      <c r="AC256" s="2"/>
    </row>
    <row r="257" spans="3:29" x14ac:dyDescent="0.2">
      <c r="C257" t="s">
        <v>250</v>
      </c>
      <c r="D257" s="2">
        <v>660.12549999999999</v>
      </c>
      <c r="E257" s="2">
        <v>847.12159999999994</v>
      </c>
      <c r="F257" s="2">
        <v>990.64729999999997</v>
      </c>
      <c r="G257" s="2">
        <v>1102.7460000000001</v>
      </c>
      <c r="H257" s="2">
        <v>1198.402</v>
      </c>
      <c r="I257" s="2">
        <v>1319.3140000000001</v>
      </c>
      <c r="J257" s="2">
        <v>1462.047</v>
      </c>
      <c r="K257" s="2">
        <v>1608.9680000000001</v>
      </c>
      <c r="L257" s="2">
        <v>1767.2239999999999</v>
      </c>
      <c r="M257" s="2">
        <v>1913.4090000000001</v>
      </c>
      <c r="N257" s="2">
        <v>2031.412</v>
      </c>
      <c r="O257" s="2">
        <v>2159.5639999999999</v>
      </c>
      <c r="P257" s="2">
        <v>2292.5520000000001</v>
      </c>
      <c r="Q257" s="2">
        <v>2424.7170000000001</v>
      </c>
      <c r="R257" s="2">
        <v>2560.194</v>
      </c>
      <c r="S257" s="2">
        <v>2692.4569999999999</v>
      </c>
      <c r="T257" s="2">
        <v>2835.77</v>
      </c>
      <c r="U257" s="2">
        <v>2936.8879999999999</v>
      </c>
      <c r="V257" s="2">
        <v>3031.0709999999999</v>
      </c>
      <c r="W257" s="2">
        <v>3133.9670000000001</v>
      </c>
      <c r="X257" s="2">
        <v>3236.8850000000002</v>
      </c>
      <c r="Y257" s="2">
        <v>3350.12</v>
      </c>
      <c r="Z257" s="2">
        <v>3447.0210000000002</v>
      </c>
      <c r="AA257" s="2">
        <v>3546.2820000000002</v>
      </c>
      <c r="AB257" s="2">
        <v>2189.5376833333298</v>
      </c>
      <c r="AC257" s="2"/>
    </row>
    <row r="258" spans="3:29" x14ac:dyDescent="0.2">
      <c r="C258" t="s">
        <v>448</v>
      </c>
      <c r="D258" s="2">
        <v>149.9049</v>
      </c>
      <c r="E258" s="2">
        <v>218.97229999999999</v>
      </c>
      <c r="F258" s="2">
        <v>255.87270000000001</v>
      </c>
      <c r="G258" s="2">
        <v>279.45580000000001</v>
      </c>
      <c r="H258" s="2">
        <v>308.18720000000002</v>
      </c>
      <c r="I258" s="2">
        <v>346.67599999999999</v>
      </c>
      <c r="J258" s="2">
        <v>388.56389999999999</v>
      </c>
      <c r="K258" s="2">
        <v>428.38459999999998</v>
      </c>
      <c r="L258" s="2">
        <v>470.84289999999999</v>
      </c>
      <c r="M258" s="2">
        <v>508.45319999999998</v>
      </c>
      <c r="N258" s="2">
        <v>545.53279999999995</v>
      </c>
      <c r="O258" s="2">
        <v>576.81790000000001</v>
      </c>
      <c r="P258" s="2">
        <v>606.03269999999998</v>
      </c>
      <c r="Q258" s="2">
        <v>635.27120000000002</v>
      </c>
      <c r="R258" s="2">
        <v>658.18740000000003</v>
      </c>
      <c r="S258" s="2">
        <v>681.66010000000006</v>
      </c>
      <c r="T258" s="2">
        <v>704.5059</v>
      </c>
      <c r="U258" s="2">
        <v>730.63649999999996</v>
      </c>
      <c r="V258" s="2">
        <v>755.5643</v>
      </c>
      <c r="W258" s="2">
        <v>777.86260000000004</v>
      </c>
      <c r="X258" s="2">
        <v>802.44389999999999</v>
      </c>
      <c r="Y258" s="2">
        <v>841.06089999999995</v>
      </c>
      <c r="Z258" s="2">
        <v>895.66520000000003</v>
      </c>
      <c r="AA258" s="2">
        <v>992.23400000000004</v>
      </c>
      <c r="AB258" s="2">
        <v>564.94953750000002</v>
      </c>
      <c r="AC258" s="2"/>
    </row>
    <row r="259" spans="3:29" x14ac:dyDescent="0.2">
      <c r="C259" t="s">
        <v>251</v>
      </c>
      <c r="D259" s="2">
        <v>106.4402</v>
      </c>
      <c r="E259" s="2">
        <v>157.55590000000001</v>
      </c>
      <c r="F259" s="2">
        <v>185.08459999999999</v>
      </c>
      <c r="G259" s="2">
        <v>203.11859999999999</v>
      </c>
      <c r="H259" s="2">
        <v>223.547</v>
      </c>
      <c r="I259" s="2">
        <v>250.91210000000001</v>
      </c>
      <c r="J259" s="2">
        <v>279.8458</v>
      </c>
      <c r="K259" s="2">
        <v>308.79070000000002</v>
      </c>
      <c r="L259" s="2">
        <v>339.12639999999999</v>
      </c>
      <c r="M259" s="2">
        <v>364.31189999999998</v>
      </c>
      <c r="N259" s="2">
        <v>388.65280000000001</v>
      </c>
      <c r="O259" s="2">
        <v>412.1157</v>
      </c>
      <c r="P259" s="2">
        <v>433.62560000000002</v>
      </c>
      <c r="Q259" s="2">
        <v>456.44850000000002</v>
      </c>
      <c r="R259" s="2">
        <v>472.35109999999997</v>
      </c>
      <c r="S259" s="2">
        <v>488.85890000000001</v>
      </c>
      <c r="T259" s="2">
        <v>506.20769999999999</v>
      </c>
      <c r="U259" s="2">
        <v>524.80240000000003</v>
      </c>
      <c r="V259" s="2">
        <v>545.13729999999998</v>
      </c>
      <c r="W259" s="2">
        <v>563.67920000000004</v>
      </c>
      <c r="X259" s="2">
        <v>580.48609999999996</v>
      </c>
      <c r="Y259" s="2">
        <v>620.2491</v>
      </c>
      <c r="Z259" s="2">
        <v>671.6635</v>
      </c>
      <c r="AA259" s="2">
        <v>748.84500000000003</v>
      </c>
      <c r="AB259" s="2">
        <v>409.66067083333297</v>
      </c>
      <c r="AC259" s="2"/>
    </row>
    <row r="260" spans="3:29" x14ac:dyDescent="0.2">
      <c r="C260" t="s">
        <v>252</v>
      </c>
      <c r="D260" s="2">
        <v>459.95049999999998</v>
      </c>
      <c r="E260" s="2">
        <v>582.63390000000004</v>
      </c>
      <c r="F260" s="2">
        <v>710.75729999999999</v>
      </c>
      <c r="G260" s="2">
        <v>765.10350000000005</v>
      </c>
      <c r="H260" s="2">
        <v>816.91880000000003</v>
      </c>
      <c r="I260" s="2">
        <v>859.10569999999996</v>
      </c>
      <c r="J260" s="2">
        <v>912.46510000000001</v>
      </c>
      <c r="K260" s="2">
        <v>960.22990000000004</v>
      </c>
      <c r="L260" s="2">
        <v>1020.17</v>
      </c>
      <c r="M260" s="2">
        <v>1080.171</v>
      </c>
      <c r="N260" s="2">
        <v>1162.7840000000001</v>
      </c>
      <c r="O260" s="2">
        <v>1232.0329999999999</v>
      </c>
      <c r="P260" s="2">
        <v>1317.58</v>
      </c>
      <c r="Q260" s="2">
        <v>1395.16</v>
      </c>
      <c r="R260" s="2">
        <v>1498.528</v>
      </c>
      <c r="S260" s="2">
        <v>1607.546</v>
      </c>
      <c r="T260" s="2">
        <v>1740.914</v>
      </c>
      <c r="U260" s="2">
        <v>1839.096</v>
      </c>
      <c r="V260" s="2">
        <v>1919.123</v>
      </c>
      <c r="W260" s="2">
        <v>2002.598</v>
      </c>
      <c r="X260" s="2">
        <v>2205.2849999999999</v>
      </c>
      <c r="Y260" s="2">
        <v>2411.1880000000001</v>
      </c>
      <c r="Z260" s="2">
        <v>2573.6469999999999</v>
      </c>
      <c r="AA260" s="2">
        <v>2685.29</v>
      </c>
      <c r="AB260" s="2">
        <v>1406.5949041666599</v>
      </c>
      <c r="AC260" s="2"/>
    </row>
    <row r="261" spans="3:29" x14ac:dyDescent="0.2">
      <c r="C261" t="s">
        <v>253</v>
      </c>
      <c r="D261" s="2">
        <v>620.20389999999998</v>
      </c>
      <c r="E261" s="2">
        <v>791.37919999999997</v>
      </c>
      <c r="F261" s="2">
        <v>953.60109999999997</v>
      </c>
      <c r="G261" s="2">
        <v>1066.1690000000001</v>
      </c>
      <c r="H261" s="2">
        <v>1190.799</v>
      </c>
      <c r="I261" s="2">
        <v>1346.9159999999999</v>
      </c>
      <c r="J261" s="2">
        <v>1508.6320000000001</v>
      </c>
      <c r="K261" s="2">
        <v>1673.797</v>
      </c>
      <c r="L261" s="2">
        <v>1833.3720000000001</v>
      </c>
      <c r="M261" s="2">
        <v>1974.652</v>
      </c>
      <c r="N261" s="2">
        <v>2125.3789999999999</v>
      </c>
      <c r="O261" s="2">
        <v>2225.12</v>
      </c>
      <c r="P261" s="2">
        <v>2333.5740000000001</v>
      </c>
      <c r="Q261" s="2">
        <v>2465.837</v>
      </c>
      <c r="R261" s="2">
        <v>2500.21</v>
      </c>
      <c r="S261" s="2">
        <v>2569.0419999999999</v>
      </c>
      <c r="T261" s="2">
        <v>2662.7719999999999</v>
      </c>
      <c r="U261" s="2">
        <v>2703.1149999999998</v>
      </c>
      <c r="V261" s="2">
        <v>2775.4760000000001</v>
      </c>
      <c r="W261" s="2">
        <v>2841.65</v>
      </c>
      <c r="X261" s="2">
        <v>2861.8359999999998</v>
      </c>
      <c r="Y261" s="2">
        <v>2866.018</v>
      </c>
      <c r="Z261" s="2">
        <v>2949.0770000000002</v>
      </c>
      <c r="AA261" s="2">
        <v>3017.3009999999999</v>
      </c>
      <c r="AB261" s="2">
        <v>2077.3303416666599</v>
      </c>
      <c r="AC261" s="2"/>
    </row>
    <row r="262" spans="3:29" x14ac:dyDescent="0.2">
      <c r="C262" t="s">
        <v>254</v>
      </c>
      <c r="D262" s="2">
        <v>404.4074</v>
      </c>
      <c r="E262" s="2">
        <v>541.06470000000002</v>
      </c>
      <c r="F262" s="2">
        <v>660.73599999999999</v>
      </c>
      <c r="G262" s="2">
        <v>762.22140000000002</v>
      </c>
      <c r="H262" s="2">
        <v>854.19460000000004</v>
      </c>
      <c r="I262" s="2">
        <v>952.09799999999996</v>
      </c>
      <c r="J262" s="2">
        <v>1055.4860000000001</v>
      </c>
      <c r="K262" s="2">
        <v>1149.452</v>
      </c>
      <c r="L262" s="2">
        <v>1241.4159999999999</v>
      </c>
      <c r="M262" s="2">
        <v>1324.779</v>
      </c>
      <c r="N262" s="2">
        <v>1415.8510000000001</v>
      </c>
      <c r="O262" s="2">
        <v>1479.7909999999999</v>
      </c>
      <c r="P262" s="2">
        <v>1559.827</v>
      </c>
      <c r="Q262" s="2">
        <v>1664.681</v>
      </c>
      <c r="R262" s="2">
        <v>1682.308</v>
      </c>
      <c r="S262" s="2">
        <v>1734.3579999999999</v>
      </c>
      <c r="T262" s="2">
        <v>1814.83</v>
      </c>
      <c r="U262" s="2">
        <v>1837.711</v>
      </c>
      <c r="V262" s="2">
        <v>1899.434</v>
      </c>
      <c r="W262" s="2">
        <v>1958.8</v>
      </c>
      <c r="X262" s="2">
        <v>1971.5909999999999</v>
      </c>
      <c r="Y262" s="2">
        <v>1979.3789999999999</v>
      </c>
      <c r="Z262" s="2">
        <v>2044.7360000000001</v>
      </c>
      <c r="AA262" s="2">
        <v>2081.9789999999998</v>
      </c>
      <c r="AB262" s="2">
        <v>1419.6304625</v>
      </c>
      <c r="AC262" s="2"/>
    </row>
    <row r="263" spans="3:29" x14ac:dyDescent="0.2">
      <c r="C263" t="s">
        <v>255</v>
      </c>
      <c r="D263" s="2">
        <v>381.23059999999998</v>
      </c>
      <c r="E263" s="2">
        <v>476.91449999999998</v>
      </c>
      <c r="F263" s="2">
        <v>571.59810000000004</v>
      </c>
      <c r="G263" s="2">
        <v>630.93679999999995</v>
      </c>
      <c r="H263" s="2">
        <v>704.01760000000002</v>
      </c>
      <c r="I263" s="2">
        <v>802.18790000000001</v>
      </c>
      <c r="J263" s="2">
        <v>904.31780000000003</v>
      </c>
      <c r="K263" s="2">
        <v>1010.222</v>
      </c>
      <c r="L263" s="2">
        <v>1119.165</v>
      </c>
      <c r="M263" s="2">
        <v>1213.172</v>
      </c>
      <c r="N263" s="2">
        <v>1305.454</v>
      </c>
      <c r="O263" s="2">
        <v>1384.5450000000001</v>
      </c>
      <c r="P263" s="2">
        <v>1454.723</v>
      </c>
      <c r="Q263" s="2">
        <v>1532.374</v>
      </c>
      <c r="R263" s="2">
        <v>1577.3019999999999</v>
      </c>
      <c r="S263" s="2">
        <v>1631.826</v>
      </c>
      <c r="T263" s="2">
        <v>1687.769</v>
      </c>
      <c r="U263" s="2">
        <v>1734.1030000000001</v>
      </c>
      <c r="V263" s="2">
        <v>1799.62</v>
      </c>
      <c r="W263" s="2">
        <v>1856.848</v>
      </c>
      <c r="X263" s="2">
        <v>1877.8820000000001</v>
      </c>
      <c r="Y263" s="2">
        <v>2047.9010000000001</v>
      </c>
      <c r="Z263" s="2">
        <v>2222.136</v>
      </c>
      <c r="AA263" s="2">
        <v>2359.788</v>
      </c>
      <c r="AB263" s="2">
        <v>1345.2513875</v>
      </c>
      <c r="AC263" s="2"/>
    </row>
    <row r="264" spans="3:29" x14ac:dyDescent="0.2">
      <c r="C264" t="s">
        <v>447</v>
      </c>
      <c r="D264" s="2">
        <v>314.43150000000003</v>
      </c>
      <c r="E264" s="2">
        <v>391.18970000000002</v>
      </c>
      <c r="F264" s="2">
        <v>467.98919999999998</v>
      </c>
      <c r="G264" s="2">
        <v>516.01530000000002</v>
      </c>
      <c r="H264" s="2">
        <v>575.25149999999996</v>
      </c>
      <c r="I264" s="2">
        <v>656.58900000000006</v>
      </c>
      <c r="J264" s="2">
        <v>739.32309999999995</v>
      </c>
      <c r="K264" s="2">
        <v>828.41970000000003</v>
      </c>
      <c r="L264" s="2">
        <v>920.96289999999999</v>
      </c>
      <c r="M264" s="2">
        <v>1001.585</v>
      </c>
      <c r="N264" s="2">
        <v>1076.3789999999999</v>
      </c>
      <c r="O264" s="2">
        <v>1141.3499999999999</v>
      </c>
      <c r="P264" s="2">
        <v>1200.4159999999999</v>
      </c>
      <c r="Q264" s="2">
        <v>1262.789</v>
      </c>
      <c r="R264" s="2">
        <v>1308.9380000000001</v>
      </c>
      <c r="S264" s="2">
        <v>1359.7819999999999</v>
      </c>
      <c r="T264" s="2">
        <v>1405.9069999999999</v>
      </c>
      <c r="U264" s="2">
        <v>1454.9970000000001</v>
      </c>
      <c r="V264" s="2">
        <v>1502.617</v>
      </c>
      <c r="W264" s="2">
        <v>1553.26</v>
      </c>
      <c r="X264" s="2">
        <v>1605.3040000000001</v>
      </c>
      <c r="Y264" s="2">
        <v>1662.3</v>
      </c>
      <c r="Z264" s="2">
        <v>1712.7809999999999</v>
      </c>
      <c r="AA264" s="2">
        <v>1784.7539999999999</v>
      </c>
      <c r="AB264" s="2">
        <v>1101.80545416666</v>
      </c>
      <c r="AC264" s="2"/>
    </row>
    <row r="265" spans="3:29" x14ac:dyDescent="0.2">
      <c r="C265" t="s">
        <v>256</v>
      </c>
      <c r="D265" s="2">
        <v>436.31439999999998</v>
      </c>
      <c r="E265" s="2">
        <v>529.96450000000004</v>
      </c>
      <c r="F265" s="2">
        <v>629.94320000000005</v>
      </c>
      <c r="G265" s="2">
        <v>680.46249999999998</v>
      </c>
      <c r="H265" s="2">
        <v>757.71209999999996</v>
      </c>
      <c r="I265" s="2">
        <v>873.39559999999994</v>
      </c>
      <c r="J265" s="2">
        <v>992.03200000000004</v>
      </c>
      <c r="K265" s="2">
        <v>1120.489</v>
      </c>
      <c r="L265" s="2">
        <v>1255.7950000000001</v>
      </c>
      <c r="M265" s="2">
        <v>1369.5840000000001</v>
      </c>
      <c r="N265" s="2">
        <v>1479.2280000000001</v>
      </c>
      <c r="O265" s="2">
        <v>1565.7750000000001</v>
      </c>
      <c r="P265" s="2">
        <v>1640.57</v>
      </c>
      <c r="Q265" s="2">
        <v>1718.626</v>
      </c>
      <c r="R265" s="2">
        <v>1769.604</v>
      </c>
      <c r="S265" s="2">
        <v>1830.6859999999999</v>
      </c>
      <c r="T265" s="2">
        <v>1886.7429999999999</v>
      </c>
      <c r="U265" s="2">
        <v>1947.2139999999999</v>
      </c>
      <c r="V265" s="2">
        <v>2001.2529999999999</v>
      </c>
      <c r="W265" s="2">
        <v>2051.5309999999999</v>
      </c>
      <c r="X265" s="2">
        <v>2091.038</v>
      </c>
      <c r="Y265" s="2">
        <v>2266.5569999999998</v>
      </c>
      <c r="Z265" s="2">
        <v>2492.9340000000002</v>
      </c>
      <c r="AA265" s="2">
        <v>2760.0819999999999</v>
      </c>
      <c r="AB265" s="2">
        <v>1506.14722083333</v>
      </c>
      <c r="AC265" s="2"/>
    </row>
    <row r="266" spans="3:29" x14ac:dyDescent="0.2">
      <c r="C266" t="s">
        <v>449</v>
      </c>
      <c r="D266" s="2">
        <v>51.793500000000002</v>
      </c>
      <c r="E266" s="2">
        <v>74.833789999999993</v>
      </c>
      <c r="F266" s="2">
        <v>90.006799999999998</v>
      </c>
      <c r="G266" s="2">
        <v>102.5536</v>
      </c>
      <c r="H266" s="2">
        <v>115.68089999999999</v>
      </c>
      <c r="I266" s="2">
        <v>131.47130000000001</v>
      </c>
      <c r="J266" s="2">
        <v>148.18360000000001</v>
      </c>
      <c r="K266" s="2">
        <v>175.90360000000001</v>
      </c>
      <c r="L266" s="2">
        <v>197.34460000000001</v>
      </c>
      <c r="M266" s="2">
        <v>219.8349</v>
      </c>
      <c r="N266" s="2">
        <v>239.83840000000001</v>
      </c>
      <c r="O266" s="2">
        <v>261.72899999999998</v>
      </c>
      <c r="P266" s="2">
        <v>283.60199999999998</v>
      </c>
      <c r="Q266" s="2">
        <v>305.21769999999998</v>
      </c>
      <c r="R266" s="2">
        <v>327.40269999999998</v>
      </c>
      <c r="S266" s="2">
        <v>350.10320000000002</v>
      </c>
      <c r="T266" s="2">
        <v>372.16890000000001</v>
      </c>
      <c r="U266" s="2">
        <v>395.67770000000002</v>
      </c>
      <c r="V266" s="2">
        <v>419.07299999999998</v>
      </c>
      <c r="W266" s="2">
        <v>443.1234</v>
      </c>
      <c r="X266" s="2">
        <v>468.25389999999999</v>
      </c>
      <c r="Y266" s="2">
        <v>490.47789999999998</v>
      </c>
      <c r="Z266" s="2">
        <v>512.53279999999995</v>
      </c>
      <c r="AA266" s="2">
        <v>545.34280000000001</v>
      </c>
      <c r="AB266" s="2">
        <v>280.08958291666602</v>
      </c>
      <c r="AC266" s="2"/>
    </row>
    <row r="267" spans="3:29" x14ac:dyDescent="0.2">
      <c r="C267" t="s">
        <v>257</v>
      </c>
      <c r="D267" s="2">
        <v>2.3379620000000001</v>
      </c>
      <c r="E267" s="2">
        <v>5.0575559999999999E-2</v>
      </c>
      <c r="F267" s="2">
        <v>7.5604599999999994E-2</v>
      </c>
      <c r="G267" s="2">
        <v>0.27603879999999997</v>
      </c>
      <c r="H267" s="2">
        <v>0.3267603</v>
      </c>
      <c r="I267" s="2">
        <v>0.66152860000000002</v>
      </c>
      <c r="J267" s="2">
        <v>0.49862069999999997</v>
      </c>
      <c r="K267" s="2">
        <v>5.9788940000000002E-3</v>
      </c>
      <c r="L267" s="2">
        <v>0</v>
      </c>
      <c r="M267" s="2">
        <v>5.9788940000000002E-3</v>
      </c>
      <c r="N267" s="2">
        <v>0</v>
      </c>
      <c r="O267" s="2">
        <v>4.1160479999999999E-2</v>
      </c>
      <c r="P267" s="2">
        <v>5.0771490000000002E-2</v>
      </c>
      <c r="Q267" s="2">
        <v>4.5852570000000002E-2</v>
      </c>
      <c r="R267" s="2">
        <v>1.121519E-2</v>
      </c>
      <c r="S267" s="2">
        <v>2.0246650000000001E-2</v>
      </c>
      <c r="T267" s="2">
        <v>4.2575660000000001E-2</v>
      </c>
      <c r="U267" s="2">
        <v>6.9295640000000006E-2</v>
      </c>
      <c r="V267" s="2">
        <v>0.15657470000000001</v>
      </c>
      <c r="W267" s="2">
        <v>0.35489510000000002</v>
      </c>
      <c r="X267" s="2">
        <v>0.37971009999999999</v>
      </c>
      <c r="Y267" s="2">
        <v>0.45855010000000002</v>
      </c>
      <c r="Z267" s="2">
        <v>0.63114910000000002</v>
      </c>
      <c r="AA267" s="2">
        <v>0.45293549999999999</v>
      </c>
      <c r="AB267" s="2">
        <v>0.289749192833333</v>
      </c>
      <c r="AC267" s="2"/>
    </row>
    <row r="268" spans="3:29" x14ac:dyDescent="0.2">
      <c r="C268" t="s">
        <v>258</v>
      </c>
      <c r="D268" s="2">
        <v>1628.175</v>
      </c>
      <c r="E268" s="2">
        <v>1665.9390000000001</v>
      </c>
      <c r="F268" s="2">
        <v>1710.6780000000001</v>
      </c>
      <c r="G268" s="2">
        <v>1815.6410000000001</v>
      </c>
      <c r="H268" s="2">
        <v>2042.69</v>
      </c>
      <c r="I268" s="2">
        <v>2402.12</v>
      </c>
      <c r="J268" s="2">
        <v>2627.0070000000001</v>
      </c>
      <c r="K268" s="2">
        <v>2707.009</v>
      </c>
      <c r="L268" s="2">
        <v>2592.1950000000002</v>
      </c>
      <c r="M268" s="2">
        <v>3013.9050000000002</v>
      </c>
      <c r="N268" s="2">
        <v>2801.1390000000001</v>
      </c>
      <c r="O268" s="2">
        <v>3076.0259999999998</v>
      </c>
      <c r="P268" s="2">
        <v>3193.674</v>
      </c>
      <c r="Q268" s="2">
        <v>3777.9029999999998</v>
      </c>
      <c r="R268" s="2">
        <v>3675.203</v>
      </c>
      <c r="S268" s="2">
        <v>3784.26</v>
      </c>
      <c r="T268" s="2">
        <v>4215.3130000000001</v>
      </c>
      <c r="U268" s="2">
        <v>4275.9319999999998</v>
      </c>
      <c r="V268" s="2">
        <v>4430.6750000000002</v>
      </c>
      <c r="W268" s="2">
        <v>4786.7389999999996</v>
      </c>
      <c r="X268" s="2">
        <v>4869.0320000000002</v>
      </c>
      <c r="Y268" s="2">
        <v>5306.0550000000003</v>
      </c>
      <c r="Z268" s="2">
        <v>5577.7340000000004</v>
      </c>
      <c r="AA268" s="2">
        <v>6156.6469999999999</v>
      </c>
      <c r="AB268" s="2">
        <v>3422.1537916666598</v>
      </c>
      <c r="AC268" s="2"/>
    </row>
    <row r="269" spans="3:29" x14ac:dyDescent="0.2">
      <c r="C269" t="s">
        <v>259</v>
      </c>
      <c r="D269" s="2">
        <v>78.223050000000001</v>
      </c>
      <c r="E269" s="2">
        <v>100.6563</v>
      </c>
      <c r="F269" s="2">
        <v>100.4327</v>
      </c>
      <c r="G269" s="2">
        <v>122.8965</v>
      </c>
      <c r="H269" s="2">
        <v>122.8062</v>
      </c>
      <c r="I269" s="2">
        <v>122.6657</v>
      </c>
      <c r="J269" s="2">
        <v>145.14349999999999</v>
      </c>
      <c r="K269" s="2">
        <v>144.81790000000001</v>
      </c>
      <c r="L269" s="2">
        <v>144.86439999999999</v>
      </c>
      <c r="M269" s="2">
        <v>167.3245</v>
      </c>
      <c r="N269" s="2">
        <v>167.18299999999999</v>
      </c>
      <c r="O269" s="2">
        <v>167.04060000000001</v>
      </c>
      <c r="P269" s="2">
        <v>189.19399999999999</v>
      </c>
      <c r="Q269" s="2">
        <v>188.6516</v>
      </c>
      <c r="R269" s="2">
        <v>188.2919</v>
      </c>
      <c r="S269" s="2">
        <v>210.42699999999999</v>
      </c>
      <c r="T269" s="2">
        <v>210.3708</v>
      </c>
      <c r="U269" s="2">
        <v>210.32749999999999</v>
      </c>
      <c r="V269" s="2">
        <v>232.66159999999999</v>
      </c>
      <c r="W269" s="2">
        <v>232.72720000000001</v>
      </c>
      <c r="X269" s="2">
        <v>232.69220000000001</v>
      </c>
      <c r="Y269" s="2">
        <v>254.87200000000001</v>
      </c>
      <c r="Z269" s="2">
        <v>254.82769999999999</v>
      </c>
      <c r="AA269" s="2">
        <v>255.08590000000001</v>
      </c>
      <c r="AB269" s="2">
        <v>176.840989583333</v>
      </c>
      <c r="AC269" s="2"/>
    </row>
    <row r="270" spans="3:29" x14ac:dyDescent="0.2">
      <c r="C270" t="s">
        <v>260</v>
      </c>
      <c r="D270" s="2">
        <v>7.3106869999999997E-3</v>
      </c>
      <c r="E270" s="2">
        <v>0</v>
      </c>
      <c r="F270" s="2">
        <v>0</v>
      </c>
      <c r="G270" s="2">
        <v>0</v>
      </c>
      <c r="H270" s="2">
        <v>1.0641960000000001E-2</v>
      </c>
      <c r="I270" s="2">
        <v>7.0946430000000003E-3</v>
      </c>
      <c r="J270" s="2">
        <v>1.511922E-3</v>
      </c>
      <c r="K270" s="2">
        <v>2.1303309999999999E-2</v>
      </c>
      <c r="L270" s="2">
        <v>0</v>
      </c>
      <c r="M270" s="2">
        <v>3.4470120000000002E-3</v>
      </c>
      <c r="N270" s="2">
        <v>1.4290310000000001E-2</v>
      </c>
      <c r="O270" s="2">
        <v>7.0644200000000001E-3</v>
      </c>
      <c r="P270" s="2">
        <v>1.068183E-2</v>
      </c>
      <c r="Q270" s="2">
        <v>6.9565769999999999E-2</v>
      </c>
      <c r="R270" s="2">
        <v>5.898842E-2</v>
      </c>
      <c r="S270" s="2">
        <v>4.6995769999999999E-2</v>
      </c>
      <c r="T270" s="2">
        <v>0.24175830000000001</v>
      </c>
      <c r="U270" s="2">
        <v>0.25953799999999999</v>
      </c>
      <c r="V270" s="2">
        <v>0.33713910000000002</v>
      </c>
      <c r="W270" s="2">
        <v>0.45156089999999999</v>
      </c>
      <c r="X270" s="2">
        <v>0.50379839999999998</v>
      </c>
      <c r="Y270" s="2">
        <v>0.6201236</v>
      </c>
      <c r="Z270" s="2">
        <v>0.74740410000000002</v>
      </c>
      <c r="AA270" s="2">
        <v>0.83082319999999998</v>
      </c>
      <c r="AB270" s="2">
        <v>0.177126735583333</v>
      </c>
      <c r="AC270" s="2"/>
    </row>
    <row r="271" spans="3:29" x14ac:dyDescent="0.2">
      <c r="C271" t="s">
        <v>486</v>
      </c>
      <c r="D271" s="2">
        <v>2083.069</v>
      </c>
      <c r="E271" s="2">
        <v>2056.6080000000002</v>
      </c>
      <c r="F271" s="2">
        <v>2058.5</v>
      </c>
      <c r="G271" s="2">
        <v>2070.386</v>
      </c>
      <c r="H271" s="2">
        <v>2081.723</v>
      </c>
      <c r="I271" s="2">
        <v>2084.0030000000002</v>
      </c>
      <c r="J271" s="2">
        <v>2090.6990000000001</v>
      </c>
      <c r="K271" s="2">
        <v>2088.864</v>
      </c>
      <c r="L271" s="2">
        <v>2102.462</v>
      </c>
      <c r="M271" s="2">
        <v>2106.2579999999998</v>
      </c>
      <c r="N271" s="2">
        <v>2097.7049999999999</v>
      </c>
      <c r="O271" s="2">
        <v>2109.8820000000001</v>
      </c>
      <c r="P271" s="2">
        <v>2111.4490000000001</v>
      </c>
      <c r="Q271" s="2">
        <v>2127.799</v>
      </c>
      <c r="R271" s="2">
        <v>2115.0810000000001</v>
      </c>
      <c r="S271" s="2">
        <v>2119.587</v>
      </c>
      <c r="T271" s="2">
        <v>2132.491</v>
      </c>
      <c r="U271" s="2">
        <v>2129.7240000000002</v>
      </c>
      <c r="V271" s="2">
        <v>2132.1089999999999</v>
      </c>
      <c r="W271" s="2">
        <v>2143.9059999999999</v>
      </c>
      <c r="X271" s="2">
        <v>2141.9349999999999</v>
      </c>
      <c r="Y271" s="2">
        <v>2160.1759999999999</v>
      </c>
      <c r="Z271" s="2">
        <v>2168.29</v>
      </c>
      <c r="AA271" s="2">
        <v>2156.5770000000002</v>
      </c>
      <c r="AB271" s="2">
        <v>2111.2201249999998</v>
      </c>
      <c r="AC271" s="2"/>
    </row>
    <row r="272" spans="3:29" x14ac:dyDescent="0.2">
      <c r="C272" t="s">
        <v>261</v>
      </c>
      <c r="D272" s="2">
        <v>9143.4740000000002</v>
      </c>
      <c r="E272" s="2">
        <v>11821.72</v>
      </c>
      <c r="F272" s="2">
        <v>12925.52</v>
      </c>
      <c r="G272" s="2">
        <v>13922.81</v>
      </c>
      <c r="H272" s="2">
        <v>14697.31</v>
      </c>
      <c r="I272" s="2">
        <v>15391.88</v>
      </c>
      <c r="J272" s="2">
        <v>16078.06</v>
      </c>
      <c r="K272" s="2">
        <v>16776.22</v>
      </c>
      <c r="L272" s="2">
        <v>17475.150000000001</v>
      </c>
      <c r="M272" s="2">
        <v>18064.509999999998</v>
      </c>
      <c r="N272" s="2">
        <v>18690.48</v>
      </c>
      <c r="O272" s="2">
        <v>19254.34</v>
      </c>
      <c r="P272" s="2">
        <v>19856.66</v>
      </c>
      <c r="Q272" s="2">
        <v>20521.62</v>
      </c>
      <c r="R272" s="2">
        <v>21098.62</v>
      </c>
      <c r="S272" s="2">
        <v>21785.43</v>
      </c>
      <c r="T272" s="2">
        <v>22540.65</v>
      </c>
      <c r="U272" s="2">
        <v>23102.06</v>
      </c>
      <c r="V272" s="2">
        <v>23740.22</v>
      </c>
      <c r="W272" s="2">
        <v>24438</v>
      </c>
      <c r="X272" s="2">
        <v>24900.98</v>
      </c>
      <c r="Y272" s="2">
        <v>25543.71</v>
      </c>
      <c r="Z272" s="2">
        <v>26182.6</v>
      </c>
      <c r="AA272" s="2">
        <v>26857.53</v>
      </c>
      <c r="AB272" s="2">
        <v>19367.064750000001</v>
      </c>
      <c r="AC272" s="2"/>
    </row>
    <row r="273" spans="3:29" x14ac:dyDescent="0.2">
      <c r="C273" t="s">
        <v>262</v>
      </c>
      <c r="D273" s="2">
        <v>7.3106869999999997E-3</v>
      </c>
      <c r="E273" s="2">
        <v>0</v>
      </c>
      <c r="F273" s="2">
        <v>0</v>
      </c>
      <c r="G273" s="2">
        <v>0</v>
      </c>
      <c r="H273" s="2">
        <v>1.0641960000000001E-2</v>
      </c>
      <c r="I273" s="2">
        <v>7.0946430000000003E-3</v>
      </c>
      <c r="J273" s="2">
        <v>1.511922E-3</v>
      </c>
      <c r="K273" s="2">
        <v>2.1303309999999999E-2</v>
      </c>
      <c r="L273" s="2">
        <v>0</v>
      </c>
      <c r="M273" s="2">
        <v>3.4470120000000002E-3</v>
      </c>
      <c r="N273" s="2">
        <v>1.4290310000000001E-2</v>
      </c>
      <c r="O273" s="2">
        <v>7.0644200000000001E-3</v>
      </c>
      <c r="P273" s="2">
        <v>1.068183E-2</v>
      </c>
      <c r="Q273" s="2">
        <v>6.9565769999999999E-2</v>
      </c>
      <c r="R273" s="2">
        <v>5.898842E-2</v>
      </c>
      <c r="S273" s="2">
        <v>4.6995769999999999E-2</v>
      </c>
      <c r="T273" s="2">
        <v>0.24175830000000001</v>
      </c>
      <c r="U273" s="2">
        <v>0.25953799999999999</v>
      </c>
      <c r="V273" s="2">
        <v>0.33713910000000002</v>
      </c>
      <c r="W273" s="2">
        <v>0.45156089999999999</v>
      </c>
      <c r="X273" s="2">
        <v>0.50379839999999998</v>
      </c>
      <c r="Y273" s="2">
        <v>0.6201236</v>
      </c>
      <c r="Z273" s="2">
        <v>0.74740410000000002</v>
      </c>
      <c r="AA273" s="2">
        <v>0.83082319999999998</v>
      </c>
      <c r="AB273" s="2">
        <v>0.177126735583333</v>
      </c>
      <c r="AC273" s="2"/>
    </row>
    <row r="274" spans="3:29" x14ac:dyDescent="0.2">
      <c r="C274" t="s">
        <v>263</v>
      </c>
      <c r="D274" s="2">
        <v>41.922840000000001</v>
      </c>
      <c r="E274" s="2">
        <v>41.863010000000003</v>
      </c>
      <c r="F274" s="2">
        <v>41.449339999999999</v>
      </c>
      <c r="G274" s="2">
        <v>41.208269999999999</v>
      </c>
      <c r="H274" s="2">
        <v>41.25844</v>
      </c>
      <c r="I274" s="2">
        <v>40.988419999999998</v>
      </c>
      <c r="J274" s="2">
        <v>40.755470000000003</v>
      </c>
      <c r="K274" s="2">
        <v>40.782670000000003</v>
      </c>
      <c r="L274" s="2">
        <v>40.327649999999998</v>
      </c>
      <c r="M274" s="2">
        <v>40.20149</v>
      </c>
      <c r="N274" s="2">
        <v>40.41339</v>
      </c>
      <c r="O274" s="2">
        <v>40.069609999999997</v>
      </c>
      <c r="P274" s="2">
        <v>39.809690000000003</v>
      </c>
      <c r="Q274" s="2">
        <v>39.659880000000001</v>
      </c>
      <c r="R274" s="2">
        <v>39.305340000000001</v>
      </c>
      <c r="S274" s="2">
        <v>38.850929999999998</v>
      </c>
      <c r="T274" s="2">
        <v>38.616599999999998</v>
      </c>
      <c r="U274" s="2">
        <v>38.169820000000001</v>
      </c>
      <c r="V274" s="2">
        <v>37.838039999999999</v>
      </c>
      <c r="W274" s="2">
        <v>37.556179999999998</v>
      </c>
      <c r="X274" s="2">
        <v>37.070059999999998</v>
      </c>
      <c r="Y274" s="2">
        <v>36.347540000000002</v>
      </c>
      <c r="Z274" s="2">
        <v>35.963360000000002</v>
      </c>
      <c r="AA274" s="2">
        <v>35.635210000000001</v>
      </c>
      <c r="AB274" s="2">
        <v>39.419302083333299</v>
      </c>
      <c r="AC274" s="2"/>
    </row>
    <row r="275" spans="3:29" x14ac:dyDescent="0.2">
      <c r="C275" t="s">
        <v>264</v>
      </c>
      <c r="D275" s="2">
        <v>146.79339999999999</v>
      </c>
      <c r="E275" s="2">
        <v>146.7783</v>
      </c>
      <c r="F275" s="2">
        <v>144.59010000000001</v>
      </c>
      <c r="G275" s="2">
        <v>143.3493</v>
      </c>
      <c r="H275" s="2">
        <v>143.80119999999999</v>
      </c>
      <c r="I275" s="2">
        <v>141.97130000000001</v>
      </c>
      <c r="J275" s="2">
        <v>141.18639999999999</v>
      </c>
      <c r="K275" s="2">
        <v>141.0102</v>
      </c>
      <c r="L275" s="2">
        <v>138.3091</v>
      </c>
      <c r="M275" s="2">
        <v>137.5378</v>
      </c>
      <c r="N275" s="2">
        <v>138.53559999999999</v>
      </c>
      <c r="O275" s="2">
        <v>136.7921</v>
      </c>
      <c r="P275" s="2">
        <v>135.16650000000001</v>
      </c>
      <c r="Q275" s="2">
        <v>134.6113</v>
      </c>
      <c r="R275" s="2">
        <v>132.54429999999999</v>
      </c>
      <c r="S275" s="2">
        <v>129.33629999999999</v>
      </c>
      <c r="T275" s="2">
        <v>127.7265</v>
      </c>
      <c r="U275" s="2">
        <v>125.29130000000001</v>
      </c>
      <c r="V275" s="2">
        <v>123.6614</v>
      </c>
      <c r="W275" s="2">
        <v>121.6341</v>
      </c>
      <c r="X275" s="2">
        <v>119.006</v>
      </c>
      <c r="Y275" s="2">
        <v>114.5288</v>
      </c>
      <c r="Z275" s="2">
        <v>112.0287</v>
      </c>
      <c r="AA275" s="2">
        <v>110.48220000000001</v>
      </c>
      <c r="AB275" s="2">
        <v>132.77800833333299</v>
      </c>
      <c r="AC275" s="2"/>
    </row>
    <row r="276" spans="3:29" x14ac:dyDescent="0.2">
      <c r="C276" t="s">
        <v>265</v>
      </c>
      <c r="D276" s="2">
        <v>20480.61</v>
      </c>
      <c r="E276" s="2">
        <v>18012.36</v>
      </c>
      <c r="F276" s="2">
        <v>17421.34</v>
      </c>
      <c r="G276" s="2">
        <v>17210.849999999999</v>
      </c>
      <c r="H276" s="2">
        <v>14951.81</v>
      </c>
      <c r="I276" s="2">
        <v>14267.62</v>
      </c>
      <c r="J276" s="2">
        <v>12635.38</v>
      </c>
      <c r="K276" s="2">
        <v>11715.49</v>
      </c>
      <c r="L276" s="2">
        <v>10600.14</v>
      </c>
      <c r="M276" s="2">
        <v>7958.5919999999996</v>
      </c>
      <c r="N276" s="2">
        <v>8015.1869999999999</v>
      </c>
      <c r="O276" s="2">
        <v>6790.8429999999998</v>
      </c>
      <c r="P276" s="2">
        <v>6746.4059999999999</v>
      </c>
      <c r="Q276" s="2">
        <v>6606.549</v>
      </c>
      <c r="R276" s="2">
        <v>6535.2669999999998</v>
      </c>
      <c r="S276" s="2">
        <v>5766.741</v>
      </c>
      <c r="T276" s="2">
        <v>4961.8069999999998</v>
      </c>
      <c r="U276" s="2">
        <v>4858.9009999999998</v>
      </c>
      <c r="V276" s="2">
        <v>4534.5609999999997</v>
      </c>
      <c r="W276" s="2">
        <v>4454.3180000000002</v>
      </c>
      <c r="X276" s="2">
        <v>4010.904</v>
      </c>
      <c r="Y276" s="2">
        <v>3073.0309999999999</v>
      </c>
      <c r="Z276" s="2">
        <v>3019.7869999999998</v>
      </c>
      <c r="AA276" s="2">
        <v>3026.607</v>
      </c>
      <c r="AB276" s="2">
        <v>9068.9625416666604</v>
      </c>
      <c r="AC276" s="2"/>
    </row>
    <row r="277" spans="3:29" x14ac:dyDescent="0.2">
      <c r="C277" t="s">
        <v>266</v>
      </c>
      <c r="D277" s="2">
        <v>176.41370000000001</v>
      </c>
      <c r="E277" s="2">
        <v>184.9631</v>
      </c>
      <c r="F277" s="2">
        <v>182.54580000000001</v>
      </c>
      <c r="G277" s="2">
        <v>180.11349999999999</v>
      </c>
      <c r="H277" s="2">
        <v>121.8185</v>
      </c>
      <c r="I277" s="2">
        <v>137.55430000000001</v>
      </c>
      <c r="J277" s="2">
        <v>139.33090000000001</v>
      </c>
      <c r="K277" s="2">
        <v>150.3177</v>
      </c>
      <c r="L277" s="2">
        <v>154.24469999999999</v>
      </c>
      <c r="M277" s="2">
        <v>158.5737</v>
      </c>
      <c r="N277" s="2">
        <v>114.1439</v>
      </c>
      <c r="O277" s="2">
        <v>113.265</v>
      </c>
      <c r="P277" s="2">
        <v>122.1825</v>
      </c>
      <c r="Q277" s="2">
        <v>104.953</v>
      </c>
      <c r="R277" s="2">
        <v>113.1644</v>
      </c>
      <c r="S277" s="2">
        <v>98.373660000000001</v>
      </c>
      <c r="T277" s="2">
        <v>105.977</v>
      </c>
      <c r="U277" s="2">
        <v>114.70610000000001</v>
      </c>
      <c r="V277" s="2">
        <v>86.906229999999994</v>
      </c>
      <c r="W277" s="2">
        <v>94.040049999999994</v>
      </c>
      <c r="X277" s="2">
        <v>97.86636</v>
      </c>
      <c r="Y277" s="2">
        <v>102.5127</v>
      </c>
      <c r="Z277" s="2">
        <v>108.99460000000001</v>
      </c>
      <c r="AA277" s="2">
        <v>115.37869999999999</v>
      </c>
      <c r="AB277" s="2">
        <v>128.264170833333</v>
      </c>
      <c r="AC277" s="2"/>
    </row>
    <row r="278" spans="3:29" x14ac:dyDescent="0.2">
      <c r="C278" t="s">
        <v>267</v>
      </c>
      <c r="D278" s="2">
        <v>2538.9740000000002</v>
      </c>
      <c r="E278" s="2">
        <v>2575.0239999999999</v>
      </c>
      <c r="F278" s="2">
        <v>2623.904</v>
      </c>
      <c r="G278" s="2">
        <v>2696.53</v>
      </c>
      <c r="H278" s="2">
        <v>2749.4250000000002</v>
      </c>
      <c r="I278" s="2">
        <v>2819.0430000000001</v>
      </c>
      <c r="J278" s="2">
        <v>2867.1779999999999</v>
      </c>
      <c r="K278" s="2">
        <v>2935.136</v>
      </c>
      <c r="L278" s="2">
        <v>2980.1480000000001</v>
      </c>
      <c r="M278" s="2">
        <v>3041.1080000000002</v>
      </c>
      <c r="N278" s="2">
        <v>3112.3119999999999</v>
      </c>
      <c r="O278" s="2">
        <v>3171.692</v>
      </c>
      <c r="P278" s="2">
        <v>3231.3890000000001</v>
      </c>
      <c r="Q278" s="2">
        <v>3211.5320000000002</v>
      </c>
      <c r="R278" s="2">
        <v>3223.6529999999998</v>
      </c>
      <c r="S278" s="2">
        <v>3184.279</v>
      </c>
      <c r="T278" s="2">
        <v>3198.0520000000001</v>
      </c>
      <c r="U278" s="2">
        <v>3259.663</v>
      </c>
      <c r="V278" s="2">
        <v>3369.069</v>
      </c>
      <c r="W278" s="2">
        <v>3473.57</v>
      </c>
      <c r="X278" s="2">
        <v>3570.1959999999999</v>
      </c>
      <c r="Y278" s="2">
        <v>3674.3310000000001</v>
      </c>
      <c r="Z278" s="2">
        <v>3817.2689999999998</v>
      </c>
      <c r="AA278" s="2">
        <v>3926.2460000000001</v>
      </c>
      <c r="AB278" s="2">
        <v>3135.4051250000002</v>
      </c>
      <c r="AC278" s="2"/>
    </row>
    <row r="279" spans="3:29" x14ac:dyDescent="0.2">
      <c r="C279" t="s">
        <v>268</v>
      </c>
      <c r="D279" s="2">
        <v>210.86429999999999</v>
      </c>
      <c r="E279" s="2">
        <v>123.0009</v>
      </c>
      <c r="F279" s="2">
        <v>140.24029999999999</v>
      </c>
      <c r="G279" s="2">
        <v>130.05070000000001</v>
      </c>
      <c r="H279" s="2">
        <v>126.5073</v>
      </c>
      <c r="I279" s="2">
        <v>117.2971</v>
      </c>
      <c r="J279" s="2">
        <v>129.22909999999999</v>
      </c>
      <c r="K279" s="2">
        <v>152.2397</v>
      </c>
      <c r="L279" s="2">
        <v>124.5205</v>
      </c>
      <c r="M279" s="2">
        <v>152.59729999999999</v>
      </c>
      <c r="N279" s="2">
        <v>168.59909999999999</v>
      </c>
      <c r="O279" s="2">
        <v>142.37049999999999</v>
      </c>
      <c r="P279" s="2">
        <v>137.18109999999999</v>
      </c>
      <c r="Q279" s="2">
        <v>174.73099999999999</v>
      </c>
      <c r="R279" s="2">
        <v>144.4821</v>
      </c>
      <c r="S279" s="2">
        <v>140.8903</v>
      </c>
      <c r="T279" s="2">
        <v>162.12629999999999</v>
      </c>
      <c r="U279" s="2">
        <v>168.70939999999999</v>
      </c>
      <c r="V279" s="2">
        <v>165.3184</v>
      </c>
      <c r="W279" s="2">
        <v>168.26730000000001</v>
      </c>
      <c r="X279" s="2">
        <v>182.33670000000001</v>
      </c>
      <c r="Y279" s="2">
        <v>194.00460000000001</v>
      </c>
      <c r="Z279" s="2">
        <v>196.11349999999999</v>
      </c>
      <c r="AA279" s="2">
        <v>196.97720000000001</v>
      </c>
      <c r="AB279" s="2">
        <v>156.193945833333</v>
      </c>
      <c r="AC279" s="2"/>
    </row>
    <row r="280" spans="3:29" x14ac:dyDescent="0.2">
      <c r="C280" t="s">
        <v>269</v>
      </c>
      <c r="D280" s="2">
        <v>7195.2539999999999</v>
      </c>
      <c r="E280" s="2">
        <v>6545.9480000000003</v>
      </c>
      <c r="F280" s="2">
        <v>6356.4920000000002</v>
      </c>
      <c r="G280" s="2">
        <v>5634.9930000000004</v>
      </c>
      <c r="H280" s="2">
        <v>4525.2960000000003</v>
      </c>
      <c r="I280" s="2">
        <v>4468.5290000000005</v>
      </c>
      <c r="J280" s="2">
        <v>4918.4560000000001</v>
      </c>
      <c r="K280" s="2">
        <v>4508.9470000000001</v>
      </c>
      <c r="L280" s="2">
        <v>4431.9399999999996</v>
      </c>
      <c r="M280" s="2">
        <v>4888.7629999999999</v>
      </c>
      <c r="N280" s="2">
        <v>4499.3159999999998</v>
      </c>
      <c r="O280" s="2">
        <v>4444.1409999999996</v>
      </c>
      <c r="P280" s="2">
        <v>4841.1009999999997</v>
      </c>
      <c r="Q280" s="2">
        <v>4466.3770000000004</v>
      </c>
      <c r="R280" s="2">
        <v>4416.7529999999997</v>
      </c>
      <c r="S280" s="2">
        <v>4783.5519999999997</v>
      </c>
      <c r="T280" s="2">
        <v>4418.518</v>
      </c>
      <c r="U280" s="2">
        <v>4351.3810000000003</v>
      </c>
      <c r="V280" s="2">
        <v>4739.5919999999996</v>
      </c>
      <c r="W280" s="2">
        <v>4364.9709999999995</v>
      </c>
      <c r="X280" s="2">
        <v>4307.2430000000004</v>
      </c>
      <c r="Y280" s="2">
        <v>4617.7430000000004</v>
      </c>
      <c r="Z280" s="2">
        <v>3332.0149999999999</v>
      </c>
      <c r="AA280" s="2">
        <v>2676.4029999999998</v>
      </c>
      <c r="AB280" s="2">
        <v>4738.9051666666601</v>
      </c>
      <c r="AC280" s="2"/>
    </row>
    <row r="281" spans="3:29" x14ac:dyDescent="0.2">
      <c r="C281" t="s">
        <v>270</v>
      </c>
      <c r="D281" s="2">
        <v>2363.6329999999998</v>
      </c>
      <c r="E281" s="2">
        <v>2373.2829999999999</v>
      </c>
      <c r="F281" s="2">
        <v>2370.0279999999998</v>
      </c>
      <c r="G281" s="2">
        <v>2371.4879999999998</v>
      </c>
      <c r="H281" s="2">
        <v>2394.288</v>
      </c>
      <c r="I281" s="2">
        <v>2402.79</v>
      </c>
      <c r="J281" s="2">
        <v>2409.1280000000002</v>
      </c>
      <c r="K281" s="2">
        <v>2429.3330000000001</v>
      </c>
      <c r="L281" s="2">
        <v>2417.21</v>
      </c>
      <c r="M281" s="2">
        <v>2424.7289999999998</v>
      </c>
      <c r="N281" s="2">
        <v>2446.0859999999998</v>
      </c>
      <c r="O281" s="2">
        <v>2458.9369999999999</v>
      </c>
      <c r="P281" s="2">
        <v>2459.6</v>
      </c>
      <c r="Q281" s="2">
        <v>2468.1729999999998</v>
      </c>
      <c r="R281" s="2">
        <v>2473.2489999999998</v>
      </c>
      <c r="S281" s="2">
        <v>2488.4659999999999</v>
      </c>
      <c r="T281" s="2">
        <v>2493.6979999999999</v>
      </c>
      <c r="U281" s="2">
        <v>2492.5479999999998</v>
      </c>
      <c r="V281" s="2">
        <v>2494.7809999999999</v>
      </c>
      <c r="W281" s="2">
        <v>2505.1089999999999</v>
      </c>
      <c r="X281" s="2">
        <v>2491.9070000000002</v>
      </c>
      <c r="Y281" s="2">
        <v>2490.4119999999998</v>
      </c>
      <c r="Z281" s="2">
        <v>2511.5909999999999</v>
      </c>
      <c r="AA281" s="2">
        <v>2497.2249999999999</v>
      </c>
      <c r="AB281" s="2">
        <v>2446.98716666666</v>
      </c>
      <c r="AC281" s="2"/>
    </row>
    <row r="282" spans="3:29" x14ac:dyDescent="0.2">
      <c r="C282" t="s">
        <v>271</v>
      </c>
      <c r="D282" s="2">
        <v>487.02100000000002</v>
      </c>
      <c r="E282" s="2">
        <v>486.02350000000001</v>
      </c>
      <c r="F282" s="2">
        <v>482.17239999999998</v>
      </c>
      <c r="G282" s="2">
        <v>481.88679999999999</v>
      </c>
      <c r="H282" s="2">
        <v>482.45359999999999</v>
      </c>
      <c r="I282" s="2">
        <v>481.5283</v>
      </c>
      <c r="J282" s="2">
        <v>477.5686</v>
      </c>
      <c r="K282" s="2">
        <v>474.47500000000002</v>
      </c>
      <c r="L282" s="2">
        <v>470.96289999999999</v>
      </c>
      <c r="M282" s="2">
        <v>470.3605</v>
      </c>
      <c r="N282" s="2">
        <v>472.65699999999998</v>
      </c>
      <c r="O282" s="2">
        <v>469.52910000000003</v>
      </c>
      <c r="P282" s="2">
        <v>468.60329999999999</v>
      </c>
      <c r="Q282" s="2">
        <v>463.96080000000001</v>
      </c>
      <c r="R282" s="2">
        <v>461.8578</v>
      </c>
      <c r="S282" s="2">
        <v>459.97550000000001</v>
      </c>
      <c r="T282" s="2">
        <v>457.64859999999999</v>
      </c>
      <c r="U282" s="2">
        <v>455.39429999999999</v>
      </c>
      <c r="V282" s="2">
        <v>452.25279999999998</v>
      </c>
      <c r="W282" s="2">
        <v>446.29289999999997</v>
      </c>
      <c r="X282" s="2">
        <v>441.91230000000002</v>
      </c>
      <c r="Y282" s="2">
        <v>438.70800000000003</v>
      </c>
      <c r="Z282" s="2">
        <v>439.17129999999997</v>
      </c>
      <c r="AA282" s="2">
        <v>433.6583</v>
      </c>
      <c r="AB282" s="2">
        <v>464.83644166666602</v>
      </c>
      <c r="AC282" s="2"/>
    </row>
    <row r="283" spans="3:29" x14ac:dyDescent="0.2">
      <c r="C283" t="s">
        <v>272</v>
      </c>
      <c r="D283" s="2">
        <v>33452.769999999997</v>
      </c>
      <c r="E283" s="2">
        <v>30300.6</v>
      </c>
      <c r="F283" s="2">
        <v>29575.81</v>
      </c>
      <c r="G283" s="2">
        <v>28705</v>
      </c>
      <c r="H283" s="2">
        <v>25349.75</v>
      </c>
      <c r="I283" s="2">
        <v>24692.57</v>
      </c>
      <c r="J283" s="2">
        <v>23574.51</v>
      </c>
      <c r="K283" s="2">
        <v>22364.18</v>
      </c>
      <c r="L283" s="2">
        <v>21176.26</v>
      </c>
      <c r="M283" s="2">
        <v>19089.13</v>
      </c>
      <c r="N283" s="2">
        <v>18818.810000000001</v>
      </c>
      <c r="O283" s="2">
        <v>17577.59</v>
      </c>
      <c r="P283" s="2">
        <v>17991.189999999999</v>
      </c>
      <c r="Q283" s="2">
        <v>17481.11</v>
      </c>
      <c r="R283" s="2">
        <v>17353.03</v>
      </c>
      <c r="S283" s="2">
        <v>16906.810000000001</v>
      </c>
      <c r="T283" s="2">
        <v>15782.32</v>
      </c>
      <c r="U283" s="2">
        <v>15685.82</v>
      </c>
      <c r="V283" s="2">
        <v>15820</v>
      </c>
      <c r="W283" s="2">
        <v>15480</v>
      </c>
      <c r="X283" s="2">
        <v>15068.14</v>
      </c>
      <c r="Y283" s="2">
        <v>14555.37</v>
      </c>
      <c r="Z283" s="2">
        <v>13386.27</v>
      </c>
      <c r="AA283" s="2">
        <v>12832.92</v>
      </c>
      <c r="AB283" s="2">
        <v>20125.8316666666</v>
      </c>
      <c r="AC283" s="2"/>
    </row>
    <row r="284" spans="3:29" x14ac:dyDescent="0.2">
      <c r="C284" t="s">
        <v>273</v>
      </c>
      <c r="D284" s="2">
        <v>-40.739359999999998</v>
      </c>
      <c r="E284" s="2">
        <v>-34.075710000000001</v>
      </c>
      <c r="F284" s="2">
        <v>-81.230869999999996</v>
      </c>
      <c r="G284" s="2">
        <v>-134.05109999999999</v>
      </c>
      <c r="H284" s="2">
        <v>-141.8836</v>
      </c>
      <c r="I284" s="2">
        <v>-175.75819999999999</v>
      </c>
      <c r="J284" s="2">
        <v>-167.179</v>
      </c>
      <c r="K284" s="2">
        <v>-157.4659</v>
      </c>
      <c r="L284" s="2">
        <v>-163.26419999999999</v>
      </c>
      <c r="M284" s="2">
        <v>-179.6986</v>
      </c>
      <c r="N284" s="2">
        <v>-196.12450000000001</v>
      </c>
      <c r="O284" s="2">
        <v>-207.5325</v>
      </c>
      <c r="P284" s="2">
        <v>-231.9571</v>
      </c>
      <c r="Q284" s="2">
        <v>-247.24709999999999</v>
      </c>
      <c r="R284" s="2">
        <v>-266.74009999999998</v>
      </c>
      <c r="S284" s="2">
        <v>-290.65050000000002</v>
      </c>
      <c r="T284" s="2">
        <v>-307.64150000000001</v>
      </c>
      <c r="U284" s="2">
        <v>-311.81119999999999</v>
      </c>
      <c r="V284" s="2">
        <v>-345.77229999999997</v>
      </c>
      <c r="W284" s="2">
        <v>-356.15390000000002</v>
      </c>
      <c r="X284" s="2">
        <v>-369.1551</v>
      </c>
      <c r="Y284" s="2">
        <v>-378.31310000000002</v>
      </c>
      <c r="Z284" s="2">
        <v>-387.48820000000001</v>
      </c>
      <c r="AA284" s="2">
        <v>-397.49040000000002</v>
      </c>
      <c r="AB284" s="2">
        <v>-232.059335</v>
      </c>
      <c r="AC284" s="2"/>
    </row>
    <row r="285" spans="3:29" x14ac:dyDescent="0.2">
      <c r="C285" t="s">
        <v>274</v>
      </c>
      <c r="D285" s="2">
        <v>-2.1472899999999999</v>
      </c>
      <c r="E285" s="2">
        <v>-1.6373850000000001</v>
      </c>
      <c r="F285" s="2">
        <v>-3.9600629999999999</v>
      </c>
      <c r="G285" s="2">
        <v>-5.6614459999999998</v>
      </c>
      <c r="H285" s="2">
        <v>-6.9660760000000002</v>
      </c>
      <c r="I285" s="2">
        <v>-7.549417</v>
      </c>
      <c r="J285" s="2">
        <v>-7.5427369999999998</v>
      </c>
      <c r="K285" s="2">
        <v>-7.2653350000000003</v>
      </c>
      <c r="L285" s="2">
        <v>-8.8984959999999997</v>
      </c>
      <c r="M285" s="2">
        <v>-11.44955</v>
      </c>
      <c r="N285" s="2">
        <v>-14.96468</v>
      </c>
      <c r="O285" s="2">
        <v>-18.77927</v>
      </c>
      <c r="P285" s="2">
        <v>-21.039950000000001</v>
      </c>
      <c r="Q285" s="2">
        <v>-21.344740000000002</v>
      </c>
      <c r="R285" s="2">
        <v>-21.505230000000001</v>
      </c>
      <c r="S285" s="2">
        <v>-21.804749999999999</v>
      </c>
      <c r="T285" s="2">
        <v>-22.171340000000001</v>
      </c>
      <c r="U285" s="2">
        <v>-22.123439999999999</v>
      </c>
      <c r="V285" s="2">
        <v>-29.309090000000001</v>
      </c>
      <c r="W285" s="2">
        <v>-33.532829999999997</v>
      </c>
      <c r="X285" s="2">
        <v>-41.222360000000002</v>
      </c>
      <c r="Y285" s="2">
        <v>-42.510100000000001</v>
      </c>
      <c r="Z285" s="2">
        <v>-45.985390000000002</v>
      </c>
      <c r="AA285" s="2">
        <v>-46.85792</v>
      </c>
      <c r="AB285" s="2">
        <v>-19.426203541666599</v>
      </c>
      <c r="AC285" s="2"/>
    </row>
    <row r="286" spans="3:29" x14ac:dyDescent="0.2">
      <c r="C286" t="s">
        <v>275</v>
      </c>
      <c r="D286" s="2">
        <v>-38.592080000000003</v>
      </c>
      <c r="E286" s="2">
        <v>-32.438319999999997</v>
      </c>
      <c r="F286" s="2">
        <v>-77.270809999999997</v>
      </c>
      <c r="G286" s="2">
        <v>-128.3896</v>
      </c>
      <c r="H286" s="2">
        <v>-134.91749999999999</v>
      </c>
      <c r="I286" s="2">
        <v>-168.2088</v>
      </c>
      <c r="J286" s="2">
        <v>-159.63630000000001</v>
      </c>
      <c r="K286" s="2">
        <v>-150.20060000000001</v>
      </c>
      <c r="L286" s="2">
        <v>-154.3657</v>
      </c>
      <c r="M286" s="2">
        <v>-168.249</v>
      </c>
      <c r="N286" s="2">
        <v>-181.15979999999999</v>
      </c>
      <c r="O286" s="2">
        <v>-188.75319999999999</v>
      </c>
      <c r="P286" s="2">
        <v>-210.9171</v>
      </c>
      <c r="Q286" s="2">
        <v>-225.9023</v>
      </c>
      <c r="R286" s="2">
        <v>-245.23490000000001</v>
      </c>
      <c r="S286" s="2">
        <v>-268.8458</v>
      </c>
      <c r="T286" s="2">
        <v>-285.47019999999998</v>
      </c>
      <c r="U286" s="2">
        <v>-289.68770000000001</v>
      </c>
      <c r="V286" s="2">
        <v>-316.4633</v>
      </c>
      <c r="W286" s="2">
        <v>-322.62110000000001</v>
      </c>
      <c r="X286" s="2">
        <v>-327.93270000000001</v>
      </c>
      <c r="Y286" s="2">
        <v>-335.803</v>
      </c>
      <c r="Z286" s="2">
        <v>-341.50279999999998</v>
      </c>
      <c r="AA286" s="2">
        <v>-350.63240000000002</v>
      </c>
      <c r="AB286" s="2">
        <v>-212.63312541666599</v>
      </c>
      <c r="AC286" s="2"/>
    </row>
    <row r="287" spans="3:29" x14ac:dyDescent="0.2">
      <c r="C287" t="s">
        <v>276</v>
      </c>
      <c r="D287" s="2">
        <v>338.42020000000002</v>
      </c>
      <c r="E287" s="2">
        <v>322.92039999999997</v>
      </c>
      <c r="F287" s="2">
        <v>297.61279999999999</v>
      </c>
      <c r="G287" s="2">
        <v>277.06079999999997</v>
      </c>
      <c r="H287" s="2">
        <v>273.50189999999998</v>
      </c>
      <c r="I287" s="2">
        <v>235.24809999999999</v>
      </c>
      <c r="J287" s="2">
        <v>220.79900000000001</v>
      </c>
      <c r="K287" s="2">
        <v>224.5145</v>
      </c>
      <c r="L287" s="2">
        <v>208.06360000000001</v>
      </c>
      <c r="M287" s="2">
        <v>212.54730000000001</v>
      </c>
      <c r="N287" s="2">
        <v>212.1977</v>
      </c>
      <c r="O287" s="2">
        <v>219.1027</v>
      </c>
      <c r="P287" s="2">
        <v>214.73099999999999</v>
      </c>
      <c r="Q287" s="2">
        <v>204.32980000000001</v>
      </c>
      <c r="R287" s="2">
        <v>205.39519999999999</v>
      </c>
      <c r="S287" s="2">
        <v>196.8484</v>
      </c>
      <c r="T287" s="2">
        <v>191.26509999999999</v>
      </c>
      <c r="U287" s="2">
        <v>183.48439999999999</v>
      </c>
      <c r="V287" s="2">
        <v>178.65880000000001</v>
      </c>
      <c r="W287" s="2">
        <v>173.97749999999999</v>
      </c>
      <c r="X287" s="2">
        <v>170.67080000000001</v>
      </c>
      <c r="Y287" s="2">
        <v>156.4205</v>
      </c>
      <c r="Z287" s="2">
        <v>151.86340000000001</v>
      </c>
      <c r="AA287" s="2">
        <v>150.64580000000001</v>
      </c>
      <c r="AB287" s="2">
        <v>217.51165416666601</v>
      </c>
      <c r="AC287" s="2"/>
    </row>
    <row r="288" spans="3:29" x14ac:dyDescent="0.2">
      <c r="C288" t="s">
        <v>277</v>
      </c>
      <c r="D288" s="2">
        <v>37.853850000000001</v>
      </c>
      <c r="E288" s="2">
        <v>37.867710000000002</v>
      </c>
      <c r="F288" s="2">
        <v>37.312309999999997</v>
      </c>
      <c r="G288" s="2">
        <v>36.946449999999999</v>
      </c>
      <c r="H288" s="2">
        <v>37.019100000000002</v>
      </c>
      <c r="I288" s="2">
        <v>36.563749999999999</v>
      </c>
      <c r="J288" s="2">
        <v>36.404690000000002</v>
      </c>
      <c r="K288" s="2">
        <v>36.38008</v>
      </c>
      <c r="L288" s="2">
        <v>35.623600000000003</v>
      </c>
      <c r="M288" s="2">
        <v>35.380380000000002</v>
      </c>
      <c r="N288" s="2">
        <v>35.709409999999998</v>
      </c>
      <c r="O288" s="2">
        <v>35.143070000000002</v>
      </c>
      <c r="P288" s="2">
        <v>34.740519999999997</v>
      </c>
      <c r="Q288" s="2">
        <v>34.664990000000003</v>
      </c>
      <c r="R288" s="2">
        <v>34.029060000000001</v>
      </c>
      <c r="S288" s="2">
        <v>33.286859999999997</v>
      </c>
      <c r="T288" s="2">
        <v>32.827649999999998</v>
      </c>
      <c r="U288" s="2">
        <v>32.077959999999997</v>
      </c>
      <c r="V288" s="2">
        <v>31.647079999999999</v>
      </c>
      <c r="W288" s="2">
        <v>31.21857</v>
      </c>
      <c r="X288" s="2">
        <v>30.401440000000001</v>
      </c>
      <c r="Y288" s="2">
        <v>29.360230000000001</v>
      </c>
      <c r="Z288" s="2">
        <v>28.85135</v>
      </c>
      <c r="AA288" s="2">
        <v>28.369260000000001</v>
      </c>
      <c r="AB288" s="2">
        <v>34.153307083333303</v>
      </c>
      <c r="AC288" s="2"/>
    </row>
    <row r="289" spans="3:29" x14ac:dyDescent="0.2">
      <c r="C289" t="s">
        <v>453</v>
      </c>
      <c r="D289" s="2">
        <v>0.34986230000000001</v>
      </c>
      <c r="E289" s="2">
        <v>0.28940369999999999</v>
      </c>
      <c r="F289" s="2">
        <v>0.23554710000000001</v>
      </c>
      <c r="G289" s="2">
        <v>0.2285382</v>
      </c>
      <c r="H289" s="2">
        <v>0.2219226</v>
      </c>
      <c r="I289" s="2">
        <v>0.15504879999999999</v>
      </c>
      <c r="J289" s="2">
        <v>0.15935730000000001</v>
      </c>
      <c r="K289" s="2">
        <v>0.17295240000000001</v>
      </c>
      <c r="L289" s="2">
        <v>0.10819620000000001</v>
      </c>
      <c r="M289" s="2">
        <v>0.1080583</v>
      </c>
      <c r="N289" s="2">
        <v>0.11352180000000001</v>
      </c>
      <c r="O289" s="2">
        <v>9.7869520000000002E-2</v>
      </c>
      <c r="P289" s="2">
        <v>8.3570980000000003E-2</v>
      </c>
      <c r="Q289" s="2">
        <v>9.2052120000000001E-2</v>
      </c>
      <c r="R289" s="2">
        <v>7.7906810000000007E-2</v>
      </c>
      <c r="S289" s="2">
        <v>6.43016E-2</v>
      </c>
      <c r="T289" s="2">
        <v>5.2657740000000001E-2</v>
      </c>
      <c r="U289" s="2">
        <v>4.3821010000000001E-2</v>
      </c>
      <c r="V289" s="2">
        <v>4.6409810000000003E-2</v>
      </c>
      <c r="W289" s="2">
        <v>2.6676780000000001E-2</v>
      </c>
      <c r="X289" s="2">
        <v>2.2882909999999999E-2</v>
      </c>
      <c r="Y289" s="2">
        <v>2.2122019999999999E-2</v>
      </c>
      <c r="Z289" s="2">
        <v>2.859221E-2</v>
      </c>
      <c r="AA289" s="2">
        <v>1.017821E-2</v>
      </c>
      <c r="AB289" s="2">
        <v>0.1171437675</v>
      </c>
      <c r="AC289" s="2"/>
    </row>
    <row r="290" spans="3:29" x14ac:dyDescent="0.2">
      <c r="C290" t="s">
        <v>454</v>
      </c>
      <c r="D290" s="2">
        <v>0.34986230000000001</v>
      </c>
      <c r="E290" s="2">
        <v>0.28940369999999999</v>
      </c>
      <c r="F290" s="2">
        <v>0.23554710000000001</v>
      </c>
      <c r="G290" s="2">
        <v>0.2285382</v>
      </c>
      <c r="H290" s="2">
        <v>0.2219226</v>
      </c>
      <c r="I290" s="2">
        <v>0.15504879999999999</v>
      </c>
      <c r="J290" s="2">
        <v>0.15935730000000001</v>
      </c>
      <c r="K290" s="2">
        <v>0.17295240000000001</v>
      </c>
      <c r="L290" s="2">
        <v>0.10819620000000001</v>
      </c>
      <c r="M290" s="2">
        <v>0.1080583</v>
      </c>
      <c r="N290" s="2">
        <v>0.11352180000000001</v>
      </c>
      <c r="O290" s="2">
        <v>9.7869520000000002E-2</v>
      </c>
      <c r="P290" s="2">
        <v>8.3570980000000003E-2</v>
      </c>
      <c r="Q290" s="2">
        <v>9.2052120000000001E-2</v>
      </c>
      <c r="R290" s="2">
        <v>7.7906810000000007E-2</v>
      </c>
      <c r="S290" s="2">
        <v>6.43016E-2</v>
      </c>
      <c r="T290" s="2">
        <v>5.2657740000000001E-2</v>
      </c>
      <c r="U290" s="2">
        <v>4.3821010000000001E-2</v>
      </c>
      <c r="V290" s="2">
        <v>4.6409810000000003E-2</v>
      </c>
      <c r="W290" s="2">
        <v>2.6676780000000001E-2</v>
      </c>
      <c r="X290" s="2">
        <v>2.2882909999999999E-2</v>
      </c>
      <c r="Y290" s="2">
        <v>2.2122019999999999E-2</v>
      </c>
      <c r="Z290" s="2">
        <v>2.859221E-2</v>
      </c>
      <c r="AA290" s="2">
        <v>1.017821E-2</v>
      </c>
      <c r="AB290" s="2">
        <v>0.1171437675</v>
      </c>
      <c r="AC290" s="2"/>
    </row>
    <row r="291" spans="3:29" x14ac:dyDescent="0.2">
      <c r="C291" t="s">
        <v>278</v>
      </c>
      <c r="D291" s="2">
        <v>179.9676</v>
      </c>
      <c r="E291" s="2">
        <v>183.15049999999999</v>
      </c>
      <c r="F291" s="2">
        <v>161.11340000000001</v>
      </c>
      <c r="G291" s="2">
        <v>144.64109999999999</v>
      </c>
      <c r="H291" s="2">
        <v>142.08439999999999</v>
      </c>
      <c r="I291" s="2">
        <v>112.8045</v>
      </c>
      <c r="J291" s="2">
        <v>98.400859999999994</v>
      </c>
      <c r="K291" s="2">
        <v>103.0592</v>
      </c>
      <c r="L291" s="2">
        <v>84.731979999999993</v>
      </c>
      <c r="M291" s="2">
        <v>87.888419999999996</v>
      </c>
      <c r="N291" s="2">
        <v>90.827119999999994</v>
      </c>
      <c r="O291" s="2">
        <v>95.439620000000005</v>
      </c>
      <c r="P291" s="2">
        <v>93.672839999999994</v>
      </c>
      <c r="Q291" s="2">
        <v>81.220160000000007</v>
      </c>
      <c r="R291" s="2">
        <v>87.880099999999999</v>
      </c>
      <c r="S291" s="2">
        <v>81.405929999999998</v>
      </c>
      <c r="T291" s="2">
        <v>75.817729999999997</v>
      </c>
      <c r="U291" s="2">
        <v>72.211259999999996</v>
      </c>
      <c r="V291" s="2">
        <v>68.585300000000004</v>
      </c>
      <c r="W291" s="2">
        <v>63.696570000000001</v>
      </c>
      <c r="X291" s="2">
        <v>63.3309</v>
      </c>
      <c r="Y291" s="2">
        <v>51.343890000000002</v>
      </c>
      <c r="Z291" s="2">
        <v>47.59713</v>
      </c>
      <c r="AA291" s="2">
        <v>48.256250000000001</v>
      </c>
      <c r="AB291" s="2">
        <v>96.630281666666605</v>
      </c>
      <c r="AC291" s="2"/>
    </row>
    <row r="292" spans="3:29" x14ac:dyDescent="0.2">
      <c r="C292" t="s">
        <v>279</v>
      </c>
      <c r="D292" s="2">
        <v>3.4923549999999999</v>
      </c>
      <c r="E292" s="2">
        <v>3.488712</v>
      </c>
      <c r="F292" s="2">
        <v>3.486888</v>
      </c>
      <c r="G292" s="2">
        <v>3.4984060000000001</v>
      </c>
      <c r="H292" s="2">
        <v>3.4960550000000001</v>
      </c>
      <c r="I292" s="2">
        <v>3.4923310000000001</v>
      </c>
      <c r="J292" s="2">
        <v>3.489541</v>
      </c>
      <c r="K292" s="2">
        <v>3.4827340000000002</v>
      </c>
      <c r="L292" s="2">
        <v>3.4859010000000001</v>
      </c>
      <c r="M292" s="2">
        <v>3.4940000000000002</v>
      </c>
      <c r="N292" s="2">
        <v>3.4868250000000001</v>
      </c>
      <c r="O292" s="2">
        <v>3.4779559999999998</v>
      </c>
      <c r="P292" s="2">
        <v>3.4757199999999999</v>
      </c>
      <c r="Q292" s="2">
        <v>3.472909</v>
      </c>
      <c r="R292" s="2">
        <v>3.4809649999999999</v>
      </c>
      <c r="S292" s="2">
        <v>3.4877479999999998</v>
      </c>
      <c r="T292" s="2">
        <v>3.4724430000000002</v>
      </c>
      <c r="U292" s="2">
        <v>3.4698199999999999</v>
      </c>
      <c r="V292" s="2">
        <v>3.4661849999999998</v>
      </c>
      <c r="W292" s="2">
        <v>3.4551419999999999</v>
      </c>
      <c r="X292" s="2">
        <v>3.4701689999999998</v>
      </c>
      <c r="Y292" s="2">
        <v>3.461897</v>
      </c>
      <c r="Z292" s="2">
        <v>3.4628329999999998</v>
      </c>
      <c r="AA292" s="2">
        <v>3.4600430000000002</v>
      </c>
      <c r="AB292" s="2">
        <v>3.4794824166666598</v>
      </c>
      <c r="AC292" s="2"/>
    </row>
    <row r="293" spans="3:29" x14ac:dyDescent="0.2">
      <c r="C293" t="s">
        <v>280</v>
      </c>
      <c r="D293" s="2">
        <v>4.1420880000000002</v>
      </c>
      <c r="E293" s="2">
        <v>7.1844640000000001E-2</v>
      </c>
      <c r="F293" s="2">
        <v>0.49667600000000001</v>
      </c>
      <c r="G293" s="2">
        <v>2.0427740000000001</v>
      </c>
      <c r="H293" s="2">
        <v>2.9574220000000002</v>
      </c>
      <c r="I293" s="2">
        <v>5.0140710000000004</v>
      </c>
      <c r="J293" s="2">
        <v>5.522221</v>
      </c>
      <c r="K293" s="2">
        <v>4.6232259999999998</v>
      </c>
      <c r="L293" s="2">
        <v>8.4657129999999992</v>
      </c>
      <c r="M293" s="2">
        <v>10.38076</v>
      </c>
      <c r="N293" s="2">
        <v>6.2521570000000004</v>
      </c>
      <c r="O293" s="2">
        <v>9.9805770000000003</v>
      </c>
      <c r="P293" s="2">
        <v>8.4918689999999994</v>
      </c>
      <c r="Q293" s="2">
        <v>10.89138</v>
      </c>
      <c r="R293" s="2">
        <v>6.8616580000000003</v>
      </c>
      <c r="S293" s="2">
        <v>6.7539049999999996</v>
      </c>
      <c r="T293" s="2">
        <v>7.9345910000000002</v>
      </c>
      <c r="U293" s="2">
        <v>5.6485200000000004</v>
      </c>
      <c r="V293" s="2">
        <v>5.6566049999999999</v>
      </c>
      <c r="W293" s="2">
        <v>6.9931840000000003</v>
      </c>
      <c r="X293" s="2">
        <v>6.1703400000000004</v>
      </c>
      <c r="Y293" s="2">
        <v>6.761908</v>
      </c>
      <c r="Z293" s="2">
        <v>7.4654179999999997</v>
      </c>
      <c r="AA293" s="2">
        <v>6.8276649999999997</v>
      </c>
      <c r="AB293" s="2">
        <v>6.1002738599999997</v>
      </c>
      <c r="AC293" s="2"/>
    </row>
    <row r="294" spans="3:29" x14ac:dyDescent="0.2">
      <c r="C294" t="s">
        <v>281</v>
      </c>
      <c r="D294" s="2">
        <v>33.251919999999998</v>
      </c>
      <c r="E294" s="2">
        <v>18.694230000000001</v>
      </c>
      <c r="F294" s="2">
        <v>16.578469999999999</v>
      </c>
      <c r="G294" s="2">
        <v>11.97824</v>
      </c>
      <c r="H294" s="2">
        <v>9.8224809999999998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3.7635558750000002</v>
      </c>
      <c r="AC294" s="2"/>
    </row>
    <row r="295" spans="3:29" x14ac:dyDescent="0.2">
      <c r="C295" t="s">
        <v>282</v>
      </c>
      <c r="D295" s="2">
        <v>41.922840000000001</v>
      </c>
      <c r="E295" s="2">
        <v>41.863010000000003</v>
      </c>
      <c r="F295" s="2">
        <v>41.449339999999999</v>
      </c>
      <c r="G295" s="2">
        <v>41.208269999999999</v>
      </c>
      <c r="H295" s="2">
        <v>41.25844</v>
      </c>
      <c r="I295" s="2">
        <v>40.988419999999998</v>
      </c>
      <c r="J295" s="2">
        <v>40.755470000000003</v>
      </c>
      <c r="K295" s="2">
        <v>40.782670000000003</v>
      </c>
      <c r="L295" s="2">
        <v>40.327649999999998</v>
      </c>
      <c r="M295" s="2">
        <v>40.20149</v>
      </c>
      <c r="N295" s="2">
        <v>40.41339</v>
      </c>
      <c r="O295" s="2">
        <v>40.069609999999997</v>
      </c>
      <c r="P295" s="2">
        <v>39.809690000000003</v>
      </c>
      <c r="Q295" s="2">
        <v>39.659880000000001</v>
      </c>
      <c r="R295" s="2">
        <v>39.305340000000001</v>
      </c>
      <c r="S295" s="2">
        <v>38.850929999999998</v>
      </c>
      <c r="T295" s="2">
        <v>38.616599999999998</v>
      </c>
      <c r="U295" s="2">
        <v>38.169820000000001</v>
      </c>
      <c r="V295" s="2">
        <v>37.838039999999999</v>
      </c>
      <c r="W295" s="2">
        <v>37.556179999999998</v>
      </c>
      <c r="X295" s="2">
        <v>37.070059999999998</v>
      </c>
      <c r="Y295" s="2">
        <v>36.347540000000002</v>
      </c>
      <c r="Z295" s="2">
        <v>35.963360000000002</v>
      </c>
      <c r="AA295" s="2">
        <v>35.635210000000001</v>
      </c>
      <c r="AB295" s="2">
        <v>39.419302083333299</v>
      </c>
      <c r="AC295" s="2"/>
    </row>
    <row r="296" spans="3:29" x14ac:dyDescent="0.2">
      <c r="C296" t="s">
        <v>283</v>
      </c>
      <c r="D296" s="2">
        <v>75.643379999999993</v>
      </c>
      <c r="E296" s="2">
        <v>75.652150000000006</v>
      </c>
      <c r="F296" s="2">
        <v>74.488069999999993</v>
      </c>
      <c r="G296" s="2">
        <v>73.692019999999999</v>
      </c>
      <c r="H296" s="2">
        <v>73.88306</v>
      </c>
      <c r="I296" s="2">
        <v>72.948779999999999</v>
      </c>
      <c r="J296" s="2">
        <v>72.630930000000006</v>
      </c>
      <c r="K296" s="2">
        <v>72.566680000000005</v>
      </c>
      <c r="L296" s="2">
        <v>71.052329999999998</v>
      </c>
      <c r="M296" s="2">
        <v>70.582570000000004</v>
      </c>
      <c r="N296" s="2">
        <v>71.218230000000005</v>
      </c>
      <c r="O296" s="2">
        <v>70.13494</v>
      </c>
      <c r="P296" s="2">
        <v>69.280829999999995</v>
      </c>
      <c r="Q296" s="2">
        <v>69.085419999999999</v>
      </c>
      <c r="R296" s="2">
        <v>67.867170000000002</v>
      </c>
      <c r="S296" s="2">
        <v>66.349900000000005</v>
      </c>
      <c r="T296" s="2">
        <v>65.423730000000006</v>
      </c>
      <c r="U296" s="2">
        <v>63.984960000000001</v>
      </c>
      <c r="V296" s="2">
        <v>63.112659999999998</v>
      </c>
      <c r="W296" s="2">
        <v>62.276440000000001</v>
      </c>
      <c r="X296" s="2">
        <v>60.629379999999998</v>
      </c>
      <c r="Y296" s="2">
        <v>58.505240000000001</v>
      </c>
      <c r="Z296" s="2">
        <v>57.374699999999997</v>
      </c>
      <c r="AA296" s="2">
        <v>56.46658</v>
      </c>
      <c r="AB296" s="2">
        <v>68.118756250000004</v>
      </c>
      <c r="AC296" s="2"/>
    </row>
    <row r="297" spans="3:29" x14ac:dyDescent="0.2">
      <c r="C297" t="s">
        <v>284</v>
      </c>
      <c r="D297" s="2">
        <v>652.47090000000003</v>
      </c>
      <c r="E297" s="2">
        <v>539.16899999999998</v>
      </c>
      <c r="F297" s="2">
        <v>536.3646</v>
      </c>
      <c r="G297" s="2">
        <v>607.4556</v>
      </c>
      <c r="H297" s="2">
        <v>742.84310000000005</v>
      </c>
      <c r="I297" s="2">
        <v>881.08230000000003</v>
      </c>
      <c r="J297" s="2">
        <v>827.67849999999999</v>
      </c>
      <c r="K297" s="2">
        <v>804.6259</v>
      </c>
      <c r="L297" s="2">
        <v>759.80460000000005</v>
      </c>
      <c r="M297" s="2">
        <v>778.31619999999998</v>
      </c>
      <c r="N297" s="2">
        <v>718.44510000000002</v>
      </c>
      <c r="O297" s="2">
        <v>766.36300000000006</v>
      </c>
      <c r="P297" s="2">
        <v>720.73400000000004</v>
      </c>
      <c r="Q297" s="2">
        <v>703.20889999999997</v>
      </c>
      <c r="R297" s="2">
        <v>692.87940000000003</v>
      </c>
      <c r="S297" s="2">
        <v>755.31650000000002</v>
      </c>
      <c r="T297" s="2">
        <v>726.36429999999996</v>
      </c>
      <c r="U297" s="2">
        <v>708.43799999999999</v>
      </c>
      <c r="V297" s="2">
        <v>695.22090000000003</v>
      </c>
      <c r="W297" s="2">
        <v>653.38760000000002</v>
      </c>
      <c r="X297" s="2">
        <v>636.69320000000005</v>
      </c>
      <c r="Y297" s="2">
        <v>643.58529999999996</v>
      </c>
      <c r="Z297" s="2">
        <v>640.61929999999995</v>
      </c>
      <c r="AA297" s="2">
        <v>780.9588</v>
      </c>
      <c r="AB297" s="2">
        <v>707.16770833333305</v>
      </c>
      <c r="AC297" s="2"/>
    </row>
    <row r="298" spans="3:29" x14ac:dyDescent="0.2">
      <c r="C298" t="s">
        <v>285</v>
      </c>
      <c r="D298" s="2">
        <v>89.317549999999997</v>
      </c>
      <c r="E298" s="2">
        <v>89.181579999999997</v>
      </c>
      <c r="F298" s="2">
        <v>89.091059999999999</v>
      </c>
      <c r="G298" s="2">
        <v>89.181299999999993</v>
      </c>
      <c r="H298" s="2">
        <v>89.181299999999993</v>
      </c>
      <c r="I298" s="2">
        <v>89.181299999999993</v>
      </c>
      <c r="J298" s="2">
        <v>89.091059999999999</v>
      </c>
      <c r="K298" s="2">
        <v>89.181299999999993</v>
      </c>
      <c r="L298" s="2">
        <v>89.181299999999993</v>
      </c>
      <c r="M298" s="2">
        <v>89.181299999999993</v>
      </c>
      <c r="N298" s="2">
        <v>89.091059999999999</v>
      </c>
      <c r="O298" s="2">
        <v>89.181299999999993</v>
      </c>
      <c r="P298" s="2">
        <v>89.181299999999993</v>
      </c>
      <c r="Q298" s="2">
        <v>89.181299999999993</v>
      </c>
      <c r="R298" s="2">
        <v>89.091059999999999</v>
      </c>
      <c r="S298" s="2">
        <v>89.181290000000004</v>
      </c>
      <c r="T298" s="2">
        <v>89.181299999999993</v>
      </c>
      <c r="U298" s="2">
        <v>89.181299999999993</v>
      </c>
      <c r="V298" s="2">
        <v>89.091059999999999</v>
      </c>
      <c r="W298" s="2">
        <v>89.181299999999993</v>
      </c>
      <c r="X298" s="2">
        <v>89.181299999999993</v>
      </c>
      <c r="Y298" s="2">
        <v>89.181299999999993</v>
      </c>
      <c r="Z298" s="2">
        <v>89.091059999999999</v>
      </c>
      <c r="AA298" s="2">
        <v>89.181299999999993</v>
      </c>
      <c r="AB298" s="2">
        <v>89.164428333333305</v>
      </c>
      <c r="AC298" s="2"/>
    </row>
    <row r="299" spans="3:29" x14ac:dyDescent="0.2">
      <c r="C299" t="s">
        <v>487</v>
      </c>
      <c r="D299" s="2">
        <v>9.5205479999999998E-4</v>
      </c>
      <c r="E299" s="2">
        <v>0</v>
      </c>
      <c r="F299" s="2">
        <v>9.4945360000000005E-4</v>
      </c>
      <c r="G299" s="2">
        <v>1.078995E-2</v>
      </c>
      <c r="H299" s="2">
        <v>7.0282789999999998E-2</v>
      </c>
      <c r="I299" s="2">
        <v>0.1451944</v>
      </c>
      <c r="J299" s="2">
        <v>0.30506850000000002</v>
      </c>
      <c r="K299" s="2">
        <v>0.22547829999999999</v>
      </c>
      <c r="L299" s="2">
        <v>0.5313544</v>
      </c>
      <c r="M299" s="2">
        <v>0.6994551</v>
      </c>
      <c r="N299" s="2">
        <v>0.46465840000000003</v>
      </c>
      <c r="O299" s="2">
        <v>0.99677340000000003</v>
      </c>
      <c r="P299" s="2">
        <v>1.0436270000000001</v>
      </c>
      <c r="Q299" s="2">
        <v>1.1668050000000001</v>
      </c>
      <c r="R299" s="2">
        <v>1.0094449999999999</v>
      </c>
      <c r="S299" s="2">
        <v>1.326729</v>
      </c>
      <c r="T299" s="2">
        <v>1.5741179999999999</v>
      </c>
      <c r="U299" s="2">
        <v>1.5539590000000001</v>
      </c>
      <c r="V299" s="2">
        <v>1.5985069999999999</v>
      </c>
      <c r="W299" s="2">
        <v>2.008759</v>
      </c>
      <c r="X299" s="2">
        <v>1.864177</v>
      </c>
      <c r="Y299" s="2">
        <v>2.4309910000000001</v>
      </c>
      <c r="Z299" s="2">
        <v>2.6215660000000001</v>
      </c>
      <c r="AA299" s="2">
        <v>2.232799</v>
      </c>
      <c r="AB299" s="2">
        <v>0.99510161451666601</v>
      </c>
      <c r="AC299" s="2"/>
    </row>
    <row r="300" spans="3:29" x14ac:dyDescent="0.2">
      <c r="C300" t="s">
        <v>488</v>
      </c>
      <c r="D300" s="2">
        <v>10.474320000000001</v>
      </c>
      <c r="E300" s="2">
        <v>6.2791410000000001</v>
      </c>
      <c r="F300" s="2">
        <v>6.7115830000000001</v>
      </c>
      <c r="G300" s="2">
        <v>7.623043</v>
      </c>
      <c r="H300" s="2">
        <v>8.8374930000000003</v>
      </c>
      <c r="I300" s="2">
        <v>9.6295000000000002</v>
      </c>
      <c r="J300" s="2">
        <v>10.74907</v>
      </c>
      <c r="K300" s="2">
        <v>10.65943</v>
      </c>
      <c r="L300" s="2">
        <v>12.22228</v>
      </c>
      <c r="M300" s="2">
        <v>13.246370000000001</v>
      </c>
      <c r="N300" s="2">
        <v>12.08699</v>
      </c>
      <c r="O300" s="2">
        <v>15.046849999999999</v>
      </c>
      <c r="P300" s="2">
        <v>15.555249999999999</v>
      </c>
      <c r="Q300" s="2">
        <v>16.858609999999999</v>
      </c>
      <c r="R300" s="2">
        <v>16.217490000000002</v>
      </c>
      <c r="S300" s="2">
        <v>19.163969999999999</v>
      </c>
      <c r="T300" s="2">
        <v>20.232130000000002</v>
      </c>
      <c r="U300" s="2">
        <v>20.658950000000001</v>
      </c>
      <c r="V300" s="2">
        <v>20.55444</v>
      </c>
      <c r="W300" s="2">
        <v>22.596969999999999</v>
      </c>
      <c r="X300" s="2">
        <v>22.656770000000002</v>
      </c>
      <c r="Y300" s="2">
        <v>26.422440000000002</v>
      </c>
      <c r="Z300" s="2">
        <v>27.35782</v>
      </c>
      <c r="AA300" s="2">
        <v>24.819870000000002</v>
      </c>
      <c r="AB300" s="2">
        <v>15.6941991666666</v>
      </c>
      <c r="AC300" s="2"/>
    </row>
    <row r="301" spans="3:29" x14ac:dyDescent="0.2">
      <c r="C301" t="s">
        <v>489</v>
      </c>
      <c r="D301" s="2">
        <v>19.309090000000001</v>
      </c>
      <c r="E301" s="2">
        <v>19.309090000000001</v>
      </c>
      <c r="F301" s="2">
        <v>19.30931</v>
      </c>
      <c r="G301" s="2">
        <v>19.309090000000001</v>
      </c>
      <c r="H301" s="2">
        <v>19.309090000000001</v>
      </c>
      <c r="I301" s="2">
        <v>19.309090000000001</v>
      </c>
      <c r="J301" s="2">
        <v>19.30931</v>
      </c>
      <c r="K301" s="2">
        <v>19.309090000000001</v>
      </c>
      <c r="L301" s="2">
        <v>19.309090000000001</v>
      </c>
      <c r="M301" s="2">
        <v>19.309090000000001</v>
      </c>
      <c r="N301" s="2">
        <v>19.30668</v>
      </c>
      <c r="O301" s="2">
        <v>19.306450000000002</v>
      </c>
      <c r="P301" s="2">
        <v>19.29982</v>
      </c>
      <c r="Q301" s="2">
        <v>19.303809999999999</v>
      </c>
      <c r="R301" s="2">
        <v>19.298780000000001</v>
      </c>
      <c r="S301" s="2">
        <v>19.295570000000001</v>
      </c>
      <c r="T301" s="2">
        <v>19.286719999999999</v>
      </c>
      <c r="U301" s="2">
        <v>19.281140000000001</v>
      </c>
      <c r="V301" s="2">
        <v>19.269739999999999</v>
      </c>
      <c r="W301" s="2">
        <v>19.254829999999998</v>
      </c>
      <c r="X301" s="2">
        <v>19.209420000000001</v>
      </c>
      <c r="Y301" s="2">
        <v>19.180720000000001</v>
      </c>
      <c r="Z301" s="2">
        <v>19.175730000000001</v>
      </c>
      <c r="AA301" s="2">
        <v>19.08869</v>
      </c>
      <c r="AB301" s="2">
        <v>19.277059999999999</v>
      </c>
      <c r="AC301" s="2"/>
    </row>
    <row r="302" spans="3:29" x14ac:dyDescent="0.2">
      <c r="C302" t="s">
        <v>286</v>
      </c>
      <c r="D302" s="2">
        <v>162.84540000000001</v>
      </c>
      <c r="E302" s="2">
        <v>213.42740000000001</v>
      </c>
      <c r="F302" s="2">
        <v>257.76190000000003</v>
      </c>
      <c r="G302" s="2">
        <v>296.66059999999999</v>
      </c>
      <c r="H302" s="2">
        <v>330.71980000000002</v>
      </c>
      <c r="I302" s="2">
        <v>366.72609999999997</v>
      </c>
      <c r="J302" s="2">
        <v>404.10599999999999</v>
      </c>
      <c r="K302" s="2">
        <v>438.82900000000001</v>
      </c>
      <c r="L302" s="2">
        <v>473.9667</v>
      </c>
      <c r="M302" s="2">
        <v>508.62130000000002</v>
      </c>
      <c r="N302" s="2">
        <v>541.4914</v>
      </c>
      <c r="O302" s="2">
        <v>573.81089999999995</v>
      </c>
      <c r="P302" s="2">
        <v>608.71529999999996</v>
      </c>
      <c r="Q302" s="2">
        <v>647.26089999999999</v>
      </c>
      <c r="R302" s="2">
        <v>677.55449999999996</v>
      </c>
      <c r="S302" s="2">
        <v>708.02670000000001</v>
      </c>
      <c r="T302" s="2">
        <v>737.02030000000002</v>
      </c>
      <c r="U302" s="2">
        <v>764.58630000000005</v>
      </c>
      <c r="V302" s="2">
        <v>799.49220000000003</v>
      </c>
      <c r="W302" s="2">
        <v>835.34059999999999</v>
      </c>
      <c r="X302" s="2">
        <v>870.97360000000003</v>
      </c>
      <c r="Y302" s="2">
        <v>918.25459999999998</v>
      </c>
      <c r="Z302" s="2">
        <v>947.65800000000002</v>
      </c>
      <c r="AA302" s="2">
        <v>986.26739999999995</v>
      </c>
      <c r="AB302" s="2">
        <v>586.25487083333303</v>
      </c>
      <c r="AC302" s="2"/>
    </row>
    <row r="303" spans="3:29" x14ac:dyDescent="0.2">
      <c r="C303" t="s">
        <v>287</v>
      </c>
      <c r="D303" s="2">
        <v>261.08330000000001</v>
      </c>
      <c r="E303" s="2">
        <v>261.35570000000001</v>
      </c>
      <c r="F303" s="2">
        <v>261.36529999999999</v>
      </c>
      <c r="G303" s="2">
        <v>261.15109999999999</v>
      </c>
      <c r="H303" s="2">
        <v>261.05399999999997</v>
      </c>
      <c r="I303" s="2">
        <v>261.09859999999998</v>
      </c>
      <c r="J303" s="2">
        <v>261.16899999999998</v>
      </c>
      <c r="K303" s="2">
        <v>261.57819999999998</v>
      </c>
      <c r="L303" s="2">
        <v>261.43470000000002</v>
      </c>
      <c r="M303" s="2">
        <v>261.15109999999999</v>
      </c>
      <c r="N303" s="2">
        <v>260.87220000000002</v>
      </c>
      <c r="O303" s="2">
        <v>261.08330000000001</v>
      </c>
      <c r="P303" s="2">
        <v>261.35570000000001</v>
      </c>
      <c r="Q303" s="2">
        <v>261.57819999999998</v>
      </c>
      <c r="R303" s="2">
        <v>261.15809999999999</v>
      </c>
      <c r="S303" s="2">
        <v>261.05399999999997</v>
      </c>
      <c r="T303" s="2">
        <v>261.09859999999998</v>
      </c>
      <c r="U303" s="2">
        <v>261.08330000000001</v>
      </c>
      <c r="V303" s="2">
        <v>261.29059999999998</v>
      </c>
      <c r="W303" s="2">
        <v>261.42630000000003</v>
      </c>
      <c r="X303" s="2">
        <v>261.14999999999998</v>
      </c>
      <c r="Y303" s="2">
        <v>261.05239999999998</v>
      </c>
      <c r="Z303" s="2">
        <v>260.8528</v>
      </c>
      <c r="AA303" s="2">
        <v>261.35570000000001</v>
      </c>
      <c r="AB303" s="2">
        <v>261.20217500000001</v>
      </c>
      <c r="AC303" s="2"/>
    </row>
    <row r="304" spans="3:29" x14ac:dyDescent="0.2">
      <c r="C304" t="s">
        <v>288</v>
      </c>
      <c r="D304" s="2">
        <v>0.83762590000000003</v>
      </c>
      <c r="E304" s="2">
        <v>0.1027291</v>
      </c>
      <c r="F304" s="2">
        <v>0.96787999999999996</v>
      </c>
      <c r="G304" s="2">
        <v>2.3361999999999998</v>
      </c>
      <c r="H304" s="2">
        <v>6.1867390000000002</v>
      </c>
      <c r="I304" s="2">
        <v>6.4119979999999996</v>
      </c>
      <c r="J304" s="2">
        <v>8.8513570000000001</v>
      </c>
      <c r="K304" s="2">
        <v>6.8999160000000002</v>
      </c>
      <c r="L304" s="2">
        <v>14.077959999999999</v>
      </c>
      <c r="M304" s="2">
        <v>15.19097</v>
      </c>
      <c r="N304" s="2">
        <v>9.3170809999999999</v>
      </c>
      <c r="O304" s="2">
        <v>13.51641</v>
      </c>
      <c r="P304" s="2">
        <v>12.97003</v>
      </c>
      <c r="Q304" s="2">
        <v>12.99011</v>
      </c>
      <c r="R304" s="2">
        <v>8.3278400000000001</v>
      </c>
      <c r="S304" s="2">
        <v>11.12811</v>
      </c>
      <c r="T304" s="2">
        <v>12.018319999999999</v>
      </c>
      <c r="U304" s="2">
        <v>9.7811210000000006</v>
      </c>
      <c r="V304" s="2">
        <v>10.17855</v>
      </c>
      <c r="W304" s="2">
        <v>13.46697</v>
      </c>
      <c r="X304" s="2">
        <v>12.8354</v>
      </c>
      <c r="Y304" s="2">
        <v>205.8331</v>
      </c>
      <c r="Z304" s="2">
        <v>215.3176</v>
      </c>
      <c r="AA304" s="2">
        <v>294.43049999999999</v>
      </c>
      <c r="AB304" s="2">
        <v>37.665604875</v>
      </c>
      <c r="AC304" s="2"/>
    </row>
    <row r="305" spans="3:29" x14ac:dyDescent="0.2">
      <c r="C305" t="s">
        <v>289</v>
      </c>
      <c r="D305" s="2">
        <v>3181.4520000000002</v>
      </c>
      <c r="E305" s="2">
        <v>3052.701</v>
      </c>
      <c r="F305" s="2">
        <v>2994.6990000000001</v>
      </c>
      <c r="G305" s="2">
        <v>2642.1039999999998</v>
      </c>
      <c r="H305" s="2">
        <v>2165.8330000000001</v>
      </c>
      <c r="I305" s="2">
        <v>2141.471</v>
      </c>
      <c r="J305" s="2">
        <v>2128.0819999999999</v>
      </c>
      <c r="K305" s="2">
        <v>2111.759</v>
      </c>
      <c r="L305" s="2">
        <v>2083.384</v>
      </c>
      <c r="M305" s="2">
        <v>2083.038</v>
      </c>
      <c r="N305" s="2">
        <v>2088.759</v>
      </c>
      <c r="O305" s="2">
        <v>1744.835</v>
      </c>
      <c r="P305" s="2">
        <v>1726.366</v>
      </c>
      <c r="Q305" s="2">
        <v>1693.4970000000001</v>
      </c>
      <c r="R305" s="2">
        <v>1679.14</v>
      </c>
      <c r="S305" s="2">
        <v>993.26310000000001</v>
      </c>
      <c r="T305" s="2">
        <v>968.07140000000004</v>
      </c>
      <c r="U305" s="2">
        <v>925.56619999999998</v>
      </c>
      <c r="V305" s="2">
        <v>908.84230000000002</v>
      </c>
      <c r="W305" s="2">
        <v>892.79259999999999</v>
      </c>
      <c r="X305" s="2">
        <v>852.92930000000001</v>
      </c>
      <c r="Y305" s="2">
        <v>0</v>
      </c>
      <c r="Z305" s="2">
        <v>0</v>
      </c>
      <c r="AA305" s="2">
        <v>0</v>
      </c>
      <c r="AB305" s="2">
        <v>1627.4410375</v>
      </c>
      <c r="AC305" s="2"/>
    </row>
    <row r="306" spans="3:29" x14ac:dyDescent="0.2">
      <c r="C306" t="s">
        <v>290</v>
      </c>
      <c r="D306" s="2">
        <v>57.1995</v>
      </c>
      <c r="E306" s="2">
        <v>57.1995</v>
      </c>
      <c r="F306" s="2">
        <v>57.1995</v>
      </c>
      <c r="G306" s="2">
        <v>57.1995</v>
      </c>
      <c r="H306" s="2">
        <v>57.1995</v>
      </c>
      <c r="I306" s="2">
        <v>57.1995</v>
      </c>
      <c r="J306" s="2">
        <v>57.1995</v>
      </c>
      <c r="K306" s="2">
        <v>57.1995</v>
      </c>
      <c r="L306" s="2">
        <v>57.1995</v>
      </c>
      <c r="M306" s="2">
        <v>57.19558</v>
      </c>
      <c r="N306" s="2">
        <v>57.187779999999997</v>
      </c>
      <c r="O306" s="2">
        <v>57.191670000000002</v>
      </c>
      <c r="P306" s="2">
        <v>57.156399999999998</v>
      </c>
      <c r="Q306" s="2">
        <v>57.17991</v>
      </c>
      <c r="R306" s="2">
        <v>57.158529999999999</v>
      </c>
      <c r="S306" s="2">
        <v>57.132570000000001</v>
      </c>
      <c r="T306" s="2">
        <v>57.080590000000001</v>
      </c>
      <c r="U306" s="2">
        <v>57.025599999999997</v>
      </c>
      <c r="V306" s="2">
        <v>56.991160000000001</v>
      </c>
      <c r="W306" s="2">
        <v>56.901739999999997</v>
      </c>
      <c r="X306" s="2">
        <v>56.75956</v>
      </c>
      <c r="Y306" s="2">
        <v>56.609270000000002</v>
      </c>
      <c r="Z306" s="2">
        <v>56.62021</v>
      </c>
      <c r="AA306" s="2">
        <v>56.359160000000003</v>
      </c>
      <c r="AB306" s="2">
        <v>57.056051250000003</v>
      </c>
      <c r="AC306" s="2"/>
    </row>
    <row r="307" spans="3:29" x14ac:dyDescent="0.2">
      <c r="C307" t="s">
        <v>291</v>
      </c>
      <c r="D307" s="2">
        <v>2.6075560000000002</v>
      </c>
      <c r="E307" s="2">
        <v>0.48168100000000003</v>
      </c>
      <c r="F307" s="2">
        <v>2.1790989999999999</v>
      </c>
      <c r="G307" s="2">
        <v>4.855531</v>
      </c>
      <c r="H307" s="2">
        <v>9.7830399999999997</v>
      </c>
      <c r="I307" s="2">
        <v>10.41488</v>
      </c>
      <c r="J307" s="2">
        <v>11.189019999999999</v>
      </c>
      <c r="K307" s="2">
        <v>11.26811</v>
      </c>
      <c r="L307" s="2">
        <v>12.12651</v>
      </c>
      <c r="M307" s="2">
        <v>11.745050000000001</v>
      </c>
      <c r="N307" s="2">
        <v>8.3754840000000002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3.5427483749999999</v>
      </c>
      <c r="AC307" s="2"/>
    </row>
    <row r="308" spans="3:29" x14ac:dyDescent="0.2">
      <c r="C308" t="s">
        <v>292</v>
      </c>
      <c r="D308" s="2">
        <v>61.513739999999999</v>
      </c>
      <c r="E308" s="2">
        <v>61.513739999999999</v>
      </c>
      <c r="F308" s="2">
        <v>61.513739999999999</v>
      </c>
      <c r="G308" s="2">
        <v>61.513739999999999</v>
      </c>
      <c r="H308" s="2">
        <v>61.513739999999999</v>
      </c>
      <c r="I308" s="2">
        <v>61.513739999999999</v>
      </c>
      <c r="J308" s="2">
        <v>61.513739999999999</v>
      </c>
      <c r="K308" s="2">
        <v>61.513739999999999</v>
      </c>
      <c r="L308" s="2">
        <v>61.513739999999999</v>
      </c>
      <c r="M308" s="2">
        <v>61.513739999999999</v>
      </c>
      <c r="N308" s="2">
        <v>61.505330000000001</v>
      </c>
      <c r="O308" s="2">
        <v>61.505310000000001</v>
      </c>
      <c r="P308" s="2">
        <v>61.48424</v>
      </c>
      <c r="Q308" s="2">
        <v>61.496879999999997</v>
      </c>
      <c r="R308" s="2">
        <v>61.478059999999999</v>
      </c>
      <c r="S308" s="2">
        <v>61.467390000000002</v>
      </c>
      <c r="T308" s="2">
        <v>61.43956</v>
      </c>
      <c r="U308" s="2">
        <v>61.412120000000002</v>
      </c>
      <c r="V308" s="2">
        <v>61.380429999999997</v>
      </c>
      <c r="W308" s="2">
        <v>61.33296</v>
      </c>
      <c r="X308" s="2">
        <v>61.185859999999998</v>
      </c>
      <c r="Y308" s="2">
        <v>61.061300000000003</v>
      </c>
      <c r="Z308" s="2">
        <v>61.072850000000003</v>
      </c>
      <c r="AA308" s="2">
        <v>60.786459999999998</v>
      </c>
      <c r="AB308" s="2">
        <v>61.406089583333298</v>
      </c>
      <c r="AC308" s="2"/>
    </row>
    <row r="309" spans="3:29" x14ac:dyDescent="0.2">
      <c r="C309" t="s">
        <v>515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-0.20059170000000001</v>
      </c>
      <c r="X309" s="2">
        <v>-0.1999329</v>
      </c>
      <c r="Y309" s="2">
        <v>-0.42937649999999999</v>
      </c>
      <c r="Z309" s="2">
        <v>-0.42145080000000001</v>
      </c>
      <c r="AA309" s="2">
        <v>-0.42307250000000002</v>
      </c>
      <c r="AB309" s="2">
        <v>-6.9767683333333302E-2</v>
      </c>
      <c r="AC309" s="2"/>
    </row>
    <row r="310" spans="3:29" x14ac:dyDescent="0.2">
      <c r="C310" t="s">
        <v>293</v>
      </c>
      <c r="D310" s="2">
        <v>298.18860000000001</v>
      </c>
      <c r="E310" s="2">
        <v>324.37450000000001</v>
      </c>
      <c r="F310" s="2">
        <v>356.91419999999999</v>
      </c>
      <c r="G310" s="2">
        <v>366.00330000000002</v>
      </c>
      <c r="H310" s="2">
        <v>391.18200000000002</v>
      </c>
      <c r="I310" s="2">
        <v>436.50380000000001</v>
      </c>
      <c r="J310" s="2">
        <v>481.89420000000001</v>
      </c>
      <c r="K310" s="2">
        <v>536.2115</v>
      </c>
      <c r="L310" s="2">
        <v>593.61900000000003</v>
      </c>
      <c r="M310" s="2">
        <v>639.61220000000003</v>
      </c>
      <c r="N310" s="2">
        <v>681.59410000000003</v>
      </c>
      <c r="O310" s="2">
        <v>714.14110000000005</v>
      </c>
      <c r="P310" s="2">
        <v>738.28809999999999</v>
      </c>
      <c r="Q310" s="2">
        <v>762.14110000000005</v>
      </c>
      <c r="R310" s="2">
        <v>777.98109999999997</v>
      </c>
      <c r="S310" s="2">
        <v>798.2482</v>
      </c>
      <c r="T310" s="2">
        <v>815.42460000000005</v>
      </c>
      <c r="U310" s="2">
        <v>836.81449999999995</v>
      </c>
      <c r="V310" s="2">
        <v>849.71159999999998</v>
      </c>
      <c r="W310" s="2">
        <v>864.26869999999997</v>
      </c>
      <c r="X310" s="2">
        <v>880.45939999999996</v>
      </c>
      <c r="Y310" s="2">
        <v>890.10469999999998</v>
      </c>
      <c r="Z310" s="2">
        <v>910.96810000000005</v>
      </c>
      <c r="AA310" s="2">
        <v>943.81690000000003</v>
      </c>
      <c r="AB310" s="2">
        <v>662.01939583333296</v>
      </c>
      <c r="AC310" s="2"/>
    </row>
    <row r="311" spans="3:29" x14ac:dyDescent="0.2">
      <c r="C311" t="s">
        <v>294</v>
      </c>
      <c r="D311" s="2">
        <v>4794.5879999999997</v>
      </c>
      <c r="E311" s="2">
        <v>4619.3770000000004</v>
      </c>
      <c r="F311" s="2">
        <v>4637.326</v>
      </c>
      <c r="G311" s="2">
        <v>4405.5209999999997</v>
      </c>
      <c r="H311" s="2">
        <v>4131.74</v>
      </c>
      <c r="I311" s="2">
        <v>4327.0079999999998</v>
      </c>
      <c r="J311" s="2">
        <v>4345.3339999999998</v>
      </c>
      <c r="K311" s="2">
        <v>4391.4369999999999</v>
      </c>
      <c r="L311" s="2">
        <v>4419.768</v>
      </c>
      <c r="M311" s="2">
        <v>4518.2839999999997</v>
      </c>
      <c r="N311" s="2">
        <v>4525.8419999999996</v>
      </c>
      <c r="O311" s="2">
        <v>4292.8770000000004</v>
      </c>
      <c r="P311" s="2">
        <v>4286.0169999999998</v>
      </c>
      <c r="Q311" s="2">
        <v>4298.2709999999997</v>
      </c>
      <c r="R311" s="2">
        <v>4311.0360000000001</v>
      </c>
      <c r="S311" s="2">
        <v>3741.9180000000001</v>
      </c>
      <c r="T311" s="2">
        <v>3733.8580000000002</v>
      </c>
      <c r="U311" s="2">
        <v>3718.5749999999998</v>
      </c>
      <c r="V311" s="2">
        <v>3734.2249999999999</v>
      </c>
      <c r="W311" s="2">
        <v>3729.8429999999998</v>
      </c>
      <c r="X311" s="2">
        <v>3721.7570000000001</v>
      </c>
      <c r="Y311" s="2">
        <v>3126.576</v>
      </c>
      <c r="Z311" s="2">
        <v>3182.74</v>
      </c>
      <c r="AA311" s="2">
        <v>3467.8139999999999</v>
      </c>
      <c r="AB311" s="2">
        <v>4102.5721666666605</v>
      </c>
      <c r="AC311" s="2"/>
    </row>
    <row r="312" spans="3:29" x14ac:dyDescent="0.2">
      <c r="C312" t="s">
        <v>295</v>
      </c>
      <c r="D312" s="2">
        <v>1092.662</v>
      </c>
      <c r="E312" s="2">
        <v>927.37739999999997</v>
      </c>
      <c r="F312" s="2">
        <v>879.45</v>
      </c>
      <c r="G312" s="2">
        <v>778.8261</v>
      </c>
      <c r="H312" s="2">
        <v>917.06790000000001</v>
      </c>
      <c r="I312" s="2">
        <v>961.41849999999999</v>
      </c>
      <c r="J312" s="2">
        <v>903.7921</v>
      </c>
      <c r="K312" s="2">
        <v>873.24059999999997</v>
      </c>
      <c r="L312" s="2">
        <v>770.37540000000001</v>
      </c>
      <c r="M312" s="2">
        <v>712.79589999999996</v>
      </c>
      <c r="N312" s="2">
        <v>668.79129999999998</v>
      </c>
      <c r="O312" s="2">
        <v>649.77549999999997</v>
      </c>
      <c r="P312" s="2">
        <v>559.1617</v>
      </c>
      <c r="Q312" s="2">
        <v>522.58770000000004</v>
      </c>
      <c r="R312" s="2">
        <v>536.88800000000003</v>
      </c>
      <c r="S312" s="2">
        <v>505.85930000000002</v>
      </c>
      <c r="T312" s="2">
        <v>519.93780000000004</v>
      </c>
      <c r="U312" s="2">
        <v>501.0342</v>
      </c>
      <c r="V312" s="2">
        <v>456.56650000000002</v>
      </c>
      <c r="W312" s="2">
        <v>462.03530000000001</v>
      </c>
      <c r="X312" s="2">
        <v>461.55149999999998</v>
      </c>
      <c r="Y312" s="2">
        <v>407.21179999999998</v>
      </c>
      <c r="Z312" s="2">
        <v>497.95819999999998</v>
      </c>
      <c r="AA312" s="2">
        <v>427.17680000000001</v>
      </c>
      <c r="AB312" s="2">
        <v>666.39756250000005</v>
      </c>
      <c r="AC312" s="2"/>
    </row>
    <row r="313" spans="3:29" x14ac:dyDescent="0.2">
      <c r="C313" t="s">
        <v>296</v>
      </c>
      <c r="D313" s="2">
        <v>23.313410000000001</v>
      </c>
      <c r="E313" s="2">
        <v>23.402380000000001</v>
      </c>
      <c r="F313" s="2">
        <v>23.12501</v>
      </c>
      <c r="G313" s="2">
        <v>23.094000000000001</v>
      </c>
      <c r="H313" s="2">
        <v>23.167010000000001</v>
      </c>
      <c r="I313" s="2">
        <v>22.945820000000001</v>
      </c>
      <c r="J313" s="2">
        <v>22.747920000000001</v>
      </c>
      <c r="K313" s="2">
        <v>22.724080000000001</v>
      </c>
      <c r="L313" s="2">
        <v>22.369409999999998</v>
      </c>
      <c r="M313" s="2">
        <v>22.250119999999999</v>
      </c>
      <c r="N313" s="2">
        <v>22.38419</v>
      </c>
      <c r="O313" s="2">
        <v>22.05406</v>
      </c>
      <c r="P313" s="2">
        <v>21.938400000000001</v>
      </c>
      <c r="Q313" s="2">
        <v>21.899640000000002</v>
      </c>
      <c r="R313" s="2">
        <v>21.698509999999999</v>
      </c>
      <c r="S313" s="2">
        <v>21.61186</v>
      </c>
      <c r="T313" s="2">
        <v>21.567460000000001</v>
      </c>
      <c r="U313" s="2">
        <v>21.385680000000001</v>
      </c>
      <c r="V313" s="2">
        <v>21.376080000000002</v>
      </c>
      <c r="W313" s="2">
        <v>21.31073</v>
      </c>
      <c r="X313" s="2">
        <v>21.11328</v>
      </c>
      <c r="Y313" s="2">
        <v>20.925249999999998</v>
      </c>
      <c r="Z313" s="2">
        <v>21.20252</v>
      </c>
      <c r="AA313" s="2">
        <v>20.885829999999999</v>
      </c>
      <c r="AB313" s="2">
        <v>22.103860416666599</v>
      </c>
      <c r="AC313" s="2"/>
    </row>
    <row r="314" spans="3:29" x14ac:dyDescent="0.2">
      <c r="C314" t="s">
        <v>297</v>
      </c>
      <c r="D314" s="2">
        <v>8978.7209999999995</v>
      </c>
      <c r="E314" s="2">
        <v>8980.652</v>
      </c>
      <c r="F314" s="2">
        <v>8968.6239999999998</v>
      </c>
      <c r="G314" s="2">
        <v>8973.7759999999998</v>
      </c>
      <c r="H314" s="2">
        <v>8981.9449999999997</v>
      </c>
      <c r="I314" s="2">
        <v>8988.4230000000007</v>
      </c>
      <c r="J314" s="2">
        <v>8994.9210000000003</v>
      </c>
      <c r="K314" s="2">
        <v>8996.9269999999997</v>
      </c>
      <c r="L314" s="2">
        <v>9003.1949999999997</v>
      </c>
      <c r="M314" s="2">
        <v>8991.8819999999996</v>
      </c>
      <c r="N314" s="2">
        <v>9000.3629999999994</v>
      </c>
      <c r="O314" s="2">
        <v>9006.09</v>
      </c>
      <c r="P314" s="2">
        <v>9013.1939999999995</v>
      </c>
      <c r="Q314" s="2">
        <v>9021.9699999999993</v>
      </c>
      <c r="R314" s="2">
        <v>9031.2900000000009</v>
      </c>
      <c r="S314" s="2">
        <v>9039.1039999999994</v>
      </c>
      <c r="T314" s="2">
        <v>9047.4619999999995</v>
      </c>
      <c r="U314" s="2">
        <v>9056.2369999999992</v>
      </c>
      <c r="V314" s="2">
        <v>9065.9789999999994</v>
      </c>
      <c r="W314" s="2">
        <v>9073.3709999999992</v>
      </c>
      <c r="X314" s="2">
        <v>9082.1470000000008</v>
      </c>
      <c r="Y314" s="2">
        <v>9090.5049999999992</v>
      </c>
      <c r="Z314" s="2">
        <v>9100.25</v>
      </c>
      <c r="AA314" s="2">
        <v>9107.6389999999992</v>
      </c>
      <c r="AB314" s="2">
        <v>9024.7777916666601</v>
      </c>
      <c r="AC314" s="2"/>
    </row>
    <row r="315" spans="3:29" x14ac:dyDescent="0.2">
      <c r="C315" t="s">
        <v>490</v>
      </c>
      <c r="D315" s="2">
        <v>1.7808219999999999E-4</v>
      </c>
      <c r="E315" s="2">
        <v>0</v>
      </c>
      <c r="F315" s="2">
        <v>0</v>
      </c>
      <c r="G315" s="2">
        <v>0</v>
      </c>
      <c r="H315" s="2">
        <v>1.7808219999999999E-4</v>
      </c>
      <c r="I315" s="2">
        <v>3.5616439999999999E-4</v>
      </c>
      <c r="J315" s="2">
        <v>6.2158470000000003E-4</v>
      </c>
      <c r="K315" s="2">
        <v>1.2762559999999999E-3</v>
      </c>
      <c r="L315" s="2">
        <v>2.5228310000000001E-3</v>
      </c>
      <c r="M315" s="2">
        <v>9.2009130000000005E-4</v>
      </c>
      <c r="N315" s="2">
        <v>3.5519129999999998E-4</v>
      </c>
      <c r="O315" s="2">
        <v>8.0136979999999997E-4</v>
      </c>
      <c r="P315" s="2">
        <v>2.0207200000000002E-3</v>
      </c>
      <c r="Q315" s="2">
        <v>1.75411E-2</v>
      </c>
      <c r="R315" s="2">
        <v>1.0004549999999999E-2</v>
      </c>
      <c r="S315" s="2">
        <v>7.3607309999999997E-3</v>
      </c>
      <c r="T315" s="2">
        <v>8.7557079999999992E-3</v>
      </c>
      <c r="U315" s="2">
        <v>1.362329E-2</v>
      </c>
      <c r="V315" s="2">
        <v>1.7789159999999998E-2</v>
      </c>
      <c r="W315" s="2">
        <v>3.0155250000000001E-2</v>
      </c>
      <c r="X315" s="2">
        <v>4.3422370000000002E-2</v>
      </c>
      <c r="Y315" s="2">
        <v>5.7550230000000001E-2</v>
      </c>
      <c r="Z315" s="2">
        <v>6.1396729999999997E-2</v>
      </c>
      <c r="AA315" s="2">
        <v>8.3936070000000002E-2</v>
      </c>
      <c r="AB315" s="2">
        <v>1.50318984125E-2</v>
      </c>
      <c r="AC315" s="2"/>
    </row>
    <row r="316" spans="3:29" x14ac:dyDescent="0.2">
      <c r="C316" t="s">
        <v>298</v>
      </c>
      <c r="D316" s="2">
        <v>1.5514269999999999</v>
      </c>
      <c r="E316" s="2">
        <v>1.1666479999999999</v>
      </c>
      <c r="F316" s="2">
        <v>1.234173</v>
      </c>
      <c r="G316" s="2">
        <v>0.82381800000000005</v>
      </c>
      <c r="H316" s="2">
        <v>0.97491289999999997</v>
      </c>
      <c r="I316" s="2">
        <v>0.93820309999999996</v>
      </c>
      <c r="J316" s="2">
        <v>0.89872220000000003</v>
      </c>
      <c r="K316" s="2">
        <v>0.82728829999999998</v>
      </c>
      <c r="L316" s="2">
        <v>0.68951359999999995</v>
      </c>
      <c r="M316" s="2">
        <v>0.62266580000000005</v>
      </c>
      <c r="N316" s="2">
        <v>0.55000369999999998</v>
      </c>
      <c r="O316" s="2">
        <v>0.53925630000000002</v>
      </c>
      <c r="P316" s="2">
        <v>0.54042120000000005</v>
      </c>
      <c r="Q316" s="2">
        <v>0.592171</v>
      </c>
      <c r="R316" s="2">
        <v>0.49792189999999997</v>
      </c>
      <c r="S316" s="2">
        <v>0.50574090000000005</v>
      </c>
      <c r="T316" s="2">
        <v>0.48721140000000002</v>
      </c>
      <c r="U316" s="2">
        <v>0.53896650000000002</v>
      </c>
      <c r="V316" s="2">
        <v>0.48932999999999999</v>
      </c>
      <c r="W316" s="2">
        <v>0.63033320000000004</v>
      </c>
      <c r="X316" s="2">
        <v>0.70770089999999997</v>
      </c>
      <c r="Y316" s="2">
        <v>0.69435049999999998</v>
      </c>
      <c r="Z316" s="2">
        <v>0.90477479999999999</v>
      </c>
      <c r="AA316" s="2">
        <v>0.93685609999999997</v>
      </c>
      <c r="AB316" s="2">
        <v>0.76426709583333297</v>
      </c>
      <c r="AC316" s="2"/>
    </row>
    <row r="317" spans="3:29" x14ac:dyDescent="0.2">
      <c r="C317" t="s">
        <v>491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/>
    </row>
    <row r="318" spans="3:29" x14ac:dyDescent="0.2">
      <c r="C318" t="s">
        <v>492</v>
      </c>
      <c r="D318" s="2">
        <v>37.32479</v>
      </c>
      <c r="E318" s="2">
        <v>37.4542</v>
      </c>
      <c r="F318" s="2">
        <v>37.026600000000002</v>
      </c>
      <c r="G318" s="2">
        <v>36.976390000000002</v>
      </c>
      <c r="H318" s="2">
        <v>37.087299999999999</v>
      </c>
      <c r="I318" s="2">
        <v>36.728180000000002</v>
      </c>
      <c r="J318" s="2">
        <v>36.43365</v>
      </c>
      <c r="K318" s="2">
        <v>36.398049999999998</v>
      </c>
      <c r="L318" s="2">
        <v>35.82499</v>
      </c>
      <c r="M318" s="2">
        <v>35.628680000000003</v>
      </c>
      <c r="N318" s="2">
        <v>35.847670000000001</v>
      </c>
      <c r="O318" s="2">
        <v>35.334029999999998</v>
      </c>
      <c r="P318" s="2">
        <v>35.136499999999998</v>
      </c>
      <c r="Q318" s="2">
        <v>35.086329999999997</v>
      </c>
      <c r="R318" s="2">
        <v>34.770949999999999</v>
      </c>
      <c r="S318" s="2">
        <v>34.615650000000002</v>
      </c>
      <c r="T318" s="2">
        <v>34.539050000000003</v>
      </c>
      <c r="U318" s="2">
        <v>34.264339999999997</v>
      </c>
      <c r="V318" s="2">
        <v>34.23265</v>
      </c>
      <c r="W318" s="2">
        <v>34.125720000000001</v>
      </c>
      <c r="X318" s="2">
        <v>33.806899999999999</v>
      </c>
      <c r="Y318" s="2">
        <v>33.513240000000003</v>
      </c>
      <c r="Z318" s="2">
        <v>33.957479999999997</v>
      </c>
      <c r="AA318" s="2">
        <v>33.462400000000002</v>
      </c>
      <c r="AB318" s="2">
        <v>35.398989166666603</v>
      </c>
      <c r="AC318" s="2"/>
    </row>
    <row r="319" spans="3:29" x14ac:dyDescent="0.2">
      <c r="C319" t="s">
        <v>299</v>
      </c>
      <c r="D319" s="2">
        <v>137.1696</v>
      </c>
      <c r="E319" s="2">
        <v>183.3854</v>
      </c>
      <c r="F319" s="2">
        <v>223.4006</v>
      </c>
      <c r="G319" s="2">
        <v>258.3775</v>
      </c>
      <c r="H319" s="2">
        <v>289.65320000000003</v>
      </c>
      <c r="I319" s="2">
        <v>323.21449999999999</v>
      </c>
      <c r="J319" s="2">
        <v>357.70409999999998</v>
      </c>
      <c r="K319" s="2">
        <v>389.28489999999999</v>
      </c>
      <c r="L319" s="2">
        <v>420.5446</v>
      </c>
      <c r="M319" s="2">
        <v>450.76369999999997</v>
      </c>
      <c r="N319" s="2">
        <v>482.35640000000001</v>
      </c>
      <c r="O319" s="2">
        <v>512.10659999999996</v>
      </c>
      <c r="P319" s="2">
        <v>542.90440000000001</v>
      </c>
      <c r="Q319" s="2">
        <v>577.65509999999995</v>
      </c>
      <c r="R319" s="2">
        <v>599.49379999999996</v>
      </c>
      <c r="S319" s="2">
        <v>627.77319999999997</v>
      </c>
      <c r="T319" s="2">
        <v>653.30629999999996</v>
      </c>
      <c r="U319" s="2">
        <v>676.58759999999995</v>
      </c>
      <c r="V319" s="2">
        <v>705.15679999999998</v>
      </c>
      <c r="W319" s="2">
        <v>733.52449999999999</v>
      </c>
      <c r="X319" s="2">
        <v>749.82809999999995</v>
      </c>
      <c r="Y319" s="2">
        <v>800.06240000000003</v>
      </c>
      <c r="Z319" s="2">
        <v>863.2278</v>
      </c>
      <c r="AA319" s="2">
        <v>900.53549999999996</v>
      </c>
      <c r="AB319" s="2">
        <v>519.084025</v>
      </c>
      <c r="AC319" s="2"/>
    </row>
    <row r="320" spans="3:29" x14ac:dyDescent="0.2">
      <c r="C320" t="s">
        <v>300</v>
      </c>
      <c r="D320" s="2">
        <v>5.6808050000000003</v>
      </c>
      <c r="E320" s="2">
        <v>5.6808180000000004</v>
      </c>
      <c r="F320" s="2">
        <v>5.6677460000000002</v>
      </c>
      <c r="G320" s="2">
        <v>5.6806229999999998</v>
      </c>
      <c r="H320" s="2">
        <v>5.6807259999999999</v>
      </c>
      <c r="I320" s="2">
        <v>5.6808880000000004</v>
      </c>
      <c r="J320" s="2">
        <v>5.6678689999999996</v>
      </c>
      <c r="K320" s="2">
        <v>5.6808259999999997</v>
      </c>
      <c r="L320" s="2">
        <v>5.6762189999999997</v>
      </c>
      <c r="M320" s="2">
        <v>5.6740469999999998</v>
      </c>
      <c r="N320" s="2">
        <v>5.6679300000000001</v>
      </c>
      <c r="O320" s="2">
        <v>5.6741739999999998</v>
      </c>
      <c r="P320" s="2">
        <v>5.6764349999999997</v>
      </c>
      <c r="Q320" s="2">
        <v>5.6710929999999999</v>
      </c>
      <c r="R320" s="2">
        <v>5.6597419999999996</v>
      </c>
      <c r="S320" s="2">
        <v>5.6676500000000001</v>
      </c>
      <c r="T320" s="2">
        <v>5.6660870000000001</v>
      </c>
      <c r="U320" s="2">
        <v>5.6598319999999998</v>
      </c>
      <c r="V320" s="2">
        <v>5.6479970000000002</v>
      </c>
      <c r="W320" s="2">
        <v>5.651065</v>
      </c>
      <c r="X320" s="2">
        <v>5.6520530000000004</v>
      </c>
      <c r="Y320" s="2">
        <v>5.6640009999999998</v>
      </c>
      <c r="Z320" s="2">
        <v>5.6459840000000003</v>
      </c>
      <c r="AA320" s="2">
        <v>5.6479429999999997</v>
      </c>
      <c r="AB320" s="2">
        <v>5.6676063750000001</v>
      </c>
      <c r="AC320" s="2"/>
    </row>
    <row r="321" spans="3:29" x14ac:dyDescent="0.2">
      <c r="C321" t="s">
        <v>301</v>
      </c>
      <c r="D321" s="2">
        <v>0.92856289999999997</v>
      </c>
      <c r="E321" s="2">
        <v>0.2612717</v>
      </c>
      <c r="F321" s="2">
        <v>0.33365289999999997</v>
      </c>
      <c r="G321" s="2">
        <v>0.15020030000000001</v>
      </c>
      <c r="H321" s="2">
        <v>0.23670830000000001</v>
      </c>
      <c r="I321" s="2">
        <v>0.19420519999999999</v>
      </c>
      <c r="J321" s="2">
        <v>0.28537849999999998</v>
      </c>
      <c r="K321" s="2">
        <v>0.25458570000000003</v>
      </c>
      <c r="L321" s="2">
        <v>0.21701429999999999</v>
      </c>
      <c r="M321" s="2">
        <v>0.17454800000000001</v>
      </c>
      <c r="N321" s="2">
        <v>0.17665410000000001</v>
      </c>
      <c r="O321" s="2">
        <v>0.1606021</v>
      </c>
      <c r="P321" s="2">
        <v>0.16805590000000001</v>
      </c>
      <c r="Q321" s="2">
        <v>1.3067139999999999</v>
      </c>
      <c r="R321" s="2">
        <v>0.55484060000000002</v>
      </c>
      <c r="S321" s="2">
        <v>0.25514959999999998</v>
      </c>
      <c r="T321" s="2">
        <v>0.37265920000000002</v>
      </c>
      <c r="U321" s="2">
        <v>0.54257560000000005</v>
      </c>
      <c r="V321" s="2">
        <v>0.28385110000000002</v>
      </c>
      <c r="W321" s="2">
        <v>0.35687160000000001</v>
      </c>
      <c r="X321" s="2">
        <v>0.54865560000000002</v>
      </c>
      <c r="Y321" s="2">
        <v>0.65648039999999996</v>
      </c>
      <c r="Z321" s="2">
        <v>1.067966</v>
      </c>
      <c r="AA321" s="2">
        <v>1.2104379999999999</v>
      </c>
      <c r="AB321" s="2">
        <v>0.44573506666666601</v>
      </c>
      <c r="AC321" s="2"/>
    </row>
    <row r="322" spans="3:29" x14ac:dyDescent="0.2">
      <c r="C322" t="s">
        <v>302</v>
      </c>
      <c r="D322" s="2">
        <v>500.20389999999998</v>
      </c>
      <c r="E322" s="2">
        <v>475.28899999999999</v>
      </c>
      <c r="F322" s="2">
        <v>477.56400000000002</v>
      </c>
      <c r="G322" s="2">
        <v>418.95359999999999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78.000437500000004</v>
      </c>
      <c r="AC322" s="2"/>
    </row>
    <row r="323" spans="3:29" x14ac:dyDescent="0.2">
      <c r="C323" t="s">
        <v>303</v>
      </c>
      <c r="D323" s="2">
        <v>1129.713</v>
      </c>
      <c r="E323" s="2">
        <v>1041.806</v>
      </c>
      <c r="F323" s="2">
        <v>1010.56</v>
      </c>
      <c r="G323" s="2">
        <v>1108.865</v>
      </c>
      <c r="H323" s="2">
        <v>1031.1849999999999</v>
      </c>
      <c r="I323" s="2">
        <v>998.93060000000003</v>
      </c>
      <c r="J323" s="2">
        <v>1101.107</v>
      </c>
      <c r="K323" s="2">
        <v>1019.198</v>
      </c>
      <c r="L323" s="2">
        <v>985.01660000000004</v>
      </c>
      <c r="M323" s="2">
        <v>1088.4860000000001</v>
      </c>
      <c r="N323" s="2">
        <v>1014.571</v>
      </c>
      <c r="O323" s="2">
        <v>979.63459999999998</v>
      </c>
      <c r="P323" s="2">
        <v>1082.1510000000001</v>
      </c>
      <c r="Q323" s="2">
        <v>1003.153</v>
      </c>
      <c r="R323" s="2">
        <v>971.27290000000005</v>
      </c>
      <c r="S323" s="2">
        <v>1073.2560000000001</v>
      </c>
      <c r="T323" s="2">
        <v>991.98080000000004</v>
      </c>
      <c r="U323" s="2">
        <v>960.59680000000003</v>
      </c>
      <c r="V323" s="2">
        <v>1058.6780000000001</v>
      </c>
      <c r="W323" s="2">
        <v>983.87459999999999</v>
      </c>
      <c r="X323" s="2">
        <v>951.41409999999996</v>
      </c>
      <c r="Y323" s="2">
        <v>1007.967</v>
      </c>
      <c r="Z323" s="2">
        <v>0</v>
      </c>
      <c r="AA323" s="2">
        <v>0</v>
      </c>
      <c r="AB323" s="2">
        <v>941.39237500000002</v>
      </c>
      <c r="AC323" s="2"/>
    </row>
    <row r="324" spans="3:29" x14ac:dyDescent="0.2">
      <c r="C324" t="s">
        <v>304</v>
      </c>
      <c r="D324" s="2">
        <v>166.73699999999999</v>
      </c>
      <c r="E324" s="2">
        <v>176.79640000000001</v>
      </c>
      <c r="F324" s="2">
        <v>195.01259999999999</v>
      </c>
      <c r="G324" s="2">
        <v>203.7765</v>
      </c>
      <c r="H324" s="2">
        <v>217.797</v>
      </c>
      <c r="I324" s="2">
        <v>224.70949999999999</v>
      </c>
      <c r="J324" s="2">
        <v>235.0625</v>
      </c>
      <c r="K324" s="2">
        <v>243.63759999999999</v>
      </c>
      <c r="L324" s="2">
        <v>248.2747</v>
      </c>
      <c r="M324" s="2">
        <v>256.2226</v>
      </c>
      <c r="N324" s="2">
        <v>269.9667</v>
      </c>
      <c r="O324" s="2">
        <v>275.1927</v>
      </c>
      <c r="P324" s="2">
        <v>286.12139999999999</v>
      </c>
      <c r="Q324" s="2">
        <v>294.59930000000003</v>
      </c>
      <c r="R324" s="2">
        <v>304.39780000000002</v>
      </c>
      <c r="S324" s="2">
        <v>311.9939</v>
      </c>
      <c r="T324" s="2">
        <v>322.67450000000002</v>
      </c>
      <c r="U324" s="2">
        <v>317.43209999999999</v>
      </c>
      <c r="V324" s="2">
        <v>328.88920000000002</v>
      </c>
      <c r="W324" s="2">
        <v>336.52530000000002</v>
      </c>
      <c r="X324" s="2">
        <v>338.53590000000003</v>
      </c>
      <c r="Y324" s="2">
        <v>342.90989999999999</v>
      </c>
      <c r="Z324" s="2">
        <v>352.3741</v>
      </c>
      <c r="AA324" s="2">
        <v>349.25760000000002</v>
      </c>
      <c r="AB324" s="2">
        <v>274.95403333333297</v>
      </c>
      <c r="AC324" s="2"/>
    </row>
    <row r="325" spans="3:29" x14ac:dyDescent="0.2">
      <c r="C325" t="s">
        <v>305</v>
      </c>
      <c r="D325" s="2">
        <v>0</v>
      </c>
      <c r="E325" s="2">
        <v>0</v>
      </c>
      <c r="F325" s="2">
        <v>0</v>
      </c>
      <c r="G325" s="2">
        <v>-2.8953799999999999E-4</v>
      </c>
      <c r="H325" s="2">
        <v>-1.930251E-4</v>
      </c>
      <c r="I325" s="2">
        <v>0</v>
      </c>
      <c r="J325" s="2">
        <v>-7.6999160000000002E-4</v>
      </c>
      <c r="K325" s="2">
        <v>-1.3125719999999999E-3</v>
      </c>
      <c r="L325" s="2">
        <v>-7.9140280000000003E-4</v>
      </c>
      <c r="M325" s="2">
        <v>-6.3312330000000003E-3</v>
      </c>
      <c r="N325" s="2">
        <v>-4.3312139999999999E-3</v>
      </c>
      <c r="O325" s="2">
        <v>-1.34346E-2</v>
      </c>
      <c r="P325" s="2">
        <v>-1.9341179999999999E-2</v>
      </c>
      <c r="Q325" s="2">
        <v>-2.6193580000000001E-2</v>
      </c>
      <c r="R325" s="2">
        <v>-2.4081539999999999E-2</v>
      </c>
      <c r="S325" s="2">
        <v>-2.4533579999999999E-2</v>
      </c>
      <c r="T325" s="2">
        <v>-2.2777039999999998E-2</v>
      </c>
      <c r="U325" s="2">
        <v>-3.0652490000000001E-2</v>
      </c>
      <c r="V325" s="2">
        <v>-3.8185240000000002E-2</v>
      </c>
      <c r="W325" s="2">
        <v>-4.8835499999999997E-2</v>
      </c>
      <c r="X325" s="2">
        <v>-6.8687059999999994E-2</v>
      </c>
      <c r="Y325" s="2">
        <v>-8.213616E-2</v>
      </c>
      <c r="Z325" s="2">
        <v>-8.9569460000000004E-2</v>
      </c>
      <c r="AA325" s="2">
        <v>-0.1107195</v>
      </c>
      <c r="AB325" s="2">
        <v>-2.55485794375E-2</v>
      </c>
      <c r="AC325" s="2"/>
    </row>
    <row r="326" spans="3:29" x14ac:dyDescent="0.2">
      <c r="C326" t="s">
        <v>306</v>
      </c>
      <c r="D326" s="2">
        <v>-3.838454</v>
      </c>
      <c r="E326" s="2">
        <v>-2.8425829999999999</v>
      </c>
      <c r="F326" s="2">
        <v>-6.2208139999999998</v>
      </c>
      <c r="G326" s="2">
        <v>-10.269959999999999</v>
      </c>
      <c r="H326" s="2">
        <v>-11.187709999999999</v>
      </c>
      <c r="I326" s="2">
        <v>-14.476139999999999</v>
      </c>
      <c r="J326" s="2">
        <v>-14.248250000000001</v>
      </c>
      <c r="K326" s="2">
        <v>-14.10567</v>
      </c>
      <c r="L326" s="2">
        <v>-15.135149999999999</v>
      </c>
      <c r="M326" s="2">
        <v>-16.167909999999999</v>
      </c>
      <c r="N326" s="2">
        <v>-17.026029999999999</v>
      </c>
      <c r="O326" s="2">
        <v>-18.013870000000001</v>
      </c>
      <c r="P326" s="2">
        <v>-20.273060000000001</v>
      </c>
      <c r="Q326" s="2">
        <v>-22.60726</v>
      </c>
      <c r="R326" s="2">
        <v>-24.04148</v>
      </c>
      <c r="S326" s="2">
        <v>-26.333500000000001</v>
      </c>
      <c r="T326" s="2">
        <v>-28.439699999999998</v>
      </c>
      <c r="U326" s="2">
        <v>-29.375530000000001</v>
      </c>
      <c r="V326" s="2">
        <v>-32.223869999999998</v>
      </c>
      <c r="W326" s="2">
        <v>-33.639110000000002</v>
      </c>
      <c r="X326" s="2">
        <v>-34.996470000000002</v>
      </c>
      <c r="Y326" s="2">
        <v>-36.558860000000003</v>
      </c>
      <c r="Z326" s="2">
        <v>-36.335630000000002</v>
      </c>
      <c r="AA326" s="2">
        <v>-37.413649999999997</v>
      </c>
      <c r="AB326" s="2">
        <v>-21.073777541666601</v>
      </c>
      <c r="AC326" s="2"/>
    </row>
    <row r="327" spans="3:29" x14ac:dyDescent="0.2">
      <c r="C327" t="s">
        <v>307</v>
      </c>
      <c r="D327" s="2">
        <v>1393.998</v>
      </c>
      <c r="E327" s="2">
        <v>1433.43</v>
      </c>
      <c r="F327" s="2">
        <v>1476.1210000000001</v>
      </c>
      <c r="G327" s="2">
        <v>1485.6869999999999</v>
      </c>
      <c r="H327" s="2">
        <v>1522.962</v>
      </c>
      <c r="I327" s="2">
        <v>1579.3610000000001</v>
      </c>
      <c r="J327" s="2">
        <v>1643.4849999999999</v>
      </c>
      <c r="K327" s="2">
        <v>1715.34</v>
      </c>
      <c r="L327" s="2">
        <v>1779.7719999999999</v>
      </c>
      <c r="M327" s="2">
        <v>1837.21</v>
      </c>
      <c r="N327" s="2">
        <v>1908.9359999999999</v>
      </c>
      <c r="O327" s="2">
        <v>1926.5650000000001</v>
      </c>
      <c r="P327" s="2">
        <v>1951.3109999999999</v>
      </c>
      <c r="Q327" s="2">
        <v>1989.1289999999999</v>
      </c>
      <c r="R327" s="2">
        <v>1992.9290000000001</v>
      </c>
      <c r="S327" s="2">
        <v>2009.1510000000001</v>
      </c>
      <c r="T327" s="2">
        <v>2033.643</v>
      </c>
      <c r="U327" s="2">
        <v>2046.2550000000001</v>
      </c>
      <c r="V327" s="2">
        <v>2064.86</v>
      </c>
      <c r="W327" s="2">
        <v>2078.6619999999998</v>
      </c>
      <c r="X327" s="2">
        <v>2079.0459999999998</v>
      </c>
      <c r="Y327" s="2">
        <v>2187.5320000000002</v>
      </c>
      <c r="Z327" s="2">
        <v>2362.3780000000002</v>
      </c>
      <c r="AA327" s="2">
        <v>2560.223</v>
      </c>
      <c r="AB327" s="2">
        <v>1877.4160833333301</v>
      </c>
      <c r="AC327" s="2"/>
    </row>
    <row r="328" spans="3:29" x14ac:dyDescent="0.2">
      <c r="C328" t="s">
        <v>308</v>
      </c>
      <c r="D328" s="2">
        <v>13460.37</v>
      </c>
      <c r="E328" s="2">
        <v>13276.34</v>
      </c>
      <c r="F328" s="2">
        <v>13283.08</v>
      </c>
      <c r="G328" s="2">
        <v>13274.26</v>
      </c>
      <c r="H328" s="2">
        <v>13002.12</v>
      </c>
      <c r="I328" s="2">
        <v>13112.11</v>
      </c>
      <c r="J328" s="2">
        <v>13269.89</v>
      </c>
      <c r="K328" s="2">
        <v>13269.58</v>
      </c>
      <c r="L328" s="2">
        <v>13236.5</v>
      </c>
      <c r="M328" s="2">
        <v>13363.39</v>
      </c>
      <c r="N328" s="2">
        <v>13368.44</v>
      </c>
      <c r="O328" s="2">
        <v>13369.69</v>
      </c>
      <c r="P328" s="2">
        <v>13450.69</v>
      </c>
      <c r="Q328" s="2">
        <v>13422.42</v>
      </c>
      <c r="R328" s="2">
        <v>13444.2</v>
      </c>
      <c r="S328" s="2">
        <v>13569.59</v>
      </c>
      <c r="T328" s="2">
        <v>13566.87</v>
      </c>
      <c r="U328" s="2">
        <v>13552.68</v>
      </c>
      <c r="V328" s="2">
        <v>13669.58</v>
      </c>
      <c r="W328" s="2">
        <v>13654.22</v>
      </c>
      <c r="X328" s="2">
        <v>13645.94</v>
      </c>
      <c r="Y328" s="2">
        <v>13815.83</v>
      </c>
      <c r="Z328" s="2">
        <v>13144.78</v>
      </c>
      <c r="AA328" s="2">
        <v>13308.65</v>
      </c>
      <c r="AB328" s="2">
        <v>13397.134166666599</v>
      </c>
      <c r="AC328" s="2"/>
    </row>
    <row r="329" spans="3:29" x14ac:dyDescent="0.2">
      <c r="C329" t="s">
        <v>309</v>
      </c>
      <c r="D329" s="2">
        <v>27928.19</v>
      </c>
      <c r="E329" s="2">
        <v>27966.36</v>
      </c>
      <c r="F329" s="2">
        <v>27896.880000000001</v>
      </c>
      <c r="G329" s="2">
        <v>28387.02</v>
      </c>
      <c r="H329" s="2">
        <v>28368.47</v>
      </c>
      <c r="I329" s="2">
        <v>28322.77</v>
      </c>
      <c r="J329" s="2">
        <v>28342.47</v>
      </c>
      <c r="K329" s="2">
        <v>28393.41</v>
      </c>
      <c r="L329" s="2">
        <v>28377.95</v>
      </c>
      <c r="M329" s="2">
        <v>28374.83</v>
      </c>
      <c r="N329" s="2">
        <v>28411.46</v>
      </c>
      <c r="O329" s="2">
        <v>28425.15</v>
      </c>
      <c r="P329" s="2">
        <v>28436.79</v>
      </c>
      <c r="Q329" s="2">
        <v>28460.55</v>
      </c>
      <c r="R329" s="2">
        <v>28460.15</v>
      </c>
      <c r="S329" s="2">
        <v>28470.16</v>
      </c>
      <c r="T329" s="2">
        <v>28492.16</v>
      </c>
      <c r="U329" s="2">
        <v>28513.54</v>
      </c>
      <c r="V329" s="2">
        <v>28526.959999999999</v>
      </c>
      <c r="W329" s="2">
        <v>28558.2</v>
      </c>
      <c r="X329" s="2">
        <v>28586.13</v>
      </c>
      <c r="Y329" s="2">
        <v>28615.66</v>
      </c>
      <c r="Z329" s="2">
        <v>28683.3</v>
      </c>
      <c r="AA329" s="2">
        <v>28694.84</v>
      </c>
      <c r="AB329" s="2">
        <v>28403.891666666601</v>
      </c>
      <c r="AC329" s="2"/>
    </row>
    <row r="330" spans="3:29" x14ac:dyDescent="0.2">
      <c r="C330" t="s">
        <v>310</v>
      </c>
      <c r="D330" s="2">
        <v>3814.2649999999999</v>
      </c>
      <c r="E330" s="2">
        <v>4353.3370000000004</v>
      </c>
      <c r="F330" s="2">
        <v>4904.7420000000002</v>
      </c>
      <c r="G330" s="2">
        <v>4663.2129999999997</v>
      </c>
      <c r="H330" s="2">
        <v>5703.2749999999996</v>
      </c>
      <c r="I330" s="2">
        <v>6044.9449999999997</v>
      </c>
      <c r="J330" s="2">
        <v>6498.4669999999996</v>
      </c>
      <c r="K330" s="2">
        <v>6792.3190000000004</v>
      </c>
      <c r="L330" s="2">
        <v>8446.5049999999992</v>
      </c>
      <c r="M330" s="2">
        <v>8948.3690000000006</v>
      </c>
      <c r="N330" s="2">
        <v>9026.5190000000002</v>
      </c>
      <c r="O330" s="2">
        <v>9098.5939999999991</v>
      </c>
      <c r="P330" s="2">
        <v>8890.2389999999996</v>
      </c>
      <c r="Q330" s="2">
        <v>8843.2540000000008</v>
      </c>
      <c r="R330" s="2">
        <v>8772.0709999999999</v>
      </c>
      <c r="S330" s="2">
        <v>8897.3850000000002</v>
      </c>
      <c r="T330" s="2">
        <v>9008.1669999999995</v>
      </c>
      <c r="U330" s="2">
        <v>9017.8819999999996</v>
      </c>
      <c r="V330" s="2">
        <v>9121.7420000000002</v>
      </c>
      <c r="W330" s="2">
        <v>9147.9159999999993</v>
      </c>
      <c r="X330" s="2">
        <v>9294.6309999999994</v>
      </c>
      <c r="Y330" s="2">
        <v>9313.1020000000008</v>
      </c>
      <c r="Z330" s="2">
        <v>9352.4969999999994</v>
      </c>
      <c r="AA330" s="2">
        <v>9590.4050000000007</v>
      </c>
      <c r="AB330" s="2">
        <v>7814.3267083333303</v>
      </c>
      <c r="AC330" s="2"/>
    </row>
    <row r="331" spans="3:29" x14ac:dyDescent="0.2">
      <c r="C331" t="s">
        <v>311</v>
      </c>
      <c r="D331" s="2">
        <v>12.482060000000001</v>
      </c>
      <c r="E331" s="2">
        <v>3.0635599999999998</v>
      </c>
      <c r="F331" s="2">
        <v>3.9783780000000002</v>
      </c>
      <c r="G331" s="2">
        <v>9.7515649999999994</v>
      </c>
      <c r="H331" s="2">
        <v>19.19406</v>
      </c>
      <c r="I331" s="2">
        <v>38.24335</v>
      </c>
      <c r="J331" s="2">
        <v>37.557459999999999</v>
      </c>
      <c r="K331" s="2">
        <v>27.39761</v>
      </c>
      <c r="L331" s="2">
        <v>74.286900000000003</v>
      </c>
      <c r="M331" s="2">
        <v>107.7765</v>
      </c>
      <c r="N331" s="2">
        <v>63.353079999999999</v>
      </c>
      <c r="O331" s="2">
        <v>187.3691</v>
      </c>
      <c r="P331" s="2">
        <v>216.00370000000001</v>
      </c>
      <c r="Q331" s="2">
        <v>283.35300000000001</v>
      </c>
      <c r="R331" s="2">
        <v>216.19669999999999</v>
      </c>
      <c r="S331" s="2">
        <v>273.68079999999998</v>
      </c>
      <c r="T331" s="2">
        <v>360.40440000000001</v>
      </c>
      <c r="U331" s="2">
        <v>366.51940000000002</v>
      </c>
      <c r="V331" s="2">
        <v>395.99520000000001</v>
      </c>
      <c r="W331" s="2">
        <v>495.06869999999998</v>
      </c>
      <c r="X331" s="2">
        <v>501.28820000000002</v>
      </c>
      <c r="Y331" s="2">
        <v>604.25310000000002</v>
      </c>
      <c r="Z331" s="2">
        <v>712.10519999999997</v>
      </c>
      <c r="AA331" s="2">
        <v>619.34879999999998</v>
      </c>
      <c r="AB331" s="2">
        <v>234.52795095833301</v>
      </c>
      <c r="AC331" s="2"/>
    </row>
    <row r="332" spans="3:29" x14ac:dyDescent="0.2">
      <c r="C332" t="s">
        <v>312</v>
      </c>
      <c r="D332" s="2">
        <v>8396.9860000000008</v>
      </c>
      <c r="E332" s="2">
        <v>8425.1710000000003</v>
      </c>
      <c r="F332" s="2">
        <v>8411.9079999999994</v>
      </c>
      <c r="G332" s="2">
        <v>8950.2880000000005</v>
      </c>
      <c r="H332" s="2">
        <v>8974.7420000000002</v>
      </c>
      <c r="I332" s="2">
        <v>8952.1350000000002</v>
      </c>
      <c r="J332" s="2">
        <v>8953.0889999999999</v>
      </c>
      <c r="K332" s="2">
        <v>8985.7729999999992</v>
      </c>
      <c r="L332" s="2">
        <v>8964.152</v>
      </c>
      <c r="M332" s="2">
        <v>8978.7900000000009</v>
      </c>
      <c r="N332" s="2">
        <v>9016.1620000000003</v>
      </c>
      <c r="O332" s="2">
        <v>9023.5640000000003</v>
      </c>
      <c r="P332" s="2">
        <v>9043.5010000000002</v>
      </c>
      <c r="Q332" s="2">
        <v>9060.9449999999997</v>
      </c>
      <c r="R332" s="2">
        <v>9061.1380000000008</v>
      </c>
      <c r="S332" s="2">
        <v>9073.3610000000008</v>
      </c>
      <c r="T332" s="2">
        <v>9092.4639999999999</v>
      </c>
      <c r="U332" s="2">
        <v>9098.4770000000008</v>
      </c>
      <c r="V332" s="2">
        <v>9117.8359999999993</v>
      </c>
      <c r="W332" s="2">
        <v>9134.2620000000006</v>
      </c>
      <c r="X332" s="2">
        <v>9146.5499999999993</v>
      </c>
      <c r="Y332" s="2">
        <v>9163.4159999999993</v>
      </c>
      <c r="Z332" s="2">
        <v>9216.241</v>
      </c>
      <c r="AA332" s="2">
        <v>9215.9249999999993</v>
      </c>
      <c r="AB332" s="2">
        <v>8977.3698333333305</v>
      </c>
      <c r="AC332" s="2"/>
    </row>
    <row r="333" spans="3:29" x14ac:dyDescent="0.2">
      <c r="C333" t="s">
        <v>313</v>
      </c>
      <c r="D333" s="2">
        <v>0.2403835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1.00159791666666E-2</v>
      </c>
      <c r="AC333" s="2"/>
    </row>
    <row r="334" spans="3:29" x14ac:dyDescent="0.2">
      <c r="C334" t="s">
        <v>314</v>
      </c>
      <c r="D334" s="2">
        <v>18.515709999999999</v>
      </c>
      <c r="E334" s="2">
        <v>4.0823879999999999</v>
      </c>
      <c r="F334" s="2">
        <v>3.260208</v>
      </c>
      <c r="G334" s="2">
        <v>2.63036</v>
      </c>
      <c r="H334" s="2">
        <v>3.2692220000000001</v>
      </c>
      <c r="I334" s="2">
        <v>3.7804980000000001</v>
      </c>
      <c r="J334" s="2">
        <v>3.3765260000000001</v>
      </c>
      <c r="K334" s="2">
        <v>3.378155</v>
      </c>
      <c r="L334" s="2">
        <v>0.97727019999999998</v>
      </c>
      <c r="M334" s="2">
        <v>1.981487</v>
      </c>
      <c r="N334" s="2">
        <v>2.3793259999999998</v>
      </c>
      <c r="O334" s="2">
        <v>2.8358279999999998</v>
      </c>
      <c r="P334" s="2">
        <v>3.249943</v>
      </c>
      <c r="Q334" s="2">
        <v>2.8783660000000002</v>
      </c>
      <c r="R334" s="2">
        <v>3.2364989999999998</v>
      </c>
      <c r="S334" s="2">
        <v>3.2720769999999999</v>
      </c>
      <c r="T334" s="2">
        <v>3.4454859999999998</v>
      </c>
      <c r="U334" s="2">
        <v>3.5565730000000002</v>
      </c>
      <c r="V334" s="2">
        <v>3.5050159999999999</v>
      </c>
      <c r="W334" s="2">
        <v>3.6067939999999998</v>
      </c>
      <c r="X334" s="2">
        <v>3.199948</v>
      </c>
      <c r="Y334" s="2">
        <v>2.7392759999999998</v>
      </c>
      <c r="Z334" s="2">
        <v>3.0325169999999999</v>
      </c>
      <c r="AA334" s="2">
        <v>3.3829009999999999</v>
      </c>
      <c r="AB334" s="2">
        <v>3.7321822583333302</v>
      </c>
      <c r="AC334" s="2"/>
    </row>
    <row r="335" spans="3:29" x14ac:dyDescent="0.2">
      <c r="C335" t="s">
        <v>315</v>
      </c>
      <c r="D335" s="2">
        <v>14.960610000000001</v>
      </c>
      <c r="E335" s="2">
        <v>14.96801</v>
      </c>
      <c r="F335" s="2">
        <v>14.68791</v>
      </c>
      <c r="G335" s="2">
        <v>14.03811</v>
      </c>
      <c r="H335" s="2">
        <v>14.01445</v>
      </c>
      <c r="I335" s="2">
        <v>13.790609999999999</v>
      </c>
      <c r="J335" s="2">
        <v>13.72138</v>
      </c>
      <c r="K335" s="2">
        <v>13.57114</v>
      </c>
      <c r="L335" s="2">
        <v>13.343260000000001</v>
      </c>
      <c r="M335" s="2">
        <v>13.31936</v>
      </c>
      <c r="N335" s="2">
        <v>13.332369999999999</v>
      </c>
      <c r="O335" s="2">
        <v>13.18078</v>
      </c>
      <c r="P335" s="2">
        <v>13.11355</v>
      </c>
      <c r="Q335" s="2">
        <v>12.92783</v>
      </c>
      <c r="R335" s="2">
        <v>12.891679999999999</v>
      </c>
      <c r="S335" s="2">
        <v>12.80879</v>
      </c>
      <c r="T335" s="2">
        <v>12.762589999999999</v>
      </c>
      <c r="U335" s="2">
        <v>12.65469</v>
      </c>
      <c r="V335" s="2">
        <v>12.58483</v>
      </c>
      <c r="W335" s="2">
        <v>12.40935</v>
      </c>
      <c r="X335" s="2">
        <v>12.325810000000001</v>
      </c>
      <c r="Y335" s="2">
        <v>12.180059999999999</v>
      </c>
      <c r="Z335" s="2">
        <v>12.205</v>
      </c>
      <c r="AA335" s="2">
        <v>11.94314</v>
      </c>
      <c r="AB335" s="2">
        <v>13.238971250000001</v>
      </c>
      <c r="AC335" s="2"/>
    </row>
    <row r="336" spans="3:29" x14ac:dyDescent="0.2">
      <c r="C336" t="s">
        <v>316</v>
      </c>
      <c r="D336" s="2">
        <v>59.52111</v>
      </c>
      <c r="E336" s="2">
        <v>27.330439999999999</v>
      </c>
      <c r="F336" s="2">
        <v>22.736660000000001</v>
      </c>
      <c r="G336" s="2">
        <v>20.151070000000001</v>
      </c>
      <c r="H336" s="2">
        <v>24.423680000000001</v>
      </c>
      <c r="I336" s="2">
        <v>28.471679999999999</v>
      </c>
      <c r="J336" s="2">
        <v>27.66273</v>
      </c>
      <c r="K336" s="2">
        <v>27.64808</v>
      </c>
      <c r="L336" s="2">
        <v>14.72678</v>
      </c>
      <c r="M336" s="2">
        <v>21.502099999999999</v>
      </c>
      <c r="N336" s="2">
        <v>22.525729999999999</v>
      </c>
      <c r="O336" s="2">
        <v>24.118020000000001</v>
      </c>
      <c r="P336" s="2">
        <v>23.828869999999998</v>
      </c>
      <c r="Q336" s="2">
        <v>23.89847</v>
      </c>
      <c r="R336" s="2">
        <v>24.346869999999999</v>
      </c>
      <c r="S336" s="2">
        <v>25.2349</v>
      </c>
      <c r="T336" s="2">
        <v>26.359860000000001</v>
      </c>
      <c r="U336" s="2">
        <v>28.393170000000001</v>
      </c>
      <c r="V336" s="2">
        <v>28.40138</v>
      </c>
      <c r="W336" s="2">
        <v>29.73892</v>
      </c>
      <c r="X336" s="2">
        <v>27.861799999999999</v>
      </c>
      <c r="Y336" s="2">
        <v>26.327290000000001</v>
      </c>
      <c r="Z336" s="2">
        <v>28.085760000000001</v>
      </c>
      <c r="AA336" s="2">
        <v>28.546510000000001</v>
      </c>
      <c r="AB336" s="2">
        <v>26.743411666666599</v>
      </c>
      <c r="AC336" s="2"/>
    </row>
    <row r="337" spans="3:29" x14ac:dyDescent="0.2">
      <c r="C337" t="s">
        <v>317</v>
      </c>
      <c r="D337" s="2">
        <v>3520.587</v>
      </c>
      <c r="E337" s="2">
        <v>6201.3770000000004</v>
      </c>
      <c r="F337" s="2">
        <v>7314.3540000000003</v>
      </c>
      <c r="G337" s="2">
        <v>8312.1769999999997</v>
      </c>
      <c r="H337" s="2">
        <v>9084.3529999999992</v>
      </c>
      <c r="I337" s="2">
        <v>9780.3780000000006</v>
      </c>
      <c r="J337" s="2">
        <v>10480.41</v>
      </c>
      <c r="K337" s="2">
        <v>11176.11</v>
      </c>
      <c r="L337" s="2">
        <v>11902.63</v>
      </c>
      <c r="M337" s="2">
        <v>12497.85</v>
      </c>
      <c r="N337" s="2">
        <v>13103.47</v>
      </c>
      <c r="O337" s="2">
        <v>13680.92</v>
      </c>
      <c r="P337" s="2">
        <v>14285.14</v>
      </c>
      <c r="Q337" s="2">
        <v>14951.72</v>
      </c>
      <c r="R337" s="2">
        <v>15533.3</v>
      </c>
      <c r="S337" s="2">
        <v>16218.56</v>
      </c>
      <c r="T337" s="2">
        <v>16981.240000000002</v>
      </c>
      <c r="U337" s="2">
        <v>17543.04</v>
      </c>
      <c r="V337" s="2">
        <v>18186.990000000002</v>
      </c>
      <c r="W337" s="2">
        <v>18893.59</v>
      </c>
      <c r="X337" s="2">
        <v>19362.990000000002</v>
      </c>
      <c r="Y337" s="2">
        <v>20007.68</v>
      </c>
      <c r="Z337" s="2">
        <v>20660.32</v>
      </c>
      <c r="AA337" s="2">
        <v>21340.03</v>
      </c>
      <c r="AB337" s="2">
        <v>13792.467333333299</v>
      </c>
      <c r="AC337" s="2"/>
    </row>
    <row r="338" spans="3:29" x14ac:dyDescent="0.2">
      <c r="C338" t="s">
        <v>318</v>
      </c>
      <c r="D338" s="2">
        <v>-82.643299999999996</v>
      </c>
      <c r="E338" s="2">
        <v>-124.8565</v>
      </c>
      <c r="F338" s="2">
        <v>-138.7097</v>
      </c>
      <c r="G338" s="2">
        <v>-160.17689999999999</v>
      </c>
      <c r="H338" s="2">
        <v>-189.8252</v>
      </c>
      <c r="I338" s="2">
        <v>-213.65260000000001</v>
      </c>
      <c r="J338" s="2">
        <v>-248.51179999999999</v>
      </c>
      <c r="K338" s="2">
        <v>-281.02190000000002</v>
      </c>
      <c r="L338" s="2">
        <v>-291.67399999999998</v>
      </c>
      <c r="M338" s="2">
        <v>-325.7115</v>
      </c>
      <c r="N338" s="2">
        <v>-359.97469999999998</v>
      </c>
      <c r="O338" s="2">
        <v>-379.62610000000001</v>
      </c>
      <c r="P338" s="2">
        <v>-411.28050000000002</v>
      </c>
      <c r="Q338" s="2">
        <v>-432.13729999999998</v>
      </c>
      <c r="R338" s="2">
        <v>-476.07130000000001</v>
      </c>
      <c r="S338" s="2">
        <v>-517.27750000000003</v>
      </c>
      <c r="T338" s="2">
        <v>-553.97209999999995</v>
      </c>
      <c r="U338" s="2">
        <v>-584.83979999999997</v>
      </c>
      <c r="V338" s="2">
        <v>-616.91409999999996</v>
      </c>
      <c r="W338" s="2">
        <v>-651.33460000000002</v>
      </c>
      <c r="X338" s="2">
        <v>-672.36990000000003</v>
      </c>
      <c r="Y338" s="2">
        <v>-707.38199999999995</v>
      </c>
      <c r="Z338" s="2">
        <v>-726.68600000000004</v>
      </c>
      <c r="AA338" s="2">
        <v>-758.23299999999995</v>
      </c>
      <c r="AB338" s="2">
        <v>-412.70342916666601</v>
      </c>
      <c r="AC338" s="2"/>
    </row>
    <row r="339" spans="3:29" x14ac:dyDescent="0.2">
      <c r="C339" t="s">
        <v>319</v>
      </c>
      <c r="D339" s="2">
        <v>2.3379620000000001</v>
      </c>
      <c r="E339" s="2">
        <v>0</v>
      </c>
      <c r="F339" s="2">
        <v>1.336978E-3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9.7470790749999994E-2</v>
      </c>
      <c r="AC339" s="2"/>
    </row>
    <row r="340" spans="3:29" x14ac:dyDescent="0.2">
      <c r="C340" t="s">
        <v>320</v>
      </c>
      <c r="D340" s="2">
        <v>1511.423</v>
      </c>
      <c r="E340" s="2">
        <v>1645.1410000000001</v>
      </c>
      <c r="F340" s="2">
        <v>1687.3050000000001</v>
      </c>
      <c r="G340" s="2">
        <v>1745.7380000000001</v>
      </c>
      <c r="H340" s="2">
        <v>1938.827</v>
      </c>
      <c r="I340" s="2">
        <v>2278.4290000000001</v>
      </c>
      <c r="J340" s="2">
        <v>2499.4850000000001</v>
      </c>
      <c r="K340" s="2">
        <v>2621.7020000000002</v>
      </c>
      <c r="L340" s="2">
        <v>2438.424</v>
      </c>
      <c r="M340" s="2">
        <v>2853.212</v>
      </c>
      <c r="N340" s="2">
        <v>2733.3009999999999</v>
      </c>
      <c r="O340" s="2">
        <v>2983.0740000000001</v>
      </c>
      <c r="P340" s="2">
        <v>3103.636</v>
      </c>
      <c r="Q340" s="2">
        <v>3626.6390000000001</v>
      </c>
      <c r="R340" s="2">
        <v>3622.2849999999999</v>
      </c>
      <c r="S340" s="2">
        <v>3744.83</v>
      </c>
      <c r="T340" s="2">
        <v>4143.4939999999997</v>
      </c>
      <c r="U340" s="2">
        <v>4256.4040000000005</v>
      </c>
      <c r="V340" s="2">
        <v>4426.2190000000001</v>
      </c>
      <c r="W340" s="2">
        <v>4750.7039999999997</v>
      </c>
      <c r="X340" s="2">
        <v>4821.0479999999998</v>
      </c>
      <c r="Y340" s="2">
        <v>5238.4889999999996</v>
      </c>
      <c r="Z340" s="2">
        <v>5486.9359999999997</v>
      </c>
      <c r="AA340" s="2">
        <v>6090.9759999999997</v>
      </c>
      <c r="AB340" s="2">
        <v>3343.6550416666601</v>
      </c>
      <c r="AC340" s="2"/>
    </row>
    <row r="341" spans="3:29" x14ac:dyDescent="0.2">
      <c r="C341" t="s">
        <v>321</v>
      </c>
      <c r="D341" s="2">
        <v>69.372799999999998</v>
      </c>
      <c r="E341" s="2">
        <v>91.863050000000001</v>
      </c>
      <c r="F341" s="2">
        <v>91.834900000000005</v>
      </c>
      <c r="G341" s="2">
        <v>114.33369999999999</v>
      </c>
      <c r="H341" s="2">
        <v>114.26220000000001</v>
      </c>
      <c r="I341" s="2">
        <v>114.2323</v>
      </c>
      <c r="J341" s="2">
        <v>136.77070000000001</v>
      </c>
      <c r="K341" s="2">
        <v>136.55719999999999</v>
      </c>
      <c r="L341" s="2">
        <v>136.68809999999999</v>
      </c>
      <c r="M341" s="2">
        <v>159.19210000000001</v>
      </c>
      <c r="N341" s="2">
        <v>159.00839999999999</v>
      </c>
      <c r="O341" s="2">
        <v>158.91990000000001</v>
      </c>
      <c r="P341" s="2">
        <v>181.2355</v>
      </c>
      <c r="Q341" s="2">
        <v>180.8965</v>
      </c>
      <c r="R341" s="2">
        <v>180.65119999999999</v>
      </c>
      <c r="S341" s="2">
        <v>202.88419999999999</v>
      </c>
      <c r="T341" s="2">
        <v>202.88839999999999</v>
      </c>
      <c r="U341" s="2">
        <v>202.97989999999999</v>
      </c>
      <c r="V341" s="2">
        <v>225.4658</v>
      </c>
      <c r="W341" s="2">
        <v>225.62049999999999</v>
      </c>
      <c r="X341" s="2">
        <v>225.72659999999999</v>
      </c>
      <c r="Y341" s="2">
        <v>248.0735</v>
      </c>
      <c r="Z341" s="2">
        <v>248.06909999999999</v>
      </c>
      <c r="AA341" s="2">
        <v>248.3792</v>
      </c>
      <c r="AB341" s="2">
        <v>168.99607291666601</v>
      </c>
      <c r="AC341" s="2"/>
    </row>
    <row r="342" spans="3:29" x14ac:dyDescent="0.2">
      <c r="C342" t="s">
        <v>322</v>
      </c>
      <c r="D342" s="2">
        <v>3697.1979999999999</v>
      </c>
      <c r="E342" s="2">
        <v>2438.3879999999999</v>
      </c>
      <c r="F342" s="2">
        <v>2495.7220000000002</v>
      </c>
      <c r="G342" s="2">
        <v>2803.1779999999999</v>
      </c>
      <c r="H342" s="2">
        <v>2700.116</v>
      </c>
      <c r="I342" s="2">
        <v>2108.8389999999999</v>
      </c>
      <c r="J342" s="2">
        <v>1545.8389999999999</v>
      </c>
      <c r="K342" s="2">
        <v>1259.2090000000001</v>
      </c>
      <c r="L342" s="2">
        <v>627.16639999999995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819.81897500000002</v>
      </c>
      <c r="AC342" s="2"/>
    </row>
    <row r="343" spans="3:29" x14ac:dyDescent="0.2">
      <c r="C343" t="s">
        <v>323</v>
      </c>
      <c r="D343" s="2">
        <v>176.41370000000001</v>
      </c>
      <c r="E343" s="2">
        <v>184.9631</v>
      </c>
      <c r="F343" s="2">
        <v>182.54580000000001</v>
      </c>
      <c r="G343" s="2">
        <v>180.11349999999999</v>
      </c>
      <c r="H343" s="2">
        <v>121.8185</v>
      </c>
      <c r="I343" s="2">
        <v>137.55430000000001</v>
      </c>
      <c r="J343" s="2">
        <v>139.33090000000001</v>
      </c>
      <c r="K343" s="2">
        <v>150.3177</v>
      </c>
      <c r="L343" s="2">
        <v>154.24469999999999</v>
      </c>
      <c r="M343" s="2">
        <v>158.5737</v>
      </c>
      <c r="N343" s="2">
        <v>114.1439</v>
      </c>
      <c r="O343" s="2">
        <v>113.265</v>
      </c>
      <c r="P343" s="2">
        <v>122.1825</v>
      </c>
      <c r="Q343" s="2">
        <v>104.953</v>
      </c>
      <c r="R343" s="2">
        <v>113.1644</v>
      </c>
      <c r="S343" s="2">
        <v>98.373660000000001</v>
      </c>
      <c r="T343" s="2">
        <v>105.977</v>
      </c>
      <c r="U343" s="2">
        <v>114.70610000000001</v>
      </c>
      <c r="V343" s="2">
        <v>86.906229999999994</v>
      </c>
      <c r="W343" s="2">
        <v>94.040049999999994</v>
      </c>
      <c r="X343" s="2">
        <v>97.86636</v>
      </c>
      <c r="Y343" s="2">
        <v>102.5127</v>
      </c>
      <c r="Z343" s="2">
        <v>108.99460000000001</v>
      </c>
      <c r="AA343" s="2">
        <v>115.37869999999999</v>
      </c>
      <c r="AB343" s="2">
        <v>128.264170833333</v>
      </c>
      <c r="AC343" s="2"/>
    </row>
    <row r="344" spans="3:29" x14ac:dyDescent="0.2">
      <c r="C344" t="s">
        <v>324</v>
      </c>
      <c r="D344" s="2">
        <v>472.1721</v>
      </c>
      <c r="E344" s="2">
        <v>472.1721</v>
      </c>
      <c r="F344" s="2">
        <v>472.23809999999997</v>
      </c>
      <c r="G344" s="2">
        <v>472.1721</v>
      </c>
      <c r="H344" s="2">
        <v>472.1721</v>
      </c>
      <c r="I344" s="2">
        <v>472.1721</v>
      </c>
      <c r="J344" s="2">
        <v>472.23809999999997</v>
      </c>
      <c r="K344" s="2">
        <v>472.1721</v>
      </c>
      <c r="L344" s="2">
        <v>472.1721</v>
      </c>
      <c r="M344" s="2">
        <v>472.1721</v>
      </c>
      <c r="N344" s="2">
        <v>472.23809999999997</v>
      </c>
      <c r="O344" s="2">
        <v>472.1721</v>
      </c>
      <c r="P344" s="2">
        <v>472.1721</v>
      </c>
      <c r="Q344" s="2">
        <v>382.98379999999997</v>
      </c>
      <c r="R344" s="2">
        <v>328.4074</v>
      </c>
      <c r="S344" s="2">
        <v>210.63550000000001</v>
      </c>
      <c r="T344" s="2">
        <v>128.5881</v>
      </c>
      <c r="U344" s="2">
        <v>91.146039999999999</v>
      </c>
      <c r="V344" s="2">
        <v>91.146039999999999</v>
      </c>
      <c r="W344" s="2">
        <v>91.146039999999999</v>
      </c>
      <c r="X344" s="2">
        <v>91.146039999999999</v>
      </c>
      <c r="Y344" s="2">
        <v>91.146039999999999</v>
      </c>
      <c r="Z344" s="2">
        <v>91.146039999999999</v>
      </c>
      <c r="AA344" s="2">
        <v>91.146039999999999</v>
      </c>
      <c r="AB344" s="2">
        <v>326.128015833333</v>
      </c>
      <c r="AC344" s="2"/>
    </row>
    <row r="345" spans="3:29" x14ac:dyDescent="0.2">
      <c r="C345" t="s">
        <v>325</v>
      </c>
      <c r="D345" s="2">
        <v>30.862400000000001</v>
      </c>
      <c r="E345" s="2">
        <v>9.1463070000000002</v>
      </c>
      <c r="F345" s="2">
        <v>6.9880129999999996</v>
      </c>
      <c r="G345" s="2">
        <v>5.084911</v>
      </c>
      <c r="H345" s="2">
        <v>5.6480050000000004</v>
      </c>
      <c r="I345" s="2">
        <v>6.0143610000000001</v>
      </c>
      <c r="J345" s="2">
        <v>5.2308579999999996</v>
      </c>
      <c r="K345" s="2">
        <v>5.0608880000000003</v>
      </c>
      <c r="L345" s="2">
        <v>1.276049</v>
      </c>
      <c r="M345" s="2">
        <v>2.9434930000000001</v>
      </c>
      <c r="N345" s="2">
        <v>3.206045</v>
      </c>
      <c r="O345" s="2">
        <v>3.274149</v>
      </c>
      <c r="P345" s="2">
        <v>3.9331079999999998</v>
      </c>
      <c r="Q345" s="2">
        <v>4.0285739999999999</v>
      </c>
      <c r="R345" s="2">
        <v>4.509652</v>
      </c>
      <c r="S345" s="2">
        <v>4.057086</v>
      </c>
      <c r="T345" s="2">
        <v>4.1809469999999997</v>
      </c>
      <c r="U345" s="2">
        <v>4.6286329999999998</v>
      </c>
      <c r="V345" s="2">
        <v>4.4884089999999999</v>
      </c>
      <c r="W345" s="2">
        <v>4.2528579999999998</v>
      </c>
      <c r="X345" s="2">
        <v>3.5190429999999999</v>
      </c>
      <c r="Y345" s="2">
        <v>2.7357779999999998</v>
      </c>
      <c r="Z345" s="2">
        <v>2.551463</v>
      </c>
      <c r="AA345" s="2">
        <v>2.7528060000000001</v>
      </c>
      <c r="AB345" s="2">
        <v>5.4322431666666597</v>
      </c>
      <c r="AC345" s="2"/>
    </row>
    <row r="346" spans="3:29" x14ac:dyDescent="0.2">
      <c r="C346" t="s">
        <v>326</v>
      </c>
      <c r="D346" s="2">
        <v>843.42359999999996</v>
      </c>
      <c r="E346" s="2">
        <v>842.60739999999998</v>
      </c>
      <c r="F346" s="2">
        <v>831.27290000000005</v>
      </c>
      <c r="G346" s="2">
        <v>822.25670000000002</v>
      </c>
      <c r="H346" s="2">
        <v>823.19849999999997</v>
      </c>
      <c r="I346" s="2">
        <v>831.79319999999996</v>
      </c>
      <c r="J346" s="2">
        <v>829.10670000000005</v>
      </c>
      <c r="K346" s="2">
        <v>841.22569999999996</v>
      </c>
      <c r="L346" s="2">
        <v>829.26710000000003</v>
      </c>
      <c r="M346" s="2">
        <v>829.27859999999998</v>
      </c>
      <c r="N346" s="2">
        <v>830.65549999999996</v>
      </c>
      <c r="O346" s="2">
        <v>840.63260000000002</v>
      </c>
      <c r="P346" s="2">
        <v>837.30589999999995</v>
      </c>
      <c r="Q346" s="2">
        <v>844.69069999999999</v>
      </c>
      <c r="R346" s="2">
        <v>842.05820000000006</v>
      </c>
      <c r="S346" s="2">
        <v>854.8134</v>
      </c>
      <c r="T346" s="2">
        <v>852.87609999999995</v>
      </c>
      <c r="U346" s="2">
        <v>864.1653</v>
      </c>
      <c r="V346" s="2">
        <v>859.26670000000001</v>
      </c>
      <c r="W346" s="2">
        <v>868.33510000000001</v>
      </c>
      <c r="X346" s="2">
        <v>862.55970000000002</v>
      </c>
      <c r="Y346" s="2">
        <v>869.50319999999999</v>
      </c>
      <c r="Z346" s="2">
        <v>872.68550000000005</v>
      </c>
      <c r="AA346" s="2">
        <v>873.6857</v>
      </c>
      <c r="AB346" s="2">
        <v>845.69433333333302</v>
      </c>
      <c r="AC346" s="2"/>
    </row>
    <row r="347" spans="3:29" x14ac:dyDescent="0.2">
      <c r="C347" t="s">
        <v>516</v>
      </c>
      <c r="D347" s="2">
        <v>-7.1602860000000003E-10</v>
      </c>
      <c r="E347" s="2">
        <v>-2.5418839999999999E-9</v>
      </c>
      <c r="F347" s="2">
        <v>-0.91273700000000002</v>
      </c>
      <c r="G347" s="2">
        <v>-0.91059349999999994</v>
      </c>
      <c r="H347" s="2">
        <v>-1.851207</v>
      </c>
      <c r="I347" s="2">
        <v>-1.7840309999999999</v>
      </c>
      <c r="J347" s="2">
        <v>-1.760027</v>
      </c>
      <c r="K347" s="2">
        <v>-1.7585200000000001</v>
      </c>
      <c r="L347" s="2">
        <v>-2.9083410000000001</v>
      </c>
      <c r="M347" s="2">
        <v>-5.5916300000000003</v>
      </c>
      <c r="N347" s="2">
        <v>-9.4915839999999996</v>
      </c>
      <c r="O347" s="2">
        <v>-13.19129</v>
      </c>
      <c r="P347" s="2">
        <v>-15.26896</v>
      </c>
      <c r="Q347" s="2">
        <v>-15.16399</v>
      </c>
      <c r="R347" s="2">
        <v>-15.39179</v>
      </c>
      <c r="S347" s="2">
        <v>-15.46444</v>
      </c>
      <c r="T347" s="2">
        <v>-15.507479999999999</v>
      </c>
      <c r="U347" s="2">
        <v>-15.482290000000001</v>
      </c>
      <c r="V347" s="2">
        <v>-22.485969999999998</v>
      </c>
      <c r="W347" s="2">
        <v>-26.56737</v>
      </c>
      <c r="X347" s="2">
        <v>-34.22175</v>
      </c>
      <c r="Y347" s="2">
        <v>-35.372680000000003</v>
      </c>
      <c r="Z347" s="2">
        <v>-38.666519999999998</v>
      </c>
      <c r="AA347" s="2">
        <v>-39.578809999999997</v>
      </c>
      <c r="AB347" s="2">
        <v>-13.7221671043024</v>
      </c>
      <c r="AC347" s="2"/>
    </row>
    <row r="348" spans="3:29" x14ac:dyDescent="0.2">
      <c r="C348" t="s">
        <v>327</v>
      </c>
      <c r="D348" s="2">
        <v>3255.8710000000001</v>
      </c>
      <c r="E348" s="2">
        <v>4900.8540000000003</v>
      </c>
      <c r="F348" s="2">
        <v>5457.1809999999996</v>
      </c>
      <c r="G348" s="2">
        <v>5684.5230000000001</v>
      </c>
      <c r="H348" s="2">
        <v>6132.2539999999999</v>
      </c>
      <c r="I348" s="2">
        <v>6679.2650000000003</v>
      </c>
      <c r="J348" s="2">
        <v>7287.7150000000001</v>
      </c>
      <c r="K348" s="2">
        <v>7816.2290000000003</v>
      </c>
      <c r="L348" s="2">
        <v>8367.8310000000001</v>
      </c>
      <c r="M348" s="2">
        <v>8942.8860000000004</v>
      </c>
      <c r="N348" s="2">
        <v>9567.6839999999993</v>
      </c>
      <c r="O348" s="2">
        <v>10106.450000000001</v>
      </c>
      <c r="P348" s="2">
        <v>10637.94</v>
      </c>
      <c r="Q348" s="2">
        <v>11164.34</v>
      </c>
      <c r="R348" s="2">
        <v>11943.33</v>
      </c>
      <c r="S348" s="2">
        <v>12666.01</v>
      </c>
      <c r="T348" s="2">
        <v>13384.99</v>
      </c>
      <c r="U348" s="2">
        <v>13728.44</v>
      </c>
      <c r="V348" s="2">
        <v>14025.59</v>
      </c>
      <c r="W348" s="2">
        <v>14365.15</v>
      </c>
      <c r="X348" s="2">
        <v>14948.56</v>
      </c>
      <c r="Y348" s="2">
        <v>15734.12</v>
      </c>
      <c r="Z348" s="2">
        <v>16450.45</v>
      </c>
      <c r="AA348" s="2">
        <v>17149.990000000002</v>
      </c>
      <c r="AB348" s="2">
        <v>10433.2355416666</v>
      </c>
      <c r="AC348" s="2"/>
    </row>
    <row r="349" spans="3:29" x14ac:dyDescent="0.2">
      <c r="C349" t="s">
        <v>328</v>
      </c>
      <c r="D349" s="2">
        <v>23484.94</v>
      </c>
      <c r="E349" s="2">
        <v>24054.52</v>
      </c>
      <c r="F349" s="2">
        <v>24143.03</v>
      </c>
      <c r="G349" s="2">
        <v>23651.29</v>
      </c>
      <c r="H349" s="2">
        <v>23787.200000000001</v>
      </c>
      <c r="I349" s="2">
        <v>22726.79</v>
      </c>
      <c r="J349" s="2">
        <v>22579.59</v>
      </c>
      <c r="K349" s="2">
        <v>22621.57</v>
      </c>
      <c r="L349" s="2">
        <v>22698.67</v>
      </c>
      <c r="M349" s="2">
        <v>22975.11</v>
      </c>
      <c r="N349" s="2">
        <v>23212.49</v>
      </c>
      <c r="O349" s="2">
        <v>23530.38</v>
      </c>
      <c r="P349" s="2">
        <v>23511.200000000001</v>
      </c>
      <c r="Q349" s="2">
        <v>23689.040000000001</v>
      </c>
      <c r="R349" s="2">
        <v>23823.39</v>
      </c>
      <c r="S349" s="2">
        <v>24071.29</v>
      </c>
      <c r="T349" s="2">
        <v>24381.53</v>
      </c>
      <c r="U349" s="2">
        <v>24621.65</v>
      </c>
      <c r="V349" s="2">
        <v>24764.06</v>
      </c>
      <c r="W349" s="2">
        <v>24964.97</v>
      </c>
      <c r="X349" s="2">
        <v>25273.29</v>
      </c>
      <c r="Y349" s="2">
        <v>25492.02</v>
      </c>
      <c r="Z349" s="2">
        <v>25879.93</v>
      </c>
      <c r="AA349" s="2">
        <v>25883.79</v>
      </c>
      <c r="AB349" s="2">
        <v>23992.572499999998</v>
      </c>
      <c r="AC349" s="2"/>
    </row>
    <row r="350" spans="3:29" x14ac:dyDescent="0.2">
      <c r="C350" t="s">
        <v>329</v>
      </c>
      <c r="D350" s="2">
        <v>8224.7289999999994</v>
      </c>
      <c r="E350" s="2">
        <v>8050.05</v>
      </c>
      <c r="F350" s="2">
        <v>7724.1450000000004</v>
      </c>
      <c r="G350" s="2">
        <v>7772.28</v>
      </c>
      <c r="H350" s="2">
        <v>8202.1119999999992</v>
      </c>
      <c r="I350" s="2">
        <v>6723.23</v>
      </c>
      <c r="J350" s="2">
        <v>6130.6589999999997</v>
      </c>
      <c r="K350" s="2">
        <v>5891.95</v>
      </c>
      <c r="L350" s="2">
        <v>5557.634</v>
      </c>
      <c r="M350" s="2">
        <v>5551.5010000000002</v>
      </c>
      <c r="N350" s="2">
        <v>5726.3540000000003</v>
      </c>
      <c r="O350" s="2">
        <v>5751.2950000000001</v>
      </c>
      <c r="P350" s="2">
        <v>5471.9269999999997</v>
      </c>
      <c r="Q350" s="2">
        <v>5472.2290000000003</v>
      </c>
      <c r="R350" s="2">
        <v>5193.2579999999998</v>
      </c>
      <c r="S350" s="2">
        <v>5065.6019999999999</v>
      </c>
      <c r="T350" s="2">
        <v>4831.9179999999997</v>
      </c>
      <c r="U350" s="2">
        <v>4852.1229999999996</v>
      </c>
      <c r="V350" s="2">
        <v>4816.7290000000003</v>
      </c>
      <c r="W350" s="2">
        <v>4629.3819999999996</v>
      </c>
      <c r="X350" s="2">
        <v>4650.107</v>
      </c>
      <c r="Y350" s="2">
        <v>4533.5609999999997</v>
      </c>
      <c r="Z350" s="2">
        <v>4679.2089999999998</v>
      </c>
      <c r="AA350" s="2">
        <v>4444.9129999999996</v>
      </c>
      <c r="AB350" s="2">
        <v>5831.1207083333302</v>
      </c>
      <c r="AC350" s="2"/>
    </row>
    <row r="351" spans="3:29" x14ac:dyDescent="0.2">
      <c r="C351" t="s">
        <v>330</v>
      </c>
      <c r="D351" s="2">
        <v>54.498750000000001</v>
      </c>
      <c r="E351" s="2">
        <v>54.296129999999998</v>
      </c>
      <c r="F351" s="2">
        <v>53.821280000000002</v>
      </c>
      <c r="G351" s="2">
        <v>53.627029999999998</v>
      </c>
      <c r="H351" s="2">
        <v>53.463009999999997</v>
      </c>
      <c r="I351" s="2">
        <v>53.033969999999997</v>
      </c>
      <c r="J351" s="2">
        <v>52.764740000000003</v>
      </c>
      <c r="K351" s="2">
        <v>52.375579999999999</v>
      </c>
      <c r="L351" s="2">
        <v>52.084380000000003</v>
      </c>
      <c r="M351" s="2">
        <v>51.993389999999998</v>
      </c>
      <c r="N351" s="2">
        <v>52.10915</v>
      </c>
      <c r="O351" s="2">
        <v>51.832349999999998</v>
      </c>
      <c r="P351" s="2">
        <v>51.476750000000003</v>
      </c>
      <c r="Q351" s="2">
        <v>50.518509999999999</v>
      </c>
      <c r="R351" s="2">
        <v>50.149859999999997</v>
      </c>
      <c r="S351" s="2">
        <v>49.699649999999998</v>
      </c>
      <c r="T351" s="2">
        <v>49.475569999999998</v>
      </c>
      <c r="U351" s="2">
        <v>48.971589999999999</v>
      </c>
      <c r="V351" s="2">
        <v>48.4161</v>
      </c>
      <c r="W351" s="2">
        <v>48.082099999999997</v>
      </c>
      <c r="X351" s="2">
        <v>47.541229999999999</v>
      </c>
      <c r="Y351" s="2">
        <v>46.893999999999998</v>
      </c>
      <c r="Z351" s="2">
        <v>46.773949999999999</v>
      </c>
      <c r="AA351" s="2">
        <v>46.573819999999998</v>
      </c>
      <c r="AB351" s="2">
        <v>50.853037083333298</v>
      </c>
      <c r="AC351" s="2"/>
    </row>
    <row r="352" spans="3:29" x14ac:dyDescent="0.2">
      <c r="C352" t="s">
        <v>331</v>
      </c>
      <c r="D352" s="2">
        <v>3102.8910000000001</v>
      </c>
      <c r="E352" s="2">
        <v>3104.9209999999998</v>
      </c>
      <c r="F352" s="2">
        <v>3106.3139999999999</v>
      </c>
      <c r="G352" s="2">
        <v>3112.703</v>
      </c>
      <c r="H352" s="2">
        <v>3117.4389999999999</v>
      </c>
      <c r="I352" s="2">
        <v>3121.1610000000001</v>
      </c>
      <c r="J352" s="2">
        <v>3125.5949999999998</v>
      </c>
      <c r="K352" s="2">
        <v>3131.6489999999999</v>
      </c>
      <c r="L352" s="2">
        <v>3135.7089999999998</v>
      </c>
      <c r="M352" s="2">
        <v>3143.152</v>
      </c>
      <c r="N352" s="2">
        <v>3147.5819999999999</v>
      </c>
      <c r="O352" s="2">
        <v>3154.9929999999999</v>
      </c>
      <c r="P352" s="2">
        <v>3161.76</v>
      </c>
      <c r="Q352" s="2">
        <v>3174.2779999999998</v>
      </c>
      <c r="R352" s="2">
        <v>3184.4520000000002</v>
      </c>
      <c r="S352" s="2">
        <v>3197.2840000000001</v>
      </c>
      <c r="T352" s="2">
        <v>3208.4490000000001</v>
      </c>
      <c r="U352" s="2">
        <v>3219.2750000000001</v>
      </c>
      <c r="V352" s="2">
        <v>3231.1309999999999</v>
      </c>
      <c r="W352" s="2">
        <v>3243.973</v>
      </c>
      <c r="X352" s="2">
        <v>3256.1529999999998</v>
      </c>
      <c r="Y352" s="2">
        <v>3268.3330000000001</v>
      </c>
      <c r="Z352" s="2">
        <v>3279.84</v>
      </c>
      <c r="AA352" s="2">
        <v>3292.692</v>
      </c>
      <c r="AB352" s="2">
        <v>3175.9053749999998</v>
      </c>
      <c r="AC352" s="2"/>
    </row>
    <row r="353" spans="3:29" x14ac:dyDescent="0.2">
      <c r="C353" t="s">
        <v>332</v>
      </c>
      <c r="D353" s="2">
        <v>0.2403835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1.00159791666666E-2</v>
      </c>
      <c r="AC353" s="2"/>
    </row>
    <row r="354" spans="3:29" x14ac:dyDescent="0.2">
      <c r="C354" t="s">
        <v>333</v>
      </c>
      <c r="D354" s="2">
        <v>0.25778640000000003</v>
      </c>
      <c r="E354" s="2">
        <v>0.19234180000000001</v>
      </c>
      <c r="F354" s="2">
        <v>0.2391635</v>
      </c>
      <c r="G354" s="2">
        <v>0.96267809999999998</v>
      </c>
      <c r="H354" s="2">
        <v>1.797199</v>
      </c>
      <c r="I354" s="2">
        <v>2.3079589999999999</v>
      </c>
      <c r="J354" s="2">
        <v>1.912806</v>
      </c>
      <c r="K354" s="2">
        <v>1.502588</v>
      </c>
      <c r="L354" s="2">
        <v>1.124954</v>
      </c>
      <c r="M354" s="2">
        <v>0.95084809999999997</v>
      </c>
      <c r="N354" s="2">
        <v>0.5549982</v>
      </c>
      <c r="O354" s="2">
        <v>0.46192470000000002</v>
      </c>
      <c r="P354" s="2">
        <v>0.68892500000000001</v>
      </c>
      <c r="Q354" s="2">
        <v>1.400625</v>
      </c>
      <c r="R354" s="2">
        <v>0.34471239999999997</v>
      </c>
      <c r="S354" s="2">
        <v>0.29039900000000002</v>
      </c>
      <c r="T354" s="2">
        <v>0.27778079999999999</v>
      </c>
      <c r="U354" s="2">
        <v>0.2666558</v>
      </c>
      <c r="V354" s="2">
        <v>0.19898689999999999</v>
      </c>
      <c r="W354" s="2">
        <v>0.2001269</v>
      </c>
      <c r="X354" s="2">
        <v>0.3758457</v>
      </c>
      <c r="Y354" s="2">
        <v>0.3905093</v>
      </c>
      <c r="Z354" s="2">
        <v>0.3904318</v>
      </c>
      <c r="AA354" s="2">
        <v>0.20490040000000001</v>
      </c>
      <c r="AB354" s="2">
        <v>0.72063107500000001</v>
      </c>
      <c r="AC354" s="2"/>
    </row>
    <row r="355" spans="3:29" x14ac:dyDescent="0.2">
      <c r="C355" t="s">
        <v>334</v>
      </c>
      <c r="D355" s="2">
        <v>1505.5989999999999</v>
      </c>
      <c r="E355" s="2">
        <v>2172.5479999999998</v>
      </c>
      <c r="F355" s="2">
        <v>2659.09</v>
      </c>
      <c r="G355" s="2">
        <v>3148.9479999999999</v>
      </c>
      <c r="H355" s="2">
        <v>3475.558</v>
      </c>
      <c r="I355" s="2">
        <v>3759.893</v>
      </c>
      <c r="J355" s="2">
        <v>4033.5940000000001</v>
      </c>
      <c r="K355" s="2">
        <v>4321.3969999999999</v>
      </c>
      <c r="L355" s="2">
        <v>4602.3819999999996</v>
      </c>
      <c r="M355" s="2">
        <v>4769.1760000000004</v>
      </c>
      <c r="N355" s="2">
        <v>4940.4089999999997</v>
      </c>
      <c r="O355" s="2">
        <v>5109.6329999999998</v>
      </c>
      <c r="P355" s="2">
        <v>5277.3919999999998</v>
      </c>
      <c r="Q355" s="2">
        <v>5449.7179999999998</v>
      </c>
      <c r="R355" s="2">
        <v>5584.2060000000001</v>
      </c>
      <c r="S355" s="2">
        <v>5729.2510000000002</v>
      </c>
      <c r="T355" s="2">
        <v>5884.4260000000004</v>
      </c>
      <c r="U355" s="2">
        <v>6027.3509999999997</v>
      </c>
      <c r="V355" s="2">
        <v>6171.9070000000002</v>
      </c>
      <c r="W355" s="2">
        <v>6336.6819999999998</v>
      </c>
      <c r="X355" s="2">
        <v>6481.0129999999999</v>
      </c>
      <c r="Y355" s="2">
        <v>6609.8329999999996</v>
      </c>
      <c r="Z355" s="2">
        <v>6605.6059999999998</v>
      </c>
      <c r="AA355" s="2">
        <v>6731.384</v>
      </c>
      <c r="AB355" s="2">
        <v>4891.1248333333297</v>
      </c>
      <c r="AC355" s="2"/>
    </row>
    <row r="356" spans="3:29" x14ac:dyDescent="0.2">
      <c r="C356" t="s">
        <v>335</v>
      </c>
      <c r="D356" s="2">
        <v>2910.7080000000001</v>
      </c>
      <c r="E356" s="2">
        <v>2908.9679999999998</v>
      </c>
      <c r="F356" s="2">
        <v>2906.7939999999999</v>
      </c>
      <c r="G356" s="2">
        <v>2908.145</v>
      </c>
      <c r="H356" s="2">
        <v>2910.5650000000001</v>
      </c>
      <c r="I356" s="2">
        <v>2912.09</v>
      </c>
      <c r="J356" s="2">
        <v>2905.9520000000002</v>
      </c>
      <c r="K356" s="2">
        <v>2907.6979999999999</v>
      </c>
      <c r="L356" s="2">
        <v>2907.5140000000001</v>
      </c>
      <c r="M356" s="2">
        <v>2907.1039999999998</v>
      </c>
      <c r="N356" s="2">
        <v>2910.0340000000001</v>
      </c>
      <c r="O356" s="2">
        <v>2909.2220000000002</v>
      </c>
      <c r="P356" s="2">
        <v>2906.6489999999999</v>
      </c>
      <c r="Q356" s="2">
        <v>2905.8629999999998</v>
      </c>
      <c r="R356" s="2">
        <v>2903.5149999999999</v>
      </c>
      <c r="S356" s="2">
        <v>2906.3150000000001</v>
      </c>
      <c r="T356" s="2">
        <v>2905.922</v>
      </c>
      <c r="U356" s="2">
        <v>2903.598</v>
      </c>
      <c r="V356" s="2">
        <v>2896.1509999999998</v>
      </c>
      <c r="W356" s="2">
        <v>2896.393</v>
      </c>
      <c r="X356" s="2">
        <v>2894.6460000000002</v>
      </c>
      <c r="Y356" s="2">
        <v>2894.317</v>
      </c>
      <c r="Z356" s="2">
        <v>2886.0949999999998</v>
      </c>
      <c r="AA356" s="2">
        <v>2886.7060000000001</v>
      </c>
      <c r="AB356" s="2">
        <v>2903.7901666666598</v>
      </c>
      <c r="AC356" s="2"/>
    </row>
    <row r="357" spans="3:29" x14ac:dyDescent="0.2">
      <c r="C357" t="s">
        <v>336</v>
      </c>
      <c r="D357" s="2">
        <v>2.3379620000000001</v>
      </c>
      <c r="E357" s="2">
        <v>5.0575559999999999E-2</v>
      </c>
      <c r="F357" s="2">
        <v>7.5604599999999994E-2</v>
      </c>
      <c r="G357" s="2">
        <v>0.1840715</v>
      </c>
      <c r="H357" s="2">
        <v>0.30836590000000003</v>
      </c>
      <c r="I357" s="2">
        <v>0.48678320000000003</v>
      </c>
      <c r="J357" s="2">
        <v>0.35300049999999999</v>
      </c>
      <c r="K357" s="2">
        <v>5.9788940000000002E-3</v>
      </c>
      <c r="L357" s="2">
        <v>0</v>
      </c>
      <c r="M357" s="2">
        <v>5.9788940000000002E-3</v>
      </c>
      <c r="N357" s="2">
        <v>0</v>
      </c>
      <c r="O357" s="2">
        <v>1.0846389999999999E-2</v>
      </c>
      <c r="P357" s="2">
        <v>1.3396979999999999E-2</v>
      </c>
      <c r="Q357" s="2">
        <v>2.6114620000000002E-2</v>
      </c>
      <c r="R357" s="2">
        <v>0</v>
      </c>
      <c r="S357" s="2">
        <v>0</v>
      </c>
      <c r="T357" s="2">
        <v>5.8168789999999996E-3</v>
      </c>
      <c r="U357" s="2">
        <v>2.387536E-3</v>
      </c>
      <c r="V357" s="2">
        <v>7.1430399999999998E-3</v>
      </c>
      <c r="W357" s="2">
        <v>2.011429E-2</v>
      </c>
      <c r="X357" s="2">
        <v>1.314017E-2</v>
      </c>
      <c r="Y357" s="2">
        <v>5.7353189999999998E-2</v>
      </c>
      <c r="Z357" s="2">
        <v>5.180995E-2</v>
      </c>
      <c r="AA357" s="2">
        <v>1.9100289999999999E-2</v>
      </c>
      <c r="AB357" s="2">
        <v>0.16814768262499999</v>
      </c>
      <c r="AC357" s="2"/>
    </row>
    <row r="358" spans="3:29" x14ac:dyDescent="0.2">
      <c r="C358" t="s">
        <v>337</v>
      </c>
      <c r="D358" s="2">
        <v>110.411</v>
      </c>
      <c r="E358" s="2">
        <v>278.17160000000001</v>
      </c>
      <c r="F358" s="2">
        <v>279.92439999999999</v>
      </c>
      <c r="G358" s="2">
        <v>360.30520000000001</v>
      </c>
      <c r="H358" s="2">
        <v>331.5797</v>
      </c>
      <c r="I358" s="2">
        <v>357.3811</v>
      </c>
      <c r="J358" s="2">
        <v>408.68439999999998</v>
      </c>
      <c r="K358" s="2">
        <v>368.58420000000001</v>
      </c>
      <c r="L358" s="2">
        <v>467.47820000000002</v>
      </c>
      <c r="M358" s="2">
        <v>480.9778</v>
      </c>
      <c r="N358" s="2">
        <v>310.80829999999997</v>
      </c>
      <c r="O358" s="2">
        <v>341.71289999999999</v>
      </c>
      <c r="P358" s="2">
        <v>350.34660000000002</v>
      </c>
      <c r="Q358" s="2">
        <v>365.55220000000003</v>
      </c>
      <c r="R358" s="2">
        <v>307.78719999999998</v>
      </c>
      <c r="S358" s="2">
        <v>276.71019999999999</v>
      </c>
      <c r="T358" s="2">
        <v>339.3236</v>
      </c>
      <c r="U358" s="2">
        <v>337.57</v>
      </c>
      <c r="V358" s="2">
        <v>287.18709999999999</v>
      </c>
      <c r="W358" s="2">
        <v>334.30650000000003</v>
      </c>
      <c r="X358" s="2">
        <v>338.83679999999998</v>
      </c>
      <c r="Y358" s="2">
        <v>395.25819999999999</v>
      </c>
      <c r="Z358" s="2">
        <v>434.34059999999999</v>
      </c>
      <c r="AA358" s="2">
        <v>409.89170000000001</v>
      </c>
      <c r="AB358" s="2">
        <v>344.71372916666598</v>
      </c>
      <c r="AC358" s="2"/>
    </row>
    <row r="359" spans="3:29" x14ac:dyDescent="0.2">
      <c r="C359" t="s">
        <v>338</v>
      </c>
      <c r="D359" s="2">
        <v>8.8502489999999998</v>
      </c>
      <c r="E359" s="2">
        <v>8.7932360000000003</v>
      </c>
      <c r="F359" s="2">
        <v>8.5978100000000008</v>
      </c>
      <c r="G359" s="2">
        <v>8.5627859999999991</v>
      </c>
      <c r="H359" s="2">
        <v>8.5440959999999997</v>
      </c>
      <c r="I359" s="2">
        <v>8.4333840000000002</v>
      </c>
      <c r="J359" s="2">
        <v>8.3727710000000002</v>
      </c>
      <c r="K359" s="2">
        <v>8.2606920000000006</v>
      </c>
      <c r="L359" s="2">
        <v>8.1763259999999995</v>
      </c>
      <c r="M359" s="2">
        <v>8.1324039999999993</v>
      </c>
      <c r="N359" s="2">
        <v>8.1745649999999994</v>
      </c>
      <c r="O359" s="2">
        <v>8.1207039999999999</v>
      </c>
      <c r="P359" s="2">
        <v>7.958507</v>
      </c>
      <c r="Q359" s="2">
        <v>7.7551079999999999</v>
      </c>
      <c r="R359" s="2">
        <v>7.6406559999999999</v>
      </c>
      <c r="S359" s="2">
        <v>7.5427790000000003</v>
      </c>
      <c r="T359" s="2">
        <v>7.4823180000000002</v>
      </c>
      <c r="U359" s="2">
        <v>7.3476059999999999</v>
      </c>
      <c r="V359" s="2">
        <v>7.1957789999999999</v>
      </c>
      <c r="W359" s="2">
        <v>7.10663</v>
      </c>
      <c r="X359" s="2">
        <v>6.9655839999999998</v>
      </c>
      <c r="Y359" s="2">
        <v>6.7985290000000003</v>
      </c>
      <c r="Z359" s="2">
        <v>6.7585990000000002</v>
      </c>
      <c r="AA359" s="2">
        <v>6.7066559999999997</v>
      </c>
      <c r="AB359" s="2">
        <v>7.8449072500000003</v>
      </c>
      <c r="AC359" s="2"/>
    </row>
    <row r="360" spans="3:29" x14ac:dyDescent="0.2">
      <c r="C360" t="s">
        <v>339</v>
      </c>
      <c r="D360" s="2">
        <v>25.757770000000001</v>
      </c>
      <c r="E360" s="2">
        <v>25.649439999999998</v>
      </c>
      <c r="F360" s="2">
        <v>24.962759999999999</v>
      </c>
      <c r="G360" s="2">
        <v>24.953230000000001</v>
      </c>
      <c r="H360" s="2">
        <v>25.16168</v>
      </c>
      <c r="I360" s="2">
        <v>24.657499999999999</v>
      </c>
      <c r="J360" s="2">
        <v>24.472000000000001</v>
      </c>
      <c r="K360" s="2">
        <v>24.21453</v>
      </c>
      <c r="L360" s="2">
        <v>24.000620000000001</v>
      </c>
      <c r="M360" s="2">
        <v>23.865670000000001</v>
      </c>
      <c r="N360" s="2">
        <v>23.924469999999999</v>
      </c>
      <c r="O360" s="2">
        <v>23.894639999999999</v>
      </c>
      <c r="P360" s="2">
        <v>23.540109999999999</v>
      </c>
      <c r="Q360" s="2">
        <v>22.978400000000001</v>
      </c>
      <c r="R360" s="2">
        <v>22.953679999999999</v>
      </c>
      <c r="S360" s="2">
        <v>22.68582</v>
      </c>
      <c r="T360" s="2">
        <v>22.471060000000001</v>
      </c>
      <c r="U360" s="2">
        <v>22.223279999999999</v>
      </c>
      <c r="V360" s="2">
        <v>21.813890000000001</v>
      </c>
      <c r="W360" s="2">
        <v>21.59112</v>
      </c>
      <c r="X360" s="2">
        <v>21.248830000000002</v>
      </c>
      <c r="Y360" s="2">
        <v>20.821860000000001</v>
      </c>
      <c r="Z360" s="2">
        <v>20.70618</v>
      </c>
      <c r="AA360" s="2">
        <v>20.57189</v>
      </c>
      <c r="AB360" s="2">
        <v>23.296684583333299</v>
      </c>
      <c r="AC360" s="2"/>
    </row>
    <row r="361" spans="3:29" x14ac:dyDescent="0.2">
      <c r="C361" t="s">
        <v>340</v>
      </c>
      <c r="D361" s="2">
        <v>176.41370000000001</v>
      </c>
      <c r="E361" s="2">
        <v>184.9631</v>
      </c>
      <c r="F361" s="2">
        <v>182.54580000000001</v>
      </c>
      <c r="G361" s="2">
        <v>180.11349999999999</v>
      </c>
      <c r="H361" s="2">
        <v>121.8185</v>
      </c>
      <c r="I361" s="2">
        <v>137.55430000000001</v>
      </c>
      <c r="J361" s="2">
        <v>139.33090000000001</v>
      </c>
      <c r="K361" s="2">
        <v>150.3177</v>
      </c>
      <c r="L361" s="2">
        <v>154.24469999999999</v>
      </c>
      <c r="M361" s="2">
        <v>158.5737</v>
      </c>
      <c r="N361" s="2">
        <v>114.1439</v>
      </c>
      <c r="O361" s="2">
        <v>113.265</v>
      </c>
      <c r="P361" s="2">
        <v>122.1825</v>
      </c>
      <c r="Q361" s="2">
        <v>104.953</v>
      </c>
      <c r="R361" s="2">
        <v>113.1644</v>
      </c>
      <c r="S361" s="2">
        <v>98.373660000000001</v>
      </c>
      <c r="T361" s="2">
        <v>105.977</v>
      </c>
      <c r="U361" s="2">
        <v>114.70610000000001</v>
      </c>
      <c r="V361" s="2">
        <v>86.906229999999994</v>
      </c>
      <c r="W361" s="2">
        <v>94.040049999999994</v>
      </c>
      <c r="X361" s="2">
        <v>97.86636</v>
      </c>
      <c r="Y361" s="2">
        <v>102.5127</v>
      </c>
      <c r="Z361" s="2">
        <v>108.99460000000001</v>
      </c>
      <c r="AA361" s="2">
        <v>115.37869999999999</v>
      </c>
      <c r="AB361" s="2">
        <v>128.264170833333</v>
      </c>
      <c r="AC361" s="2"/>
    </row>
    <row r="362" spans="3:29" x14ac:dyDescent="0.2">
      <c r="C362" t="s">
        <v>341</v>
      </c>
      <c r="D362" s="2">
        <v>1824.819</v>
      </c>
      <c r="E362" s="2">
        <v>1861.2729999999999</v>
      </c>
      <c r="F362" s="2">
        <v>1892.0519999999999</v>
      </c>
      <c r="G362" s="2">
        <v>1922.63</v>
      </c>
      <c r="H362" s="2">
        <v>1954.845</v>
      </c>
      <c r="I362" s="2">
        <v>1984.17</v>
      </c>
      <c r="J362" s="2">
        <v>2013.2329999999999</v>
      </c>
      <c r="K362" s="2">
        <v>2041.0740000000001</v>
      </c>
      <c r="L362" s="2">
        <v>2072.8150000000001</v>
      </c>
      <c r="M362" s="2">
        <v>2099.2910000000002</v>
      </c>
      <c r="N362" s="2">
        <v>2134.136</v>
      </c>
      <c r="O362" s="2">
        <v>2157.69</v>
      </c>
      <c r="P362" s="2">
        <v>2191.0259999999998</v>
      </c>
      <c r="Q362" s="2">
        <v>2130.4270000000001</v>
      </c>
      <c r="R362" s="2">
        <v>2114.3890000000001</v>
      </c>
      <c r="S362" s="2">
        <v>2032.6120000000001</v>
      </c>
      <c r="T362" s="2">
        <v>1997.579</v>
      </c>
      <c r="U362" s="2">
        <v>2001.098</v>
      </c>
      <c r="V362" s="2">
        <v>2058.6570000000002</v>
      </c>
      <c r="W362" s="2">
        <v>2108.5680000000002</v>
      </c>
      <c r="X362" s="2">
        <v>2158.0340000000001</v>
      </c>
      <c r="Y362" s="2">
        <v>2210.1680000000001</v>
      </c>
      <c r="Z362" s="2">
        <v>2289.7420000000002</v>
      </c>
      <c r="AA362" s="2">
        <v>2348.797</v>
      </c>
      <c r="AB362" s="2">
        <v>2066.6302083333298</v>
      </c>
      <c r="AC362" s="2"/>
    </row>
    <row r="363" spans="3:29" x14ac:dyDescent="0.2">
      <c r="C363" t="s">
        <v>342</v>
      </c>
      <c r="D363" s="2">
        <v>34.81738</v>
      </c>
      <c r="E363" s="2">
        <v>29.378540000000001</v>
      </c>
      <c r="F363" s="2">
        <v>25.24287</v>
      </c>
      <c r="G363" s="2">
        <v>23.76735</v>
      </c>
      <c r="H363" s="2">
        <v>11.22791</v>
      </c>
      <c r="I363" s="2">
        <v>7.3776900000000003</v>
      </c>
      <c r="J363" s="2">
        <v>6.6794510000000002</v>
      </c>
      <c r="K363" s="2">
        <v>6.8476039999999996</v>
      </c>
      <c r="L363" s="2">
        <v>4.6548340000000001</v>
      </c>
      <c r="M363" s="2">
        <v>4.4115589999999996</v>
      </c>
      <c r="N363" s="2">
        <v>4.5331210000000004</v>
      </c>
      <c r="O363" s="2">
        <v>3.75047</v>
      </c>
      <c r="P363" s="2">
        <v>3.7621359999999999</v>
      </c>
      <c r="Q363" s="2">
        <v>4.0183879999999998</v>
      </c>
      <c r="R363" s="2">
        <v>3.5251640000000002</v>
      </c>
      <c r="S363" s="2">
        <v>3.3431869999999999</v>
      </c>
      <c r="T363" s="2">
        <v>3.118973</v>
      </c>
      <c r="U363" s="2">
        <v>2.6755689999999999</v>
      </c>
      <c r="V363" s="2">
        <v>2.7873450000000002</v>
      </c>
      <c r="W363" s="2">
        <v>1.9865809999999999</v>
      </c>
      <c r="X363" s="2">
        <v>1.7333780000000001</v>
      </c>
      <c r="Y363" s="2">
        <v>2.0135139999999998</v>
      </c>
      <c r="Z363" s="2">
        <v>2.1368339999999999</v>
      </c>
      <c r="AA363" s="2">
        <v>1.341647</v>
      </c>
      <c r="AB363" s="2">
        <v>8.1304789583333292</v>
      </c>
      <c r="AC363" s="2"/>
    </row>
    <row r="364" spans="3:29" x14ac:dyDescent="0.2">
      <c r="C364" t="s">
        <v>343</v>
      </c>
      <c r="D364" s="2">
        <v>2184.7860000000001</v>
      </c>
      <c r="E364" s="2">
        <v>1983.5519999999999</v>
      </c>
      <c r="F364" s="2">
        <v>1861.819</v>
      </c>
      <c r="G364" s="2">
        <v>700.2808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280.434908333333</v>
      </c>
      <c r="AC364" s="2"/>
    </row>
    <row r="365" spans="3:29" x14ac:dyDescent="0.2">
      <c r="C365" t="s">
        <v>344</v>
      </c>
      <c r="D365" s="2">
        <v>749.72289999999998</v>
      </c>
      <c r="E365" s="2">
        <v>749.74369999999999</v>
      </c>
      <c r="F365" s="2">
        <v>741.59699999999998</v>
      </c>
      <c r="G365" s="2">
        <v>743.76729999999998</v>
      </c>
      <c r="H365" s="2">
        <v>751.25739999999996</v>
      </c>
      <c r="I365" s="2">
        <v>745.97640000000001</v>
      </c>
      <c r="J365" s="2">
        <v>746.16570000000002</v>
      </c>
      <c r="K365" s="2">
        <v>746.06920000000002</v>
      </c>
      <c r="L365" s="2">
        <v>744.77610000000004</v>
      </c>
      <c r="M365" s="2">
        <v>745.71090000000004</v>
      </c>
      <c r="N365" s="2">
        <v>750.36990000000003</v>
      </c>
      <c r="O365" s="2">
        <v>751.39279999999997</v>
      </c>
      <c r="P365" s="2">
        <v>746.44090000000006</v>
      </c>
      <c r="Q365" s="2">
        <v>739.649</v>
      </c>
      <c r="R365" s="2">
        <v>739.65549999999996</v>
      </c>
      <c r="S365" s="2">
        <v>736.17759999999998</v>
      </c>
      <c r="T365" s="2">
        <v>734.15840000000003</v>
      </c>
      <c r="U365" s="2">
        <v>729.90049999999997</v>
      </c>
      <c r="V365" s="2">
        <v>725.61069999999995</v>
      </c>
      <c r="W365" s="2">
        <v>720.46489999999994</v>
      </c>
      <c r="X365" s="2">
        <v>714.71100000000001</v>
      </c>
      <c r="Y365" s="2">
        <v>705.46479999999997</v>
      </c>
      <c r="Z365" s="2">
        <v>711.68389999999999</v>
      </c>
      <c r="AA365" s="2">
        <v>705.26800000000003</v>
      </c>
      <c r="AB365" s="2">
        <v>736.48893750000002</v>
      </c>
      <c r="AC365" s="2"/>
    </row>
    <row r="366" spans="3:29" x14ac:dyDescent="0.2">
      <c r="C366" t="s">
        <v>345</v>
      </c>
      <c r="D366" s="2">
        <v>335.4477</v>
      </c>
      <c r="E366" s="2">
        <v>334.55860000000001</v>
      </c>
      <c r="F366" s="2">
        <v>331.57810000000001</v>
      </c>
      <c r="G366" s="2">
        <v>331.15539999999999</v>
      </c>
      <c r="H366" s="2">
        <v>331.43939999999998</v>
      </c>
      <c r="I366" s="2">
        <v>330.55079999999998</v>
      </c>
      <c r="J366" s="2">
        <v>326.64299999999997</v>
      </c>
      <c r="K366" s="2">
        <v>324.21420000000001</v>
      </c>
      <c r="L366" s="2">
        <v>321.4796</v>
      </c>
      <c r="M366" s="2">
        <v>320.78620000000001</v>
      </c>
      <c r="N366" s="2">
        <v>322.53429999999997</v>
      </c>
      <c r="O366" s="2">
        <v>319.27940000000001</v>
      </c>
      <c r="P366" s="2">
        <v>318.37599999999998</v>
      </c>
      <c r="Q366" s="2">
        <v>314.64749999999998</v>
      </c>
      <c r="R366" s="2">
        <v>312.47430000000003</v>
      </c>
      <c r="S366" s="2">
        <v>310.3177</v>
      </c>
      <c r="T366" s="2">
        <v>308.1549</v>
      </c>
      <c r="U366" s="2">
        <v>305.88069999999999</v>
      </c>
      <c r="V366" s="2">
        <v>303.98289999999997</v>
      </c>
      <c r="W366" s="2">
        <v>298.27319999999997</v>
      </c>
      <c r="X366" s="2">
        <v>294.05360000000002</v>
      </c>
      <c r="Y366" s="2">
        <v>290.70330000000001</v>
      </c>
      <c r="Z366" s="2">
        <v>290.83920000000001</v>
      </c>
      <c r="AA366" s="2">
        <v>285.75540000000001</v>
      </c>
      <c r="AB366" s="2">
        <v>315.130225</v>
      </c>
      <c r="AC366" s="2"/>
    </row>
    <row r="367" spans="3:29" x14ac:dyDescent="0.2">
      <c r="C367" t="s">
        <v>346</v>
      </c>
      <c r="D367" s="2">
        <v>-1.588903</v>
      </c>
      <c r="E367" s="2">
        <v>-1.3378319999999999</v>
      </c>
      <c r="F367" s="2">
        <v>-3.3816099999999998</v>
      </c>
      <c r="G367" s="2">
        <v>-4.5893709999999999</v>
      </c>
      <c r="H367" s="2">
        <v>-5.0454679999999996</v>
      </c>
      <c r="I367" s="2">
        <v>-5.4348280000000004</v>
      </c>
      <c r="J367" s="2">
        <v>-5.3134180000000004</v>
      </c>
      <c r="K367" s="2">
        <v>-5.0595189999999999</v>
      </c>
      <c r="L367" s="2">
        <v>-6.7274159999999998</v>
      </c>
      <c r="M367" s="2">
        <v>-6.4876500000000004</v>
      </c>
      <c r="N367" s="2">
        <v>-6.0536329999999996</v>
      </c>
      <c r="O367" s="2">
        <v>-6.0945470000000004</v>
      </c>
      <c r="P367" s="2">
        <v>-6.2051879999999997</v>
      </c>
      <c r="Q367" s="2">
        <v>-6.4130539999999998</v>
      </c>
      <c r="R367" s="2">
        <v>-6.300878</v>
      </c>
      <c r="S367" s="2">
        <v>-6.3793749999999996</v>
      </c>
      <c r="T367" s="2">
        <v>-6.5353110000000001</v>
      </c>
      <c r="U367" s="2">
        <v>-6.5047220000000001</v>
      </c>
      <c r="V367" s="2">
        <v>-6.5174609999999999</v>
      </c>
      <c r="W367" s="2">
        <v>-6.5797689999999998</v>
      </c>
      <c r="X367" s="2">
        <v>-6.5529859999999998</v>
      </c>
      <c r="Y367" s="2">
        <v>-7.4059030000000003</v>
      </c>
      <c r="Z367" s="2">
        <v>-10.28078</v>
      </c>
      <c r="AA367" s="2">
        <v>-10.950889999999999</v>
      </c>
      <c r="AB367" s="2">
        <v>-5.9891880000000004</v>
      </c>
      <c r="AC367" s="2"/>
    </row>
    <row r="368" spans="3:29" x14ac:dyDescent="0.2">
      <c r="C368" t="s">
        <v>347</v>
      </c>
      <c r="D368" s="2">
        <v>-29.142299999999999</v>
      </c>
      <c r="E368" s="2">
        <v>-24.91835</v>
      </c>
      <c r="F368" s="2">
        <v>-59.869900000000001</v>
      </c>
      <c r="G368" s="2">
        <v>-99.617999999999995</v>
      </c>
      <c r="H368" s="2">
        <v>-104.3655</v>
      </c>
      <c r="I368" s="2">
        <v>-129.6328</v>
      </c>
      <c r="J368" s="2">
        <v>-122.5474</v>
      </c>
      <c r="K368" s="2">
        <v>-114.6606</v>
      </c>
      <c r="L368" s="2">
        <v>-117.2358</v>
      </c>
      <c r="M368" s="2">
        <v>-128.07560000000001</v>
      </c>
      <c r="N368" s="2">
        <v>-138.33070000000001</v>
      </c>
      <c r="O368" s="2">
        <v>-143.89959999999999</v>
      </c>
      <c r="P368" s="2">
        <v>-160.7039</v>
      </c>
      <c r="Q368" s="2">
        <v>-171.3383</v>
      </c>
      <c r="R368" s="2">
        <v>-186.45269999999999</v>
      </c>
      <c r="S368" s="2">
        <v>-204.50899999999999</v>
      </c>
      <c r="T368" s="2">
        <v>-216.73759999999999</v>
      </c>
      <c r="U368" s="2">
        <v>-219.43879999999999</v>
      </c>
      <c r="V368" s="2">
        <v>-239.69759999999999</v>
      </c>
      <c r="W368" s="2">
        <v>-243.59309999999999</v>
      </c>
      <c r="X368" s="2">
        <v>-246.97929999999999</v>
      </c>
      <c r="Y368" s="2">
        <v>-252.3562</v>
      </c>
      <c r="Z368" s="2">
        <v>-257.29070000000002</v>
      </c>
      <c r="AA368" s="2">
        <v>-264.02980000000002</v>
      </c>
      <c r="AB368" s="2">
        <v>-161.47598124999999</v>
      </c>
      <c r="AC368" s="2"/>
    </row>
    <row r="369" spans="3:29" x14ac:dyDescent="0.2">
      <c r="C369" t="s">
        <v>348</v>
      </c>
      <c r="D369" s="2">
        <v>2324.558</v>
      </c>
      <c r="E369" s="2">
        <v>2414.623</v>
      </c>
      <c r="F369" s="2">
        <v>2494.4</v>
      </c>
      <c r="G369" s="2">
        <v>2556.1109999999999</v>
      </c>
      <c r="H369" s="2">
        <v>2702.5479999999998</v>
      </c>
      <c r="I369" s="2">
        <v>2809.518</v>
      </c>
      <c r="J369" s="2">
        <v>2919.9839999999999</v>
      </c>
      <c r="K369" s="2">
        <v>2921.326</v>
      </c>
      <c r="L369" s="2">
        <v>2930.8119999999999</v>
      </c>
      <c r="M369" s="2">
        <v>3027.5909999999999</v>
      </c>
      <c r="N369" s="2">
        <v>3114.7739999999999</v>
      </c>
      <c r="O369" s="2">
        <v>3197.4670000000001</v>
      </c>
      <c r="P369" s="2">
        <v>3275.864</v>
      </c>
      <c r="Q369" s="2">
        <v>3364.02</v>
      </c>
      <c r="R369" s="2">
        <v>3744.326</v>
      </c>
      <c r="S369" s="2">
        <v>4133.91</v>
      </c>
      <c r="T369" s="2">
        <v>4513.0349999999999</v>
      </c>
      <c r="U369" s="2">
        <v>4597.2489999999998</v>
      </c>
      <c r="V369" s="2">
        <v>4689.7939999999999</v>
      </c>
      <c r="W369" s="2">
        <v>4829.9179999999997</v>
      </c>
      <c r="X369" s="2">
        <v>4927.4989999999998</v>
      </c>
      <c r="Y369" s="2">
        <v>5046.5659999999998</v>
      </c>
      <c r="Z369" s="2">
        <v>5164.027</v>
      </c>
      <c r="AA369" s="2">
        <v>5253.5320000000002</v>
      </c>
      <c r="AB369" s="2">
        <v>3623.0605</v>
      </c>
      <c r="AC369" s="2"/>
    </row>
    <row r="370" spans="3:29" x14ac:dyDescent="0.2">
      <c r="C370" t="s">
        <v>349</v>
      </c>
      <c r="D370" s="2">
        <v>54566.63</v>
      </c>
      <c r="E370" s="2">
        <v>54542.36</v>
      </c>
      <c r="F370" s="2">
        <v>54475.08</v>
      </c>
      <c r="G370" s="2">
        <v>54967.18</v>
      </c>
      <c r="H370" s="2">
        <v>54784.160000000003</v>
      </c>
      <c r="I370" s="2">
        <v>55535.89</v>
      </c>
      <c r="J370" s="2">
        <v>55625.52</v>
      </c>
      <c r="K370" s="2">
        <v>55667.49</v>
      </c>
      <c r="L370" s="2">
        <v>56098.71</v>
      </c>
      <c r="M370" s="2">
        <v>56685.86</v>
      </c>
      <c r="N370" s="2">
        <v>57118.48</v>
      </c>
      <c r="O370" s="2">
        <v>57286.11</v>
      </c>
      <c r="P370" s="2">
        <v>57578.64</v>
      </c>
      <c r="Q370" s="2">
        <v>57925.63</v>
      </c>
      <c r="R370" s="2">
        <v>58234.8</v>
      </c>
      <c r="S370" s="2">
        <v>58058.74</v>
      </c>
      <c r="T370" s="2">
        <v>57945.62</v>
      </c>
      <c r="U370" s="2">
        <v>58200.42</v>
      </c>
      <c r="V370" s="2">
        <v>58404.41</v>
      </c>
      <c r="W370" s="2">
        <v>58787.28</v>
      </c>
      <c r="X370" s="2">
        <v>59127.3</v>
      </c>
      <c r="Y370" s="2">
        <v>59084.89</v>
      </c>
      <c r="Z370" s="2">
        <v>59307.1</v>
      </c>
      <c r="AA370" s="2">
        <v>60275.68</v>
      </c>
      <c r="AB370" s="2">
        <v>57095.165833333303</v>
      </c>
      <c r="AC370" s="2"/>
    </row>
    <row r="371" spans="3:29" x14ac:dyDescent="0.2">
      <c r="C371" t="s">
        <v>350</v>
      </c>
      <c r="D371" s="2">
        <v>7378.6459999999997</v>
      </c>
      <c r="E371" s="2">
        <v>6590.8339999999998</v>
      </c>
      <c r="F371" s="2">
        <v>6298.085</v>
      </c>
      <c r="G371" s="2">
        <v>5913.4440000000004</v>
      </c>
      <c r="H371" s="2">
        <v>6579.4840000000004</v>
      </c>
      <c r="I371" s="2">
        <v>7215.6049999999996</v>
      </c>
      <c r="J371" s="2">
        <v>7734.98</v>
      </c>
      <c r="K371" s="2">
        <v>7775.9790000000003</v>
      </c>
      <c r="L371" s="2">
        <v>8747.4050000000007</v>
      </c>
      <c r="M371" s="2">
        <v>9035.7150000000001</v>
      </c>
      <c r="N371" s="2">
        <v>8765.2289999999994</v>
      </c>
      <c r="O371" s="2">
        <v>8734.0840000000007</v>
      </c>
      <c r="P371" s="2">
        <v>8292.76</v>
      </c>
      <c r="Q371" s="2">
        <v>7936.7839999999997</v>
      </c>
      <c r="R371" s="2">
        <v>7891.1980000000003</v>
      </c>
      <c r="S371" s="2">
        <v>7832.3469999999998</v>
      </c>
      <c r="T371" s="2">
        <v>7921.527</v>
      </c>
      <c r="U371" s="2">
        <v>7879.3159999999998</v>
      </c>
      <c r="V371" s="2">
        <v>7725.201</v>
      </c>
      <c r="W371" s="2">
        <v>7670.9790000000003</v>
      </c>
      <c r="X371" s="2">
        <v>7804.3559999999998</v>
      </c>
      <c r="Y371" s="2">
        <v>7773.8310000000001</v>
      </c>
      <c r="Z371" s="2">
        <v>8033.982</v>
      </c>
      <c r="AA371" s="2">
        <v>7967.9359999999997</v>
      </c>
      <c r="AB371" s="2">
        <v>7729.1544583333298</v>
      </c>
      <c r="AC371" s="2"/>
    </row>
    <row r="372" spans="3:29" x14ac:dyDescent="0.2">
      <c r="C372" t="s">
        <v>351</v>
      </c>
      <c r="D372" s="2">
        <v>23.313410000000001</v>
      </c>
      <c r="E372" s="2">
        <v>23.402380000000001</v>
      </c>
      <c r="F372" s="2">
        <v>23.12501</v>
      </c>
      <c r="G372" s="2">
        <v>23.094000000000001</v>
      </c>
      <c r="H372" s="2">
        <v>23.167010000000001</v>
      </c>
      <c r="I372" s="2">
        <v>22.945820000000001</v>
      </c>
      <c r="J372" s="2">
        <v>22.747920000000001</v>
      </c>
      <c r="K372" s="2">
        <v>22.724080000000001</v>
      </c>
      <c r="L372" s="2">
        <v>22.369409999999998</v>
      </c>
      <c r="M372" s="2">
        <v>22.250119999999999</v>
      </c>
      <c r="N372" s="2">
        <v>22.38419</v>
      </c>
      <c r="O372" s="2">
        <v>22.05406</v>
      </c>
      <c r="P372" s="2">
        <v>21.938400000000001</v>
      </c>
      <c r="Q372" s="2">
        <v>21.899640000000002</v>
      </c>
      <c r="R372" s="2">
        <v>21.698509999999999</v>
      </c>
      <c r="S372" s="2">
        <v>21.61186</v>
      </c>
      <c r="T372" s="2">
        <v>21.567460000000001</v>
      </c>
      <c r="U372" s="2">
        <v>21.385680000000001</v>
      </c>
      <c r="V372" s="2">
        <v>21.376080000000002</v>
      </c>
      <c r="W372" s="2">
        <v>21.31073</v>
      </c>
      <c r="X372" s="2">
        <v>21.11328</v>
      </c>
      <c r="Y372" s="2">
        <v>20.925249999999998</v>
      </c>
      <c r="Z372" s="2">
        <v>21.20252</v>
      </c>
      <c r="AA372" s="2">
        <v>20.885829999999999</v>
      </c>
      <c r="AB372" s="2">
        <v>22.103860416666599</v>
      </c>
      <c r="AC372" s="2"/>
    </row>
    <row r="373" spans="3:29" x14ac:dyDescent="0.2">
      <c r="C373" t="s">
        <v>352</v>
      </c>
      <c r="D373" s="2">
        <v>23002.99</v>
      </c>
      <c r="E373" s="2">
        <v>23033.1</v>
      </c>
      <c r="F373" s="2">
        <v>23007.78</v>
      </c>
      <c r="G373" s="2">
        <v>23541.93</v>
      </c>
      <c r="H373" s="2">
        <v>23525.17</v>
      </c>
      <c r="I373" s="2">
        <v>23509.040000000001</v>
      </c>
      <c r="J373" s="2">
        <v>23516.46</v>
      </c>
      <c r="K373" s="2">
        <v>23551.19</v>
      </c>
      <c r="L373" s="2">
        <v>23535.83</v>
      </c>
      <c r="M373" s="2">
        <v>23539.16</v>
      </c>
      <c r="N373" s="2">
        <v>23584.97</v>
      </c>
      <c r="O373" s="2">
        <v>23598.14</v>
      </c>
      <c r="P373" s="2">
        <v>23625.18</v>
      </c>
      <c r="Q373" s="2">
        <v>23651.4</v>
      </c>
      <c r="R373" s="2">
        <v>23660.880000000001</v>
      </c>
      <c r="S373" s="2">
        <v>23680.95</v>
      </c>
      <c r="T373" s="2">
        <v>23708.41</v>
      </c>
      <c r="U373" s="2">
        <v>23723.200000000001</v>
      </c>
      <c r="V373" s="2">
        <v>23752.27</v>
      </c>
      <c r="W373" s="2">
        <v>23776.12</v>
      </c>
      <c r="X373" s="2">
        <v>23797.18</v>
      </c>
      <c r="Y373" s="2">
        <v>23822.41</v>
      </c>
      <c r="Z373" s="2">
        <v>23884.94</v>
      </c>
      <c r="AA373" s="2">
        <v>23892.05</v>
      </c>
      <c r="AB373" s="2">
        <v>23580.03125</v>
      </c>
      <c r="AC373" s="2"/>
    </row>
    <row r="374" spans="3:29" x14ac:dyDescent="0.2">
      <c r="C374" t="s">
        <v>353</v>
      </c>
      <c r="D374" s="2">
        <v>23.521439999999998</v>
      </c>
      <c r="E374" s="2">
        <v>5.4906079999999999</v>
      </c>
      <c r="F374" s="2">
        <v>4.6802020000000004</v>
      </c>
      <c r="G374" s="2">
        <v>4.0690340000000003</v>
      </c>
      <c r="H374" s="2">
        <v>7.2394040000000004</v>
      </c>
      <c r="I374" s="2">
        <v>9.6979980000000001</v>
      </c>
      <c r="J374" s="2">
        <v>10.611829999999999</v>
      </c>
      <c r="K374" s="2">
        <v>11.6052</v>
      </c>
      <c r="L374" s="2">
        <v>8.863308</v>
      </c>
      <c r="M374" s="2">
        <v>10.36021</v>
      </c>
      <c r="N374" s="2">
        <v>10.90626</v>
      </c>
      <c r="O374" s="2">
        <v>10.9153</v>
      </c>
      <c r="P374" s="2">
        <v>10.98789</v>
      </c>
      <c r="Q374" s="2">
        <v>12.395440000000001</v>
      </c>
      <c r="R374" s="2">
        <v>11.90265</v>
      </c>
      <c r="S374" s="2">
        <v>10.646319999999999</v>
      </c>
      <c r="T374" s="2">
        <v>13.24273</v>
      </c>
      <c r="U374" s="2">
        <v>14.724170000000001</v>
      </c>
      <c r="V374" s="2">
        <v>13.311299999999999</v>
      </c>
      <c r="W374" s="2">
        <v>15.038019999999999</v>
      </c>
      <c r="X374" s="2">
        <v>17.00498</v>
      </c>
      <c r="Y374" s="2">
        <v>15.35744</v>
      </c>
      <c r="Z374" s="2">
        <v>21.76182</v>
      </c>
      <c r="AA374" s="2">
        <v>18.709099999999999</v>
      </c>
      <c r="AB374" s="2">
        <v>12.2101105833333</v>
      </c>
      <c r="AC374" s="2"/>
    </row>
    <row r="375" spans="3:29" x14ac:dyDescent="0.2">
      <c r="C375" t="s">
        <v>354</v>
      </c>
      <c r="D375" s="2">
        <v>14.960610000000001</v>
      </c>
      <c r="E375" s="2">
        <v>14.96801</v>
      </c>
      <c r="F375" s="2">
        <v>14.68791</v>
      </c>
      <c r="G375" s="2">
        <v>14.03811</v>
      </c>
      <c r="H375" s="2">
        <v>14.01445</v>
      </c>
      <c r="I375" s="2">
        <v>13.790609999999999</v>
      </c>
      <c r="J375" s="2">
        <v>13.72138</v>
      </c>
      <c r="K375" s="2">
        <v>13.57114</v>
      </c>
      <c r="L375" s="2">
        <v>13.343260000000001</v>
      </c>
      <c r="M375" s="2">
        <v>13.31936</v>
      </c>
      <c r="N375" s="2">
        <v>13.332369999999999</v>
      </c>
      <c r="O375" s="2">
        <v>13.18078</v>
      </c>
      <c r="P375" s="2">
        <v>13.11355</v>
      </c>
      <c r="Q375" s="2">
        <v>12.92783</v>
      </c>
      <c r="R375" s="2">
        <v>12.891679999999999</v>
      </c>
      <c r="S375" s="2">
        <v>12.80879</v>
      </c>
      <c r="T375" s="2">
        <v>12.762589999999999</v>
      </c>
      <c r="U375" s="2">
        <v>12.65469</v>
      </c>
      <c r="V375" s="2">
        <v>12.58483</v>
      </c>
      <c r="W375" s="2">
        <v>12.40935</v>
      </c>
      <c r="X375" s="2">
        <v>12.325810000000001</v>
      </c>
      <c r="Y375" s="2">
        <v>12.180059999999999</v>
      </c>
      <c r="Z375" s="2">
        <v>12.205</v>
      </c>
      <c r="AA375" s="2">
        <v>11.94314</v>
      </c>
      <c r="AB375" s="2">
        <v>13.238971250000001</v>
      </c>
      <c r="AC375" s="2"/>
    </row>
    <row r="376" spans="3:29" x14ac:dyDescent="0.2">
      <c r="C376" t="s">
        <v>355</v>
      </c>
      <c r="D376" s="2">
        <v>59.52111</v>
      </c>
      <c r="E376" s="2">
        <v>27.330439999999999</v>
      </c>
      <c r="F376" s="2">
        <v>22.736660000000001</v>
      </c>
      <c r="G376" s="2">
        <v>20.151070000000001</v>
      </c>
      <c r="H376" s="2">
        <v>24.423680000000001</v>
      </c>
      <c r="I376" s="2">
        <v>28.471679999999999</v>
      </c>
      <c r="J376" s="2">
        <v>27.66273</v>
      </c>
      <c r="K376" s="2">
        <v>27.64808</v>
      </c>
      <c r="L376" s="2">
        <v>14.72678</v>
      </c>
      <c r="M376" s="2">
        <v>21.502099999999999</v>
      </c>
      <c r="N376" s="2">
        <v>22.525729999999999</v>
      </c>
      <c r="O376" s="2">
        <v>24.118020000000001</v>
      </c>
      <c r="P376" s="2">
        <v>23.828869999999998</v>
      </c>
      <c r="Q376" s="2">
        <v>23.89847</v>
      </c>
      <c r="R376" s="2">
        <v>24.346869999999999</v>
      </c>
      <c r="S376" s="2">
        <v>25.2349</v>
      </c>
      <c r="T376" s="2">
        <v>26.359860000000001</v>
      </c>
      <c r="U376" s="2">
        <v>28.393170000000001</v>
      </c>
      <c r="V376" s="2">
        <v>28.40138</v>
      </c>
      <c r="W376" s="2">
        <v>29.73892</v>
      </c>
      <c r="X376" s="2">
        <v>27.861799999999999</v>
      </c>
      <c r="Y376" s="2">
        <v>26.327290000000001</v>
      </c>
      <c r="Z376" s="2">
        <v>28.085760000000001</v>
      </c>
      <c r="AA376" s="2">
        <v>28.546510000000001</v>
      </c>
      <c r="AB376" s="2">
        <v>26.743411666666599</v>
      </c>
      <c r="AC376" s="2"/>
    </row>
    <row r="377" spans="3:29" x14ac:dyDescent="0.2">
      <c r="C377" t="s">
        <v>356</v>
      </c>
      <c r="D377" s="2">
        <v>1195.6849999999999</v>
      </c>
      <c r="E377" s="2">
        <v>2813.7649999999999</v>
      </c>
      <c r="F377" s="2">
        <v>3155.0549999999998</v>
      </c>
      <c r="G377" s="2">
        <v>3440.8270000000002</v>
      </c>
      <c r="H377" s="2">
        <v>3703.471</v>
      </c>
      <c r="I377" s="2">
        <v>3977.174</v>
      </c>
      <c r="J377" s="2">
        <v>4265.2439999999997</v>
      </c>
      <c r="K377" s="2">
        <v>4540.1750000000002</v>
      </c>
      <c r="L377" s="2">
        <v>4814.6440000000002</v>
      </c>
      <c r="M377" s="2">
        <v>5066.5259999999998</v>
      </c>
      <c r="N377" s="2">
        <v>5324.25</v>
      </c>
      <c r="O377" s="2">
        <v>5553.915</v>
      </c>
      <c r="P377" s="2">
        <v>5818.5050000000001</v>
      </c>
      <c r="Q377" s="2">
        <v>6142.65</v>
      </c>
      <c r="R377" s="2">
        <v>6321.0550000000003</v>
      </c>
      <c r="S377" s="2">
        <v>6549.1769999999997</v>
      </c>
      <c r="T377" s="2">
        <v>6801.9970000000003</v>
      </c>
      <c r="U377" s="2">
        <v>6979.8149999999996</v>
      </c>
      <c r="V377" s="2">
        <v>7265.5039999999999</v>
      </c>
      <c r="W377" s="2">
        <v>7547.5280000000002</v>
      </c>
      <c r="X377" s="2">
        <v>7716.9629999999997</v>
      </c>
      <c r="Y377" s="2">
        <v>8040.4139999999998</v>
      </c>
      <c r="Z377" s="2">
        <v>8454.6080000000002</v>
      </c>
      <c r="AA377" s="2">
        <v>8828.6489999999994</v>
      </c>
      <c r="AB377" s="2">
        <v>5596.5664999999999</v>
      </c>
      <c r="AC377" s="2"/>
    </row>
    <row r="378" spans="3:29" x14ac:dyDescent="0.2">
      <c r="C378" t="s">
        <v>357</v>
      </c>
      <c r="D378" s="2">
        <v>982.62850000000003</v>
      </c>
      <c r="E378" s="2">
        <v>983.66449999999998</v>
      </c>
      <c r="F378" s="2">
        <v>982.48050000000001</v>
      </c>
      <c r="G378" s="2">
        <v>980.00080000000003</v>
      </c>
      <c r="H378" s="2">
        <v>978.40560000000005</v>
      </c>
      <c r="I378" s="2">
        <v>976.43510000000003</v>
      </c>
      <c r="J378" s="2">
        <v>974.30619999999999</v>
      </c>
      <c r="K378" s="2">
        <v>978.30520000000001</v>
      </c>
      <c r="L378" s="2">
        <v>956.73569999999995</v>
      </c>
      <c r="M378" s="2">
        <v>951.55650000000003</v>
      </c>
      <c r="N378" s="2">
        <v>965.28060000000005</v>
      </c>
      <c r="O378" s="2">
        <v>955.8777</v>
      </c>
      <c r="P378" s="2">
        <v>958.5403</v>
      </c>
      <c r="Q378" s="2">
        <v>962.45820000000003</v>
      </c>
      <c r="R378" s="2">
        <v>963.34029999999996</v>
      </c>
      <c r="S378" s="2">
        <v>962.68039999999996</v>
      </c>
      <c r="T378" s="2">
        <v>959.32889999999998</v>
      </c>
      <c r="U378" s="2">
        <v>962.82129999999995</v>
      </c>
      <c r="V378" s="2">
        <v>970.57510000000002</v>
      </c>
      <c r="W378" s="2">
        <v>968.89369999999997</v>
      </c>
      <c r="X378" s="2">
        <v>968.0797</v>
      </c>
      <c r="Y378" s="2">
        <v>969.44590000000005</v>
      </c>
      <c r="Z378" s="2">
        <v>965.86630000000002</v>
      </c>
      <c r="AA378" s="2">
        <v>967.21019999999999</v>
      </c>
      <c r="AB378" s="2">
        <v>968.53821666666602</v>
      </c>
      <c r="AC378" s="2"/>
    </row>
    <row r="379" spans="3:29" x14ac:dyDescent="0.2">
      <c r="C379" t="s">
        <v>358</v>
      </c>
      <c r="D379" s="2">
        <v>1459.32</v>
      </c>
      <c r="E379" s="2">
        <v>1070.443</v>
      </c>
      <c r="F379" s="2">
        <v>1024.588</v>
      </c>
      <c r="G379" s="2">
        <v>955.20939999999996</v>
      </c>
      <c r="H379" s="2">
        <v>1081.703</v>
      </c>
      <c r="I379" s="2">
        <v>1284.9949999999999</v>
      </c>
      <c r="J379" s="2">
        <v>1293.5239999999999</v>
      </c>
      <c r="K379" s="2">
        <v>1338.5360000000001</v>
      </c>
      <c r="L379" s="2">
        <v>934.21299999999997</v>
      </c>
      <c r="M379" s="2">
        <v>1156.9159999999999</v>
      </c>
      <c r="N379" s="2">
        <v>1176.5409999999999</v>
      </c>
      <c r="O379" s="2">
        <v>1259.8140000000001</v>
      </c>
      <c r="P379" s="2">
        <v>1330.2180000000001</v>
      </c>
      <c r="Q379" s="2">
        <v>1525.3119999999999</v>
      </c>
      <c r="R379" s="2">
        <v>1562.528</v>
      </c>
      <c r="S379" s="2">
        <v>1596.4079999999999</v>
      </c>
      <c r="T379" s="2">
        <v>1706.6769999999999</v>
      </c>
      <c r="U379" s="2">
        <v>1760.481</v>
      </c>
      <c r="V379" s="2">
        <v>1849.0889999999999</v>
      </c>
      <c r="W379" s="2">
        <v>1967.441</v>
      </c>
      <c r="X379" s="2">
        <v>1928.5989999999999</v>
      </c>
      <c r="Y379" s="2">
        <v>2083.7510000000002</v>
      </c>
      <c r="Z379" s="2">
        <v>2178.1129999999998</v>
      </c>
      <c r="AA379" s="2">
        <v>2384.1419999999998</v>
      </c>
      <c r="AB379" s="2">
        <v>1496.1900583333299</v>
      </c>
      <c r="AC379" s="2"/>
    </row>
    <row r="380" spans="3:29" x14ac:dyDescent="0.2">
      <c r="C380" t="s">
        <v>359</v>
      </c>
      <c r="D380" s="2">
        <v>69.372799999999998</v>
      </c>
      <c r="E380" s="2">
        <v>91.863050000000001</v>
      </c>
      <c r="F380" s="2">
        <v>91.834900000000005</v>
      </c>
      <c r="G380" s="2">
        <v>114.33369999999999</v>
      </c>
      <c r="H380" s="2">
        <v>114.26220000000001</v>
      </c>
      <c r="I380" s="2">
        <v>114.2323</v>
      </c>
      <c r="J380" s="2">
        <v>136.77070000000001</v>
      </c>
      <c r="K380" s="2">
        <v>136.55719999999999</v>
      </c>
      <c r="L380" s="2">
        <v>136.68809999999999</v>
      </c>
      <c r="M380" s="2">
        <v>159.19210000000001</v>
      </c>
      <c r="N380" s="2">
        <v>159.00839999999999</v>
      </c>
      <c r="O380" s="2">
        <v>158.91990000000001</v>
      </c>
      <c r="P380" s="2">
        <v>181.2355</v>
      </c>
      <c r="Q380" s="2">
        <v>180.8965</v>
      </c>
      <c r="R380" s="2">
        <v>180.65119999999999</v>
      </c>
      <c r="S380" s="2">
        <v>202.88419999999999</v>
      </c>
      <c r="T380" s="2">
        <v>202.88839999999999</v>
      </c>
      <c r="U380" s="2">
        <v>202.97989999999999</v>
      </c>
      <c r="V380" s="2">
        <v>225.4658</v>
      </c>
      <c r="W380" s="2">
        <v>225.62049999999999</v>
      </c>
      <c r="X380" s="2">
        <v>225.72659999999999</v>
      </c>
      <c r="Y380" s="2">
        <v>248.0735</v>
      </c>
      <c r="Z380" s="2">
        <v>248.06909999999999</v>
      </c>
      <c r="AA380" s="2">
        <v>248.3792</v>
      </c>
      <c r="AB380" s="2">
        <v>168.99607291666601</v>
      </c>
      <c r="AC380" s="2"/>
    </row>
    <row r="381" spans="3:29" x14ac:dyDescent="0.2">
      <c r="C381" t="s">
        <v>360</v>
      </c>
      <c r="D381" s="2">
        <v>11600.85</v>
      </c>
      <c r="E381" s="2">
        <v>9872.4549999999999</v>
      </c>
      <c r="F381" s="2">
        <v>9602.3119999999999</v>
      </c>
      <c r="G381" s="2">
        <v>9501.4779999999992</v>
      </c>
      <c r="H381" s="2">
        <v>8100.8519999999999</v>
      </c>
      <c r="I381" s="2">
        <v>7428.9769999999999</v>
      </c>
      <c r="J381" s="2">
        <v>6215.9530000000004</v>
      </c>
      <c r="K381" s="2">
        <v>5519.0460000000003</v>
      </c>
      <c r="L381" s="2">
        <v>4856.6949999999997</v>
      </c>
      <c r="M381" s="2">
        <v>4195.6090000000004</v>
      </c>
      <c r="N381" s="2">
        <v>4177.7809999999999</v>
      </c>
      <c r="O381" s="2">
        <v>3804.473</v>
      </c>
      <c r="P381" s="2">
        <v>3774.2660000000001</v>
      </c>
      <c r="Q381" s="2">
        <v>3687</v>
      </c>
      <c r="R381" s="2">
        <v>3630.442</v>
      </c>
      <c r="S381" s="2">
        <v>2913.1979999999999</v>
      </c>
      <c r="T381" s="2">
        <v>2236.2130000000002</v>
      </c>
      <c r="U381" s="2">
        <v>2171.41</v>
      </c>
      <c r="V381" s="2">
        <v>1859.287</v>
      </c>
      <c r="W381" s="2">
        <v>1830.5</v>
      </c>
      <c r="X381" s="2">
        <v>1805.249</v>
      </c>
      <c r="Y381" s="2">
        <v>925.24879999999996</v>
      </c>
      <c r="Z381" s="2">
        <v>881.03200000000004</v>
      </c>
      <c r="AA381" s="2">
        <v>915.57709999999997</v>
      </c>
      <c r="AB381" s="2">
        <v>4646.0793291666596</v>
      </c>
      <c r="AC381" s="2"/>
    </row>
    <row r="382" spans="3:29" x14ac:dyDescent="0.2">
      <c r="C382" t="s">
        <v>361</v>
      </c>
      <c r="D382" s="2">
        <v>711.76099999999997</v>
      </c>
      <c r="E382" s="2">
        <v>711.35749999999996</v>
      </c>
      <c r="F382" s="2">
        <v>729.46169999999995</v>
      </c>
      <c r="G382" s="2">
        <v>771.5104</v>
      </c>
      <c r="H382" s="2">
        <v>792.19370000000004</v>
      </c>
      <c r="I382" s="2">
        <v>832.48860000000002</v>
      </c>
      <c r="J382" s="2">
        <v>851.56560000000002</v>
      </c>
      <c r="K382" s="2">
        <v>891.68230000000005</v>
      </c>
      <c r="L382" s="2">
        <v>904.96280000000002</v>
      </c>
      <c r="M382" s="2">
        <v>939.4529</v>
      </c>
      <c r="N382" s="2">
        <v>975.80539999999996</v>
      </c>
      <c r="O382" s="2">
        <v>1011.647</v>
      </c>
      <c r="P382" s="2">
        <v>1038.019</v>
      </c>
      <c r="Q382" s="2">
        <v>1078.759</v>
      </c>
      <c r="R382" s="2">
        <v>1106.9459999999999</v>
      </c>
      <c r="S382" s="2">
        <v>1149.3699999999999</v>
      </c>
      <c r="T382" s="2">
        <v>1198.182</v>
      </c>
      <c r="U382" s="2">
        <v>1256.3050000000001</v>
      </c>
      <c r="V382" s="2">
        <v>1308.1679999999999</v>
      </c>
      <c r="W382" s="2">
        <v>1362.77</v>
      </c>
      <c r="X382" s="2">
        <v>1409.963</v>
      </c>
      <c r="Y382" s="2">
        <v>1462</v>
      </c>
      <c r="Z382" s="2">
        <v>1525.3889999999999</v>
      </c>
      <c r="AA382" s="2">
        <v>1575.3309999999999</v>
      </c>
      <c r="AB382" s="2">
        <v>1066.4621208333299</v>
      </c>
      <c r="AC382" s="2"/>
    </row>
    <row r="383" spans="3:29" x14ac:dyDescent="0.2">
      <c r="C383" t="s">
        <v>362</v>
      </c>
      <c r="D383" s="2">
        <v>39.035170000000001</v>
      </c>
      <c r="E383" s="2">
        <v>12.84966</v>
      </c>
      <c r="F383" s="2">
        <v>13.35755</v>
      </c>
      <c r="G383" s="2">
        <v>13.131600000000001</v>
      </c>
      <c r="H383" s="2">
        <v>18.34468</v>
      </c>
      <c r="I383" s="2">
        <v>18.780529999999999</v>
      </c>
      <c r="J383" s="2">
        <v>18.390630000000002</v>
      </c>
      <c r="K383" s="2">
        <v>17.415620000000001</v>
      </c>
      <c r="L383" s="2">
        <v>14.199870000000001</v>
      </c>
      <c r="M383" s="2">
        <v>15.58361</v>
      </c>
      <c r="N383" s="2">
        <v>12.57729</v>
      </c>
      <c r="O383" s="2">
        <v>3.9091070000000001</v>
      </c>
      <c r="P383" s="2">
        <v>4.5698470000000002</v>
      </c>
      <c r="Q383" s="2">
        <v>4.42544</v>
      </c>
      <c r="R383" s="2">
        <v>4.6584289999999999</v>
      </c>
      <c r="S383" s="2">
        <v>4.3819559999999997</v>
      </c>
      <c r="T383" s="2">
        <v>4.2932259999999998</v>
      </c>
      <c r="U383" s="2">
        <v>4.6574799999999996</v>
      </c>
      <c r="V383" s="2">
        <v>4.4884089999999999</v>
      </c>
      <c r="W383" s="2">
        <v>4.2528579999999998</v>
      </c>
      <c r="X383" s="2">
        <v>3.5190429999999999</v>
      </c>
      <c r="Y383" s="2">
        <v>2.7357779999999998</v>
      </c>
      <c r="Z383" s="2">
        <v>2.551463</v>
      </c>
      <c r="AA383" s="2">
        <v>2.7528060000000001</v>
      </c>
      <c r="AB383" s="2">
        <v>10.2025855</v>
      </c>
      <c r="AC383" s="2"/>
    </row>
    <row r="384" spans="3:29" x14ac:dyDescent="0.2">
      <c r="C384" t="s">
        <v>363</v>
      </c>
      <c r="D384" s="2">
        <v>1129.713</v>
      </c>
      <c r="E384" s="2">
        <v>1041.806</v>
      </c>
      <c r="F384" s="2">
        <v>1010.56</v>
      </c>
      <c r="G384" s="2">
        <v>1108.865</v>
      </c>
      <c r="H384" s="2">
        <v>1031.1849999999999</v>
      </c>
      <c r="I384" s="2">
        <v>998.93060000000003</v>
      </c>
      <c r="J384" s="2">
        <v>1101.107</v>
      </c>
      <c r="K384" s="2">
        <v>1019.198</v>
      </c>
      <c r="L384" s="2">
        <v>985.01660000000004</v>
      </c>
      <c r="M384" s="2">
        <v>1088.4860000000001</v>
      </c>
      <c r="N384" s="2">
        <v>1014.571</v>
      </c>
      <c r="O384" s="2">
        <v>979.63459999999998</v>
      </c>
      <c r="P384" s="2">
        <v>1082.1510000000001</v>
      </c>
      <c r="Q384" s="2">
        <v>1003.153</v>
      </c>
      <c r="R384" s="2">
        <v>971.27290000000005</v>
      </c>
      <c r="S384" s="2">
        <v>1073.2560000000001</v>
      </c>
      <c r="T384" s="2">
        <v>991.98080000000004</v>
      </c>
      <c r="U384" s="2">
        <v>960.59680000000003</v>
      </c>
      <c r="V384" s="2">
        <v>1058.6780000000001</v>
      </c>
      <c r="W384" s="2">
        <v>983.87459999999999</v>
      </c>
      <c r="X384" s="2">
        <v>951.41409999999996</v>
      </c>
      <c r="Y384" s="2">
        <v>1007.967</v>
      </c>
      <c r="Z384" s="2">
        <v>0</v>
      </c>
      <c r="AA384" s="2">
        <v>0</v>
      </c>
      <c r="AB384" s="2">
        <v>941.39237500000002</v>
      </c>
      <c r="AC384" s="2"/>
    </row>
    <row r="385" spans="3:29" x14ac:dyDescent="0.2">
      <c r="C385" t="s">
        <v>364</v>
      </c>
      <c r="D385" s="2">
        <v>1300.53</v>
      </c>
      <c r="E385" s="2">
        <v>1310.2190000000001</v>
      </c>
      <c r="F385" s="2">
        <v>1315.491</v>
      </c>
      <c r="G385" s="2">
        <v>1315.09</v>
      </c>
      <c r="H385" s="2">
        <v>1330.3589999999999</v>
      </c>
      <c r="I385" s="2">
        <v>1344.4259999999999</v>
      </c>
      <c r="J385" s="2">
        <v>1350.7760000000001</v>
      </c>
      <c r="K385" s="2">
        <v>1371.06</v>
      </c>
      <c r="L385" s="2">
        <v>1360.8330000000001</v>
      </c>
      <c r="M385" s="2">
        <v>1367.585</v>
      </c>
      <c r="N385" s="2">
        <v>1383.9059999999999</v>
      </c>
      <c r="O385" s="2">
        <v>1396.375</v>
      </c>
      <c r="P385" s="2">
        <v>1402.2550000000001</v>
      </c>
      <c r="Q385" s="2">
        <v>1417.7159999999999</v>
      </c>
      <c r="R385" s="2">
        <v>1423.5039999999999</v>
      </c>
      <c r="S385" s="2">
        <v>1442.8209999999999</v>
      </c>
      <c r="T385" s="2">
        <v>1450.376</v>
      </c>
      <c r="U385" s="2">
        <v>1454.35</v>
      </c>
      <c r="V385" s="2">
        <v>1461.2460000000001</v>
      </c>
      <c r="W385" s="2">
        <v>1477.248</v>
      </c>
      <c r="X385" s="2">
        <v>1470.7940000000001</v>
      </c>
      <c r="Y385" s="2">
        <v>1479.953</v>
      </c>
      <c r="Z385" s="2">
        <v>1495.27</v>
      </c>
      <c r="AA385" s="2">
        <v>1488.3810000000001</v>
      </c>
      <c r="AB385" s="2">
        <v>1400.4401666666599</v>
      </c>
      <c r="AC385" s="2"/>
    </row>
    <row r="386" spans="3:29" x14ac:dyDescent="0.2">
      <c r="C386" t="s">
        <v>365</v>
      </c>
      <c r="D386" s="2">
        <v>62.148490000000002</v>
      </c>
      <c r="E386" s="2">
        <v>62.113959999999999</v>
      </c>
      <c r="F386" s="2">
        <v>61.75712</v>
      </c>
      <c r="G386" s="2">
        <v>61.761760000000002</v>
      </c>
      <c r="H386" s="2">
        <v>61.84769</v>
      </c>
      <c r="I386" s="2">
        <v>61.78228</v>
      </c>
      <c r="J386" s="2">
        <v>61.620930000000001</v>
      </c>
      <c r="K386" s="2">
        <v>61.474499999999999</v>
      </c>
      <c r="L386" s="2">
        <v>60.669899999999998</v>
      </c>
      <c r="M386" s="2">
        <v>60.604680000000002</v>
      </c>
      <c r="N386" s="2">
        <v>61.132959999999997</v>
      </c>
      <c r="O386" s="2">
        <v>60.855080000000001</v>
      </c>
      <c r="P386" s="2">
        <v>60.87632</v>
      </c>
      <c r="Q386" s="2">
        <v>60.526969999999999</v>
      </c>
      <c r="R386" s="2">
        <v>60.436839999999997</v>
      </c>
      <c r="S386" s="2">
        <v>60.491239999999998</v>
      </c>
      <c r="T386" s="2">
        <v>60.313479999999998</v>
      </c>
      <c r="U386" s="2">
        <v>60.088740000000001</v>
      </c>
      <c r="V386" s="2">
        <v>59.536029999999997</v>
      </c>
      <c r="W386" s="2">
        <v>59.235529999999997</v>
      </c>
      <c r="X386" s="2">
        <v>58.962890000000002</v>
      </c>
      <c r="Y386" s="2">
        <v>58.925829999999998</v>
      </c>
      <c r="Z386" s="2">
        <v>58.971029999999999</v>
      </c>
      <c r="AA386" s="2">
        <v>58.551920000000003</v>
      </c>
      <c r="AB386" s="2">
        <v>60.611923750000003</v>
      </c>
      <c r="AC386" s="2"/>
    </row>
    <row r="387" spans="3:29" x14ac:dyDescent="0.2">
      <c r="C387" t="s">
        <v>366</v>
      </c>
      <c r="D387" s="2">
        <v>-3.1107789999999998E-10</v>
      </c>
      <c r="E387" s="2">
        <v>-9.9873009999999995E-10</v>
      </c>
      <c r="F387" s="2">
        <v>-9.7411320000000001E-9</v>
      </c>
      <c r="G387" s="2">
        <v>-5.2305030000000005E-4</v>
      </c>
      <c r="H387" s="2">
        <v>-3.4870719999999998E-4</v>
      </c>
      <c r="I387" s="2">
        <v>-1.9899860000000001E-8</v>
      </c>
      <c r="J387" s="2">
        <v>-1.3909809999999999E-3</v>
      </c>
      <c r="K387" s="2">
        <v>-2.3711309999999998E-3</v>
      </c>
      <c r="L387" s="2">
        <v>-1.429666E-3</v>
      </c>
      <c r="M387" s="2">
        <v>-1.143715E-2</v>
      </c>
      <c r="N387" s="2">
        <v>-7.8241920000000006E-3</v>
      </c>
      <c r="O387" s="2">
        <v>-2.4269039999999999E-2</v>
      </c>
      <c r="P387" s="2">
        <v>-3.4939020000000001E-2</v>
      </c>
      <c r="Q387" s="2">
        <v>-4.731755E-2</v>
      </c>
      <c r="R387" s="2">
        <v>-4.3502260000000001E-2</v>
      </c>
      <c r="S387" s="2">
        <v>-4.431885E-2</v>
      </c>
      <c r="T387" s="2">
        <v>-4.1145849999999998E-2</v>
      </c>
      <c r="U387" s="2">
        <v>-5.5372539999999998E-2</v>
      </c>
      <c r="V387" s="2">
        <v>-0.55364950000000002</v>
      </c>
      <c r="W387" s="2">
        <v>-0.78709110000000004</v>
      </c>
      <c r="X387" s="2">
        <v>-0.82003269999999995</v>
      </c>
      <c r="Y387" s="2">
        <v>-1.071858</v>
      </c>
      <c r="Z387" s="2">
        <v>-1.846363</v>
      </c>
      <c r="AA387" s="2">
        <v>-1.8823179999999999</v>
      </c>
      <c r="AB387" s="2">
        <v>-0.30322926326878302</v>
      </c>
      <c r="AC387" s="2"/>
    </row>
    <row r="388" spans="3:29" x14ac:dyDescent="0.2">
      <c r="C388" t="s">
        <v>367</v>
      </c>
      <c r="D388" s="2">
        <v>-3.838454</v>
      </c>
      <c r="E388" s="2">
        <v>-2.8425829999999999</v>
      </c>
      <c r="F388" s="2">
        <v>-6.2208139999999998</v>
      </c>
      <c r="G388" s="2">
        <v>-10.269959999999999</v>
      </c>
      <c r="H388" s="2">
        <v>-11.187709999999999</v>
      </c>
      <c r="I388" s="2">
        <v>-14.476139999999999</v>
      </c>
      <c r="J388" s="2">
        <v>-14.248250000000001</v>
      </c>
      <c r="K388" s="2">
        <v>-14.10567</v>
      </c>
      <c r="L388" s="2">
        <v>-15.135149999999999</v>
      </c>
      <c r="M388" s="2">
        <v>-16.167909999999999</v>
      </c>
      <c r="N388" s="2">
        <v>-17.026029999999999</v>
      </c>
      <c r="O388" s="2">
        <v>-18.013870000000001</v>
      </c>
      <c r="P388" s="2">
        <v>-20.273060000000001</v>
      </c>
      <c r="Q388" s="2">
        <v>-22.60726</v>
      </c>
      <c r="R388" s="2">
        <v>-24.04148</v>
      </c>
      <c r="S388" s="2">
        <v>-26.333500000000001</v>
      </c>
      <c r="T388" s="2">
        <v>-28.439699999999998</v>
      </c>
      <c r="U388" s="2">
        <v>-29.375530000000001</v>
      </c>
      <c r="V388" s="2">
        <v>-32.223869999999998</v>
      </c>
      <c r="W388" s="2">
        <v>-33.639110000000002</v>
      </c>
      <c r="X388" s="2">
        <v>-34.996470000000002</v>
      </c>
      <c r="Y388" s="2">
        <v>-36.558860000000003</v>
      </c>
      <c r="Z388" s="2">
        <v>-36.335630000000002</v>
      </c>
      <c r="AA388" s="2">
        <v>-37.413649999999997</v>
      </c>
      <c r="AB388" s="2">
        <v>-21.073777541666601</v>
      </c>
      <c r="AC388" s="2"/>
    </row>
    <row r="389" spans="3:29" x14ac:dyDescent="0.2">
      <c r="C389" t="s">
        <v>368</v>
      </c>
      <c r="D389" s="2">
        <v>5526.4740000000002</v>
      </c>
      <c r="E389" s="2">
        <v>6899.9610000000002</v>
      </c>
      <c r="F389" s="2">
        <v>7147.3459999999995</v>
      </c>
      <c r="G389" s="2">
        <v>7230.4960000000001</v>
      </c>
      <c r="H389" s="2">
        <v>7450.3050000000003</v>
      </c>
      <c r="I389" s="2">
        <v>7758.9089999999997</v>
      </c>
      <c r="J389" s="2">
        <v>8097.2479999999996</v>
      </c>
      <c r="K389" s="2">
        <v>8464.5130000000008</v>
      </c>
      <c r="L389" s="2">
        <v>8807.6049999999996</v>
      </c>
      <c r="M389" s="2">
        <v>9125.3520000000008</v>
      </c>
      <c r="N389" s="2">
        <v>9538.9419999999991</v>
      </c>
      <c r="O389" s="2">
        <v>9793.8950000000004</v>
      </c>
      <c r="P389" s="2">
        <v>10044.31</v>
      </c>
      <c r="Q389" s="2">
        <v>10314</v>
      </c>
      <c r="R389" s="2">
        <v>10507.31</v>
      </c>
      <c r="S389" s="2">
        <v>10650.96</v>
      </c>
      <c r="T389" s="2">
        <v>10769.32</v>
      </c>
      <c r="U389" s="2">
        <v>10854.06</v>
      </c>
      <c r="V389" s="2">
        <v>10945.94</v>
      </c>
      <c r="W389" s="2">
        <v>10998.9</v>
      </c>
      <c r="X389" s="2">
        <v>11077.6</v>
      </c>
      <c r="Y389" s="2">
        <v>11310.79</v>
      </c>
      <c r="Z389" s="2">
        <v>11683.72</v>
      </c>
      <c r="AA389" s="2">
        <v>12062.82</v>
      </c>
      <c r="AB389" s="2">
        <v>9460.8656666666593</v>
      </c>
      <c r="AC389" s="2"/>
    </row>
    <row r="390" spans="3:29" x14ac:dyDescent="0.2">
      <c r="C390" t="s">
        <v>369</v>
      </c>
      <c r="D390" s="2">
        <v>8461.7819999999992</v>
      </c>
      <c r="E390" s="2">
        <v>8420.1219999999994</v>
      </c>
      <c r="F390" s="2">
        <v>8419.9259999999995</v>
      </c>
      <c r="G390" s="2">
        <v>8509.7909999999993</v>
      </c>
      <c r="H390" s="2">
        <v>8500.9860000000008</v>
      </c>
      <c r="I390" s="2">
        <v>8723.009</v>
      </c>
      <c r="J390" s="2">
        <v>8957.3240000000005</v>
      </c>
      <c r="K390" s="2">
        <v>9055.1039999999994</v>
      </c>
      <c r="L390" s="2">
        <v>9161.4719999999998</v>
      </c>
      <c r="M390" s="2">
        <v>8959.0319999999992</v>
      </c>
      <c r="N390" s="2">
        <v>9020.4429999999993</v>
      </c>
      <c r="O390" s="2">
        <v>9235.2039999999997</v>
      </c>
      <c r="P390" s="2">
        <v>9299.3130000000001</v>
      </c>
      <c r="Q390" s="2">
        <v>9402.9120000000003</v>
      </c>
      <c r="R390" s="2">
        <v>9442.8289999999997</v>
      </c>
      <c r="S390" s="2">
        <v>9561.0519999999997</v>
      </c>
      <c r="T390" s="2">
        <v>9869.223</v>
      </c>
      <c r="U390" s="2">
        <v>9914.3469999999998</v>
      </c>
      <c r="V390" s="2">
        <v>10027.799999999999</v>
      </c>
      <c r="W390" s="2">
        <v>10049.66</v>
      </c>
      <c r="X390" s="2">
        <v>9977.5660000000007</v>
      </c>
      <c r="Y390" s="2">
        <v>10136.75</v>
      </c>
      <c r="Z390" s="2">
        <v>10315.209999999999</v>
      </c>
      <c r="AA390" s="2">
        <v>10238.89</v>
      </c>
      <c r="AB390" s="2">
        <v>9319.1561249999995</v>
      </c>
      <c r="AC390" s="2"/>
    </row>
    <row r="391" spans="3:29" x14ac:dyDescent="0.2">
      <c r="C391" t="s">
        <v>370</v>
      </c>
      <c r="D391" s="2">
        <v>1078.1869999999999</v>
      </c>
      <c r="E391" s="2">
        <v>1079.5940000000001</v>
      </c>
      <c r="F391" s="2">
        <v>1051.473</v>
      </c>
      <c r="G391" s="2">
        <v>1147.441</v>
      </c>
      <c r="H391" s="2">
        <v>1556.8030000000001</v>
      </c>
      <c r="I391" s="2">
        <v>1668.9649999999999</v>
      </c>
      <c r="J391" s="2">
        <v>1799.0309999999999</v>
      </c>
      <c r="K391" s="2">
        <v>1875.2860000000001</v>
      </c>
      <c r="L391" s="2">
        <v>2078.71</v>
      </c>
      <c r="M391" s="2">
        <v>2483.2060000000001</v>
      </c>
      <c r="N391" s="2">
        <v>2442.7660000000001</v>
      </c>
      <c r="O391" s="2">
        <v>2479.9630000000002</v>
      </c>
      <c r="P391" s="2">
        <v>2411.056</v>
      </c>
      <c r="Q391" s="2">
        <v>2329.7420000000002</v>
      </c>
      <c r="R391" s="2">
        <v>2282.1379999999999</v>
      </c>
      <c r="S391" s="2">
        <v>2272.8829999999998</v>
      </c>
      <c r="T391" s="2">
        <v>2296.7689999999998</v>
      </c>
      <c r="U391" s="2">
        <v>2250.7660000000001</v>
      </c>
      <c r="V391" s="2">
        <v>2171.0859999999998</v>
      </c>
      <c r="W391" s="2">
        <v>2069.6729999999998</v>
      </c>
      <c r="X391" s="2">
        <v>2163.7359999999999</v>
      </c>
      <c r="Y391" s="2">
        <v>2130.607</v>
      </c>
      <c r="Z391" s="2">
        <v>2158.6990000000001</v>
      </c>
      <c r="AA391" s="2">
        <v>2033.7159999999999</v>
      </c>
      <c r="AB391" s="2">
        <v>1971.34566666666</v>
      </c>
      <c r="AC391" s="2"/>
    </row>
    <row r="392" spans="3:29" x14ac:dyDescent="0.2">
      <c r="C392" t="s">
        <v>371</v>
      </c>
      <c r="D392" s="2">
        <v>193.03960000000001</v>
      </c>
      <c r="E392" s="2">
        <v>193.03960000000001</v>
      </c>
      <c r="F392" s="2">
        <v>192.79650000000001</v>
      </c>
      <c r="G392" s="2">
        <v>193.03960000000001</v>
      </c>
      <c r="H392" s="2">
        <v>193.03960000000001</v>
      </c>
      <c r="I392" s="2">
        <v>193.03960000000001</v>
      </c>
      <c r="J392" s="2">
        <v>192.79650000000001</v>
      </c>
      <c r="K392" s="2">
        <v>193.03960000000001</v>
      </c>
      <c r="L392" s="2">
        <v>193.03960000000001</v>
      </c>
      <c r="M392" s="2">
        <v>193.03960000000001</v>
      </c>
      <c r="N392" s="2">
        <v>192.79650000000001</v>
      </c>
      <c r="O392" s="2">
        <v>193.03960000000001</v>
      </c>
      <c r="P392" s="2">
        <v>193.03960000000001</v>
      </c>
      <c r="Q392" s="2">
        <v>193.03960000000001</v>
      </c>
      <c r="R392" s="2">
        <v>192.79650000000001</v>
      </c>
      <c r="S392" s="2">
        <v>193.03960000000001</v>
      </c>
      <c r="T392" s="2">
        <v>193.03960000000001</v>
      </c>
      <c r="U392" s="2">
        <v>193.03960000000001</v>
      </c>
      <c r="V392" s="2">
        <v>192.79650000000001</v>
      </c>
      <c r="W392" s="2">
        <v>193.03960000000001</v>
      </c>
      <c r="X392" s="2">
        <v>193.03960000000001</v>
      </c>
      <c r="Y392" s="2">
        <v>193.03960000000001</v>
      </c>
      <c r="Z392" s="2">
        <v>192.79650000000001</v>
      </c>
      <c r="AA392" s="2">
        <v>193.03960000000001</v>
      </c>
      <c r="AB392" s="2">
        <v>192.978825</v>
      </c>
      <c r="AC392" s="2"/>
    </row>
    <row r="393" spans="3:29" x14ac:dyDescent="0.2">
      <c r="C393" t="s">
        <v>372</v>
      </c>
      <c r="D393" s="2">
        <v>160.60910000000001</v>
      </c>
      <c r="E393" s="2">
        <v>258.53050000000002</v>
      </c>
      <c r="F393" s="2">
        <v>304.67360000000002</v>
      </c>
      <c r="G393" s="2">
        <v>371.63569999999999</v>
      </c>
      <c r="H393" s="2">
        <v>413.84609999999998</v>
      </c>
      <c r="I393" s="2">
        <v>463.49860000000001</v>
      </c>
      <c r="J393" s="2">
        <v>513.72519999999997</v>
      </c>
      <c r="K393" s="2">
        <v>576.93020000000001</v>
      </c>
      <c r="L393" s="2">
        <v>641.86649999999997</v>
      </c>
      <c r="M393" s="2">
        <v>709.96849999999995</v>
      </c>
      <c r="N393" s="2">
        <v>775.55700000000002</v>
      </c>
      <c r="O393" s="2">
        <v>844.54459999999995</v>
      </c>
      <c r="P393" s="2">
        <v>910.92259999999999</v>
      </c>
      <c r="Q393" s="2">
        <v>976.5068</v>
      </c>
      <c r="R393" s="2">
        <v>1042.7639999999999</v>
      </c>
      <c r="S393" s="2">
        <v>1115.5709999999999</v>
      </c>
      <c r="T393" s="2">
        <v>1186.886</v>
      </c>
      <c r="U393" s="2">
        <v>1259.913</v>
      </c>
      <c r="V393" s="2">
        <v>1328.8979999999999</v>
      </c>
      <c r="W393" s="2">
        <v>1398.953</v>
      </c>
      <c r="X393" s="2">
        <v>1475.14</v>
      </c>
      <c r="Y393" s="2">
        <v>1549.85</v>
      </c>
      <c r="Z393" s="2">
        <v>1623.38</v>
      </c>
      <c r="AA393" s="2">
        <v>1720.404</v>
      </c>
      <c r="AB393" s="2">
        <v>901.02391666666597</v>
      </c>
      <c r="AC393" s="2"/>
    </row>
    <row r="394" spans="3:29" x14ac:dyDescent="0.2">
      <c r="C394" t="s">
        <v>373</v>
      </c>
      <c r="D394" s="2">
        <v>117.4315</v>
      </c>
      <c r="E394" s="2">
        <v>117.3633</v>
      </c>
      <c r="F394" s="2">
        <v>117.2628</v>
      </c>
      <c r="G394" s="2">
        <v>117.4119</v>
      </c>
      <c r="H394" s="2">
        <v>117.4949</v>
      </c>
      <c r="I394" s="2">
        <v>117.4272</v>
      </c>
      <c r="J394" s="2">
        <v>117.3416</v>
      </c>
      <c r="K394" s="2">
        <v>117.3194</v>
      </c>
      <c r="L394" s="2">
        <v>117.2089</v>
      </c>
      <c r="M394" s="2">
        <v>117.4119</v>
      </c>
      <c r="N394" s="2">
        <v>117.2411</v>
      </c>
      <c r="O394" s="2">
        <v>117.4315</v>
      </c>
      <c r="P394" s="2">
        <v>117.3633</v>
      </c>
      <c r="Q394" s="2">
        <v>117.3194</v>
      </c>
      <c r="R394" s="2">
        <v>117.4074</v>
      </c>
      <c r="S394" s="2">
        <v>117.4949</v>
      </c>
      <c r="T394" s="2">
        <v>117.4272</v>
      </c>
      <c r="U394" s="2">
        <v>117.4315</v>
      </c>
      <c r="V394" s="2">
        <v>117.2975</v>
      </c>
      <c r="W394" s="2">
        <v>117.2089</v>
      </c>
      <c r="X394" s="2">
        <v>117.4119</v>
      </c>
      <c r="Y394" s="2">
        <v>117.4949</v>
      </c>
      <c r="Z394" s="2">
        <v>117.3728</v>
      </c>
      <c r="AA394" s="2">
        <v>117.3633</v>
      </c>
      <c r="AB394" s="2">
        <v>117.372458333333</v>
      </c>
      <c r="AC394" s="2"/>
    </row>
    <row r="395" spans="3:29" x14ac:dyDescent="0.2">
      <c r="C395" t="s">
        <v>374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1.053864E-2</v>
      </c>
      <c r="X395" s="2">
        <v>5.4455389999999999E-2</v>
      </c>
      <c r="Y395" s="2">
        <v>1.351545E-2</v>
      </c>
      <c r="Z395" s="2">
        <v>4.3015699999999997E-2</v>
      </c>
      <c r="AA395" s="2">
        <v>2.2033569999999999E-2</v>
      </c>
      <c r="AB395" s="2">
        <v>5.9816145833333301E-3</v>
      </c>
      <c r="AC395" s="2"/>
    </row>
    <row r="396" spans="3:29" x14ac:dyDescent="0.2">
      <c r="C396" t="s">
        <v>375</v>
      </c>
      <c r="D396" s="2">
        <v>10.947380000000001</v>
      </c>
      <c r="E396" s="2">
        <v>65.703990000000005</v>
      </c>
      <c r="F396" s="2">
        <v>68.553299999999993</v>
      </c>
      <c r="G396" s="2">
        <v>77.845609999999994</v>
      </c>
      <c r="H396" s="2">
        <v>166.4847</v>
      </c>
      <c r="I396" s="2">
        <v>181.37819999999999</v>
      </c>
      <c r="J396" s="2">
        <v>229.45419999999999</v>
      </c>
      <c r="K396" s="2">
        <v>343.86700000000002</v>
      </c>
      <c r="L396" s="2">
        <v>355.49979999999999</v>
      </c>
      <c r="M396" s="2">
        <v>501.53629999999998</v>
      </c>
      <c r="N396" s="2">
        <v>494.38589999999999</v>
      </c>
      <c r="O396" s="2">
        <v>551.47519999999997</v>
      </c>
      <c r="P396" s="2">
        <v>566.72220000000004</v>
      </c>
      <c r="Q396" s="2">
        <v>627.46410000000003</v>
      </c>
      <c r="R396" s="2">
        <v>612.23159999999996</v>
      </c>
      <c r="S396" s="2">
        <v>644.16219999999998</v>
      </c>
      <c r="T396" s="2">
        <v>799.6078</v>
      </c>
      <c r="U396" s="2">
        <v>807.07460000000003</v>
      </c>
      <c r="V396" s="2">
        <v>918.01400000000001</v>
      </c>
      <c r="W396" s="2">
        <v>974.50660000000005</v>
      </c>
      <c r="X396" s="2">
        <v>1108.028</v>
      </c>
      <c r="Y396" s="2">
        <v>1217.452</v>
      </c>
      <c r="Z396" s="2">
        <v>1274.4839999999999</v>
      </c>
      <c r="AA396" s="2">
        <v>1265.192</v>
      </c>
      <c r="AB396" s="2">
        <v>577.58627833333298</v>
      </c>
      <c r="AC396" s="2"/>
    </row>
    <row r="397" spans="3:29" x14ac:dyDescent="0.2">
      <c r="C397" t="s">
        <v>376</v>
      </c>
      <c r="D397" s="2">
        <v>4901.7960000000003</v>
      </c>
      <c r="E397" s="2">
        <v>4629.5230000000001</v>
      </c>
      <c r="F397" s="2">
        <v>4519.2330000000002</v>
      </c>
      <c r="G397" s="2">
        <v>4400.1059999999998</v>
      </c>
      <c r="H397" s="2">
        <v>3795.9189999999999</v>
      </c>
      <c r="I397" s="2">
        <v>3776.0619999999999</v>
      </c>
      <c r="J397" s="2">
        <v>3685.5859999999998</v>
      </c>
      <c r="K397" s="2">
        <v>3431.0790000000002</v>
      </c>
      <c r="L397" s="2">
        <v>3168.5169999999998</v>
      </c>
      <c r="M397" s="2">
        <v>2258.7040000000002</v>
      </c>
      <c r="N397" s="2">
        <v>2255.4090000000001</v>
      </c>
      <c r="O397" s="2">
        <v>2246.578</v>
      </c>
      <c r="P397" s="2">
        <v>2238.5300000000002</v>
      </c>
      <c r="Q397" s="2">
        <v>2223.346</v>
      </c>
      <c r="R397" s="2">
        <v>2202.9699999999998</v>
      </c>
      <c r="S397" s="2">
        <v>2177.7339999999999</v>
      </c>
      <c r="T397" s="2">
        <v>2153.616</v>
      </c>
      <c r="U397" s="2">
        <v>2135.7779999999998</v>
      </c>
      <c r="V397" s="2">
        <v>2136.3719999999998</v>
      </c>
      <c r="W397" s="2">
        <v>2104.0720000000001</v>
      </c>
      <c r="X397" s="2">
        <v>1699.38</v>
      </c>
      <c r="Y397" s="2">
        <v>1668.231</v>
      </c>
      <c r="Z397" s="2">
        <v>1669.4970000000001</v>
      </c>
      <c r="AA397" s="2">
        <v>1638.588</v>
      </c>
      <c r="AB397" s="2">
        <v>2796.52608333333</v>
      </c>
      <c r="AC397" s="2"/>
    </row>
    <row r="398" spans="3:29" x14ac:dyDescent="0.2">
      <c r="C398" t="s">
        <v>377</v>
      </c>
      <c r="D398" s="2">
        <v>9.8790800000000001</v>
      </c>
      <c r="E398" s="2">
        <v>5.4711619999999996</v>
      </c>
      <c r="F398" s="2">
        <v>6.289733</v>
      </c>
      <c r="G398" s="2">
        <v>8.2914860000000008</v>
      </c>
      <c r="H398" s="2">
        <v>19.990079999999999</v>
      </c>
      <c r="I398" s="2">
        <v>21.72993</v>
      </c>
      <c r="J398" s="2">
        <v>30.934999999999999</v>
      </c>
      <c r="K398" s="2">
        <v>38.070599999999999</v>
      </c>
      <c r="L398" s="2">
        <v>35.913640000000001</v>
      </c>
      <c r="M398" s="2">
        <v>55.489919999999998</v>
      </c>
      <c r="N398" s="2">
        <v>57.925429999999999</v>
      </c>
      <c r="O398" s="2">
        <v>62.712940000000003</v>
      </c>
      <c r="P398" s="2">
        <v>63.565190000000001</v>
      </c>
      <c r="Q398" s="2">
        <v>76.727739999999997</v>
      </c>
      <c r="R398" s="2">
        <v>75.125339999999994</v>
      </c>
      <c r="S398" s="2">
        <v>72.966819999999998</v>
      </c>
      <c r="T398" s="2">
        <v>91.798419999999993</v>
      </c>
      <c r="U398" s="2">
        <v>98.931629999999998</v>
      </c>
      <c r="V398" s="2">
        <v>97.060980000000001</v>
      </c>
      <c r="W398" s="2">
        <v>100.1015</v>
      </c>
      <c r="X398" s="2">
        <v>113.4782</v>
      </c>
      <c r="Y398" s="2">
        <v>123.7021</v>
      </c>
      <c r="Z398" s="2">
        <v>125.35469999999999</v>
      </c>
      <c r="AA398" s="2">
        <v>125.58240000000001</v>
      </c>
      <c r="AB398" s="2">
        <v>63.212250875000002</v>
      </c>
      <c r="AC398" s="2"/>
    </row>
    <row r="399" spans="3:29" x14ac:dyDescent="0.2">
      <c r="C399" t="s">
        <v>378</v>
      </c>
      <c r="D399" s="2">
        <v>251.8647</v>
      </c>
      <c r="E399" s="2">
        <v>251.8647</v>
      </c>
      <c r="F399" s="2">
        <v>251.92140000000001</v>
      </c>
      <c r="G399" s="2">
        <v>251.8647</v>
      </c>
      <c r="H399" s="2">
        <v>251.8647</v>
      </c>
      <c r="I399" s="2">
        <v>251.8647</v>
      </c>
      <c r="J399" s="2">
        <v>251.92140000000001</v>
      </c>
      <c r="K399" s="2">
        <v>251.8647</v>
      </c>
      <c r="L399" s="2">
        <v>251.8647</v>
      </c>
      <c r="M399" s="2">
        <v>251.8647</v>
      </c>
      <c r="N399" s="2">
        <v>251.88570000000001</v>
      </c>
      <c r="O399" s="2">
        <v>251.7704</v>
      </c>
      <c r="P399" s="2">
        <v>251.81270000000001</v>
      </c>
      <c r="Q399" s="2">
        <v>251.70699999999999</v>
      </c>
      <c r="R399" s="2">
        <v>251.69300000000001</v>
      </c>
      <c r="S399" s="2">
        <v>251.66650000000001</v>
      </c>
      <c r="T399" s="2">
        <v>251.54519999999999</v>
      </c>
      <c r="U399" s="2">
        <v>251.4315</v>
      </c>
      <c r="V399" s="2">
        <v>251.4521</v>
      </c>
      <c r="W399" s="2">
        <v>251.20269999999999</v>
      </c>
      <c r="X399" s="2">
        <v>250.93790000000001</v>
      </c>
      <c r="Y399" s="2">
        <v>250.4974</v>
      </c>
      <c r="Z399" s="2">
        <v>250.52850000000001</v>
      </c>
      <c r="AA399" s="2">
        <v>249.8552</v>
      </c>
      <c r="AB399" s="2">
        <v>251.53109166666599</v>
      </c>
      <c r="AC399" s="2"/>
    </row>
    <row r="400" spans="3:29" x14ac:dyDescent="0.2">
      <c r="C400" t="s">
        <v>379</v>
      </c>
      <c r="D400" s="2">
        <v>-7.0983319999999995E-4</v>
      </c>
      <c r="E400" s="2">
        <v>-1.930251E-4</v>
      </c>
      <c r="F400" s="2">
        <v>-1.6766010000000001E-4</v>
      </c>
      <c r="G400" s="2">
        <v>-3.8916439999999998E-4</v>
      </c>
      <c r="H400" s="2">
        <v>-0.95598209999999995</v>
      </c>
      <c r="I400" s="2">
        <v>-0.91899920000000002</v>
      </c>
      <c r="J400" s="2">
        <v>-0.90740659999999995</v>
      </c>
      <c r="K400" s="2">
        <v>-0.90660419999999997</v>
      </c>
      <c r="L400" s="2">
        <v>-0.85082239999999998</v>
      </c>
      <c r="M400" s="2">
        <v>-3.562878</v>
      </c>
      <c r="N400" s="2">
        <v>-3.587504</v>
      </c>
      <c r="O400" s="2">
        <v>-3.5305179999999998</v>
      </c>
      <c r="P400" s="2">
        <v>-3.5416919999999998</v>
      </c>
      <c r="Q400" s="2">
        <v>-3.51925</v>
      </c>
      <c r="R400" s="2">
        <v>-3.5732080000000002</v>
      </c>
      <c r="S400" s="2">
        <v>-3.5913900000000001</v>
      </c>
      <c r="T400" s="2">
        <v>-3.5996290000000002</v>
      </c>
      <c r="U400" s="2">
        <v>-3.5772520000000001</v>
      </c>
      <c r="V400" s="2">
        <v>-3.5691440000000001</v>
      </c>
      <c r="W400" s="2">
        <v>-3.5672570000000001</v>
      </c>
      <c r="X400" s="2">
        <v>-8.0201030000000006</v>
      </c>
      <c r="Y400" s="2">
        <v>-8.0502979999999997</v>
      </c>
      <c r="Z400" s="2">
        <v>-7.991123</v>
      </c>
      <c r="AA400" s="2">
        <v>-8.0292309999999993</v>
      </c>
      <c r="AB400" s="2">
        <v>-3.16048963261666</v>
      </c>
      <c r="AC400" s="2"/>
    </row>
    <row r="401" spans="3:29" x14ac:dyDescent="0.2">
      <c r="C401" t="s">
        <v>380</v>
      </c>
      <c r="D401" s="2">
        <v>-4.2280369999999996</v>
      </c>
      <c r="E401" s="2">
        <v>-3.5369989999999998</v>
      </c>
      <c r="F401" s="2">
        <v>-8.4745659999999994</v>
      </c>
      <c r="G401" s="2">
        <v>-14.034000000000001</v>
      </c>
      <c r="H401" s="2">
        <v>-14.69365</v>
      </c>
      <c r="I401" s="2">
        <v>-18.281680000000001</v>
      </c>
      <c r="J401" s="2">
        <v>-17.314060000000001</v>
      </c>
      <c r="K401" s="2">
        <v>-16.235679999999999</v>
      </c>
      <c r="L401" s="2">
        <v>-16.654689999999999</v>
      </c>
      <c r="M401" s="2">
        <v>-18.181480000000001</v>
      </c>
      <c r="N401" s="2">
        <v>-19.559989999999999</v>
      </c>
      <c r="O401" s="2">
        <v>-20.347770000000001</v>
      </c>
      <c r="P401" s="2">
        <v>-22.698840000000001</v>
      </c>
      <c r="Q401" s="2">
        <v>-24.224489999999999</v>
      </c>
      <c r="R401" s="2">
        <v>-26.343489999999999</v>
      </c>
      <c r="S401" s="2">
        <v>-28.832370000000001</v>
      </c>
      <c r="T401" s="2">
        <v>-30.565740000000002</v>
      </c>
      <c r="U401" s="2">
        <v>-30.99539</v>
      </c>
      <c r="V401" s="2">
        <v>-33.791919999999998</v>
      </c>
      <c r="W401" s="2">
        <v>-34.419750000000001</v>
      </c>
      <c r="X401" s="2">
        <v>-34.851430000000001</v>
      </c>
      <c r="Y401" s="2">
        <v>-35.561709999999998</v>
      </c>
      <c r="Z401" s="2">
        <v>-36.313870000000001</v>
      </c>
      <c r="AA401" s="2">
        <v>-37.31382</v>
      </c>
      <c r="AB401" s="2">
        <v>-22.810642583333301</v>
      </c>
      <c r="AC401" s="2"/>
    </row>
    <row r="402" spans="3:29" x14ac:dyDescent="0.2">
      <c r="C402" t="s">
        <v>381</v>
      </c>
      <c r="D402" s="2">
        <v>1750.8430000000001</v>
      </c>
      <c r="E402" s="2">
        <v>1839.9179999999999</v>
      </c>
      <c r="F402" s="2">
        <v>1936.684</v>
      </c>
      <c r="G402" s="2">
        <v>1982.4380000000001</v>
      </c>
      <c r="H402" s="2">
        <v>2035.8820000000001</v>
      </c>
      <c r="I402" s="2">
        <v>2107.1419999999998</v>
      </c>
      <c r="J402" s="2">
        <v>2199.0320000000002</v>
      </c>
      <c r="K402" s="2">
        <v>2294.1990000000001</v>
      </c>
      <c r="L402" s="2">
        <v>2387.5349999999999</v>
      </c>
      <c r="M402" s="2">
        <v>2465.6080000000002</v>
      </c>
      <c r="N402" s="2">
        <v>2517.3270000000002</v>
      </c>
      <c r="O402" s="2">
        <v>2577.1419999999998</v>
      </c>
      <c r="P402" s="2">
        <v>2643.7550000000001</v>
      </c>
      <c r="Q402" s="2">
        <v>2710.3679999999999</v>
      </c>
      <c r="R402" s="2">
        <v>2778.942</v>
      </c>
      <c r="S402" s="2">
        <v>2838.944</v>
      </c>
      <c r="T402" s="2">
        <v>2910.8820000000001</v>
      </c>
      <c r="U402" s="2">
        <v>2938.8980000000001</v>
      </c>
      <c r="V402" s="2">
        <v>2963.4169999999999</v>
      </c>
      <c r="W402" s="2">
        <v>2996.857</v>
      </c>
      <c r="X402" s="2">
        <v>3022.7570000000001</v>
      </c>
      <c r="Y402" s="2">
        <v>3061.0940000000001</v>
      </c>
      <c r="Z402" s="2">
        <v>3083.837</v>
      </c>
      <c r="AA402" s="2">
        <v>3085.5349999999999</v>
      </c>
      <c r="AB402" s="2">
        <v>2547.04316666666</v>
      </c>
      <c r="AC402" s="2"/>
    </row>
    <row r="403" spans="3:29" x14ac:dyDescent="0.2">
      <c r="C403" t="s">
        <v>382</v>
      </c>
      <c r="D403" s="2">
        <v>-61.113619999999997</v>
      </c>
      <c r="E403" s="2">
        <v>-80.831410000000005</v>
      </c>
      <c r="F403" s="2">
        <v>-86.730959999999996</v>
      </c>
      <c r="G403" s="2">
        <v>-92.731059999999999</v>
      </c>
      <c r="H403" s="2">
        <v>-102.7325</v>
      </c>
      <c r="I403" s="2">
        <v>-115.5873</v>
      </c>
      <c r="J403" s="2">
        <v>-136.51159999999999</v>
      </c>
      <c r="K403" s="2">
        <v>-155.6816</v>
      </c>
      <c r="L403" s="2">
        <v>-161.66999999999999</v>
      </c>
      <c r="M403" s="2">
        <v>-182.86330000000001</v>
      </c>
      <c r="N403" s="2">
        <v>-202.74639999999999</v>
      </c>
      <c r="O403" s="2">
        <v>-212.7021</v>
      </c>
      <c r="P403" s="2">
        <v>-230.17609999999999</v>
      </c>
      <c r="Q403" s="2">
        <v>-239.96719999999999</v>
      </c>
      <c r="R403" s="2">
        <v>-264.22989999999999</v>
      </c>
      <c r="S403" s="2">
        <v>-286.2629</v>
      </c>
      <c r="T403" s="2">
        <v>-305.06849999999997</v>
      </c>
      <c r="U403" s="2">
        <v>-320.53460000000001</v>
      </c>
      <c r="V403" s="2">
        <v>-335.87430000000001</v>
      </c>
      <c r="W403" s="2">
        <v>-353.28500000000003</v>
      </c>
      <c r="X403" s="2">
        <v>-361.19589999999999</v>
      </c>
      <c r="Y403" s="2">
        <v>-378.88200000000001</v>
      </c>
      <c r="Z403" s="2">
        <v>-376.45580000000001</v>
      </c>
      <c r="AA403" s="2">
        <v>-387.45030000000003</v>
      </c>
      <c r="AB403" s="2">
        <v>-226.303514583333</v>
      </c>
      <c r="AC403" s="2"/>
    </row>
    <row r="404" spans="3:29" x14ac:dyDescent="0.2">
      <c r="C404" t="s">
        <v>383</v>
      </c>
      <c r="D404" s="2">
        <v>-1.117915</v>
      </c>
      <c r="E404" s="2">
        <v>-1.9914449999999999</v>
      </c>
      <c r="F404" s="2">
        <v>-2.6271689999999999</v>
      </c>
      <c r="G404" s="2">
        <v>-3.3163529999999999</v>
      </c>
      <c r="H404" s="2">
        <v>-4.412947</v>
      </c>
      <c r="I404" s="2">
        <v>-5.1195339999999998</v>
      </c>
      <c r="J404" s="2">
        <v>-6.0482129999999996</v>
      </c>
      <c r="K404" s="2">
        <v>-7.0207379999999997</v>
      </c>
      <c r="L404" s="2">
        <v>-7.5470040000000003</v>
      </c>
      <c r="M404" s="2">
        <v>-8.3860849999999996</v>
      </c>
      <c r="N404" s="2">
        <v>-9.4123129999999993</v>
      </c>
      <c r="O404" s="2">
        <v>-10.30674</v>
      </c>
      <c r="P404" s="2">
        <v>-11.503880000000001</v>
      </c>
      <c r="Q404" s="2">
        <v>-12.62749</v>
      </c>
      <c r="R404" s="2">
        <v>-14.270709999999999</v>
      </c>
      <c r="S404" s="2">
        <v>-15.90427</v>
      </c>
      <c r="T404" s="2">
        <v>-17.47589</v>
      </c>
      <c r="U404" s="2">
        <v>-18.99239</v>
      </c>
      <c r="V404" s="2">
        <v>-20.582799999999999</v>
      </c>
      <c r="W404" s="2">
        <v>-22.346620000000001</v>
      </c>
      <c r="X404" s="2">
        <v>-24.36965</v>
      </c>
      <c r="Y404" s="2">
        <v>-26.87959</v>
      </c>
      <c r="Z404" s="2">
        <v>-29.088819999999998</v>
      </c>
      <c r="AA404" s="2">
        <v>-31.920089999999998</v>
      </c>
      <c r="AB404" s="2">
        <v>-13.0528606666666</v>
      </c>
      <c r="AC404" s="2"/>
    </row>
    <row r="405" spans="3:29" x14ac:dyDescent="0.2">
      <c r="C405" t="s">
        <v>384</v>
      </c>
      <c r="D405" s="2">
        <v>-6.8053319999999999</v>
      </c>
      <c r="E405" s="2">
        <v>-14.76125</v>
      </c>
      <c r="F405" s="2">
        <v>-17.168900000000001</v>
      </c>
      <c r="G405" s="2">
        <v>-23.979389999999999</v>
      </c>
      <c r="H405" s="2">
        <v>-28.86758</v>
      </c>
      <c r="I405" s="2">
        <v>-32.913069999999998</v>
      </c>
      <c r="J405" s="2">
        <v>-37.916460000000001</v>
      </c>
      <c r="K405" s="2">
        <v>-42.602040000000002</v>
      </c>
      <c r="L405" s="2">
        <v>-44.162959999999998</v>
      </c>
      <c r="M405" s="2">
        <v>-48.8536</v>
      </c>
      <c r="N405" s="2">
        <v>-53.778100000000002</v>
      </c>
      <c r="O405" s="2">
        <v>-56.829569999999997</v>
      </c>
      <c r="P405" s="2">
        <v>-61.468429999999998</v>
      </c>
      <c r="Q405" s="2">
        <v>-65.091449999999995</v>
      </c>
      <c r="R405" s="2">
        <v>-71.805859999999996</v>
      </c>
      <c r="S405" s="2">
        <v>-77.986440000000002</v>
      </c>
      <c r="T405" s="2">
        <v>-83.620760000000004</v>
      </c>
      <c r="U405" s="2">
        <v>-88.295739999999995</v>
      </c>
      <c r="V405" s="2">
        <v>-93.728300000000004</v>
      </c>
      <c r="W405" s="2">
        <v>-99.434809999999999</v>
      </c>
      <c r="X405" s="2">
        <v>-102.8917</v>
      </c>
      <c r="Y405" s="2">
        <v>-106.5594</v>
      </c>
      <c r="Z405" s="2">
        <v>-107.6084</v>
      </c>
      <c r="AA405" s="2">
        <v>-112.33710000000001</v>
      </c>
      <c r="AB405" s="2">
        <v>-61.644443416666597</v>
      </c>
      <c r="AC405" s="2"/>
    </row>
    <row r="406" spans="3:29" x14ac:dyDescent="0.2">
      <c r="C406" t="s">
        <v>385</v>
      </c>
      <c r="D406" s="2">
        <v>-4.953729</v>
      </c>
      <c r="E406" s="2">
        <v>-9.7996409999999994</v>
      </c>
      <c r="F406" s="2">
        <v>-11.50698</v>
      </c>
      <c r="G406" s="2">
        <v>-13.63424</v>
      </c>
      <c r="H406" s="2">
        <v>-18.803370000000001</v>
      </c>
      <c r="I406" s="2">
        <v>-20.76071</v>
      </c>
      <c r="J406" s="2">
        <v>-23.328469999999999</v>
      </c>
      <c r="K406" s="2">
        <v>-25.794270000000001</v>
      </c>
      <c r="L406" s="2">
        <v>-26.535599999999999</v>
      </c>
      <c r="M406" s="2">
        <v>-28.866579999999999</v>
      </c>
      <c r="N406" s="2">
        <v>-31.516380000000002</v>
      </c>
      <c r="O406" s="2">
        <v>-33.265000000000001</v>
      </c>
      <c r="P406" s="2">
        <v>-35.79956</v>
      </c>
      <c r="Q406" s="2">
        <v>-37.610300000000002</v>
      </c>
      <c r="R406" s="2">
        <v>-40.972810000000003</v>
      </c>
      <c r="S406" s="2">
        <v>-44.457500000000003</v>
      </c>
      <c r="T406" s="2">
        <v>-47.717640000000003</v>
      </c>
      <c r="U406" s="2">
        <v>-50.557110000000002</v>
      </c>
      <c r="V406" s="2">
        <v>-53.166849999999997</v>
      </c>
      <c r="W406" s="2">
        <v>-55.737560000000002</v>
      </c>
      <c r="X406" s="2">
        <v>-57.61159</v>
      </c>
      <c r="Y406" s="2">
        <v>-60.41</v>
      </c>
      <c r="Z406" s="2">
        <v>-73.806920000000005</v>
      </c>
      <c r="AA406" s="2">
        <v>-77.946039999999996</v>
      </c>
      <c r="AB406" s="2">
        <v>-36.856618750000003</v>
      </c>
      <c r="AC406" s="2"/>
    </row>
    <row r="407" spans="3:29" x14ac:dyDescent="0.2">
      <c r="C407" t="s">
        <v>386</v>
      </c>
      <c r="D407" s="2">
        <v>-8.5863080000000007</v>
      </c>
      <c r="E407" s="2">
        <v>-17.348379999999999</v>
      </c>
      <c r="F407" s="2">
        <v>-20.486789999999999</v>
      </c>
      <c r="G407" s="2">
        <v>-26.247990000000001</v>
      </c>
      <c r="H407" s="2">
        <v>-34.689329999999998</v>
      </c>
      <c r="I407" s="2">
        <v>-38.897910000000003</v>
      </c>
      <c r="J407" s="2">
        <v>-44.278359999999999</v>
      </c>
      <c r="K407" s="2">
        <v>-49.410029999999999</v>
      </c>
      <c r="L407" s="2">
        <v>-51.17765</v>
      </c>
      <c r="M407" s="2">
        <v>-56.052639999999997</v>
      </c>
      <c r="N407" s="2">
        <v>-61.703189999999999</v>
      </c>
      <c r="O407" s="2">
        <v>-65.575050000000005</v>
      </c>
      <c r="P407" s="2">
        <v>-71.212879999999998</v>
      </c>
      <c r="Q407" s="2">
        <v>-75.564210000000003</v>
      </c>
      <c r="R407" s="2">
        <v>-83.322580000000002</v>
      </c>
      <c r="S407" s="2">
        <v>-90.987039999999993</v>
      </c>
      <c r="T407" s="2">
        <v>-98.184330000000003</v>
      </c>
      <c r="U407" s="2">
        <v>-104.34520000000001</v>
      </c>
      <c r="V407" s="2">
        <v>-111.233</v>
      </c>
      <c r="W407" s="2">
        <v>-117.97620000000001</v>
      </c>
      <c r="X407" s="2">
        <v>-123.5262</v>
      </c>
      <c r="Y407" s="2">
        <v>-131.62450000000001</v>
      </c>
      <c r="Z407" s="2">
        <v>-136.4836</v>
      </c>
      <c r="AA407" s="2">
        <v>-145.06049999999999</v>
      </c>
      <c r="AB407" s="2">
        <v>-73.498911166666602</v>
      </c>
      <c r="AC407" s="2"/>
    </row>
    <row r="408" spans="3:29" x14ac:dyDescent="0.2">
      <c r="C408" t="s">
        <v>387</v>
      </c>
      <c r="D408" s="2">
        <v>14485.15</v>
      </c>
      <c r="E408" s="2">
        <v>14358.76</v>
      </c>
      <c r="F408" s="2">
        <v>14427.3</v>
      </c>
      <c r="G408" s="2">
        <v>14844.12</v>
      </c>
      <c r="H408" s="2">
        <v>15295.17</v>
      </c>
      <c r="I408" s="2">
        <v>15904.46</v>
      </c>
      <c r="J408" s="2">
        <v>16044.52</v>
      </c>
      <c r="K408" s="2">
        <v>16255.79</v>
      </c>
      <c r="L408" s="2">
        <v>16157.09</v>
      </c>
      <c r="M408" s="2">
        <v>15991.64</v>
      </c>
      <c r="N408" s="2">
        <v>15877.43</v>
      </c>
      <c r="O408" s="2">
        <v>15637.1</v>
      </c>
      <c r="P408" s="2">
        <v>15925.43</v>
      </c>
      <c r="Q408" s="2">
        <v>15913.18</v>
      </c>
      <c r="R408" s="2">
        <v>16191.31</v>
      </c>
      <c r="S408" s="2">
        <v>16616.009999999998</v>
      </c>
      <c r="T408" s="2">
        <v>16625.07</v>
      </c>
      <c r="U408" s="2">
        <v>16685.419999999998</v>
      </c>
      <c r="V408" s="2">
        <v>16852.37</v>
      </c>
      <c r="W408" s="2">
        <v>16841.080000000002</v>
      </c>
      <c r="X408" s="2">
        <v>16998.009999999998</v>
      </c>
      <c r="Y408" s="2">
        <v>17351.55</v>
      </c>
      <c r="Z408" s="2">
        <v>17304.23</v>
      </c>
      <c r="AA408" s="2">
        <v>17464.330000000002</v>
      </c>
      <c r="AB408" s="2">
        <v>16085.2716666666</v>
      </c>
      <c r="AC408" s="2"/>
    </row>
    <row r="409" spans="3:29" x14ac:dyDescent="0.2">
      <c r="C409" t="s">
        <v>388</v>
      </c>
      <c r="D409" s="2">
        <v>3043.3020000000001</v>
      </c>
      <c r="E409" s="2">
        <v>3192.5320000000002</v>
      </c>
      <c r="F409" s="2">
        <v>3037.8879999999999</v>
      </c>
      <c r="G409" s="2">
        <v>2828.308</v>
      </c>
      <c r="H409" s="2">
        <v>3637.0369999999998</v>
      </c>
      <c r="I409" s="2">
        <v>4017.4989999999998</v>
      </c>
      <c r="J409" s="2">
        <v>3861.9459999999999</v>
      </c>
      <c r="K409" s="2">
        <v>4276.8990000000003</v>
      </c>
      <c r="L409" s="2">
        <v>4068.8180000000002</v>
      </c>
      <c r="M409" s="2">
        <v>4401.0749999999998</v>
      </c>
      <c r="N409" s="2">
        <v>4366.1289999999999</v>
      </c>
      <c r="O409" s="2">
        <v>4716.4790000000003</v>
      </c>
      <c r="P409" s="2">
        <v>4494.4549999999999</v>
      </c>
      <c r="Q409" s="2">
        <v>4259.71</v>
      </c>
      <c r="R409" s="2">
        <v>4384.5050000000001</v>
      </c>
      <c r="S409" s="2">
        <v>4173.3729999999996</v>
      </c>
      <c r="T409" s="2">
        <v>4040.38</v>
      </c>
      <c r="U409" s="2">
        <v>3915.91</v>
      </c>
      <c r="V409" s="2">
        <v>3593.7260000000001</v>
      </c>
      <c r="W409" s="2">
        <v>3489.2049999999999</v>
      </c>
      <c r="X409" s="2">
        <v>3336.7660000000001</v>
      </c>
      <c r="Y409" s="2">
        <v>2898.7159999999999</v>
      </c>
      <c r="Z409" s="2">
        <v>2645.453</v>
      </c>
      <c r="AA409" s="2">
        <v>2846.37</v>
      </c>
      <c r="AB409" s="2">
        <v>3730.2700416666598</v>
      </c>
      <c r="AC409" s="2"/>
    </row>
    <row r="410" spans="3:29" x14ac:dyDescent="0.2">
      <c r="C410" t="s">
        <v>389</v>
      </c>
      <c r="D410" s="6">
        <v>811.5684</v>
      </c>
      <c r="E410" s="6">
        <v>811.5684</v>
      </c>
      <c r="F410" s="6">
        <v>811.23540000000003</v>
      </c>
      <c r="G410" s="6">
        <v>811.5684</v>
      </c>
      <c r="H410">
        <v>811.5684</v>
      </c>
      <c r="I410">
        <v>811.5684</v>
      </c>
      <c r="J410">
        <v>811.23540000000003</v>
      </c>
      <c r="K410">
        <v>811.5684</v>
      </c>
      <c r="L410">
        <v>811.5684</v>
      </c>
      <c r="M410">
        <v>811.5684</v>
      </c>
      <c r="N410">
        <v>811.23540000000003</v>
      </c>
      <c r="O410">
        <v>811.5684</v>
      </c>
      <c r="P410">
        <v>811.5684</v>
      </c>
      <c r="Q410">
        <v>811.5684</v>
      </c>
      <c r="R410">
        <v>811.23540000000003</v>
      </c>
      <c r="S410">
        <v>811.5684</v>
      </c>
      <c r="T410">
        <v>811.5684</v>
      </c>
      <c r="U410">
        <v>811.5684</v>
      </c>
      <c r="V410">
        <v>811.23540000000003</v>
      </c>
      <c r="W410">
        <v>811.5684</v>
      </c>
      <c r="X410">
        <v>811.5684</v>
      </c>
      <c r="Y410">
        <v>811.5684</v>
      </c>
      <c r="Z410">
        <v>811.23540000000003</v>
      </c>
      <c r="AA410">
        <v>811.5684</v>
      </c>
      <c r="AB410">
        <v>811.48514999999998</v>
      </c>
    </row>
    <row r="411" spans="3:29" x14ac:dyDescent="0.2">
      <c r="C411" t="s">
        <v>390</v>
      </c>
      <c r="D411">
        <v>658.69399999999996</v>
      </c>
      <c r="E411">
        <v>956.53390000000002</v>
      </c>
      <c r="F411">
        <v>1195.5350000000001</v>
      </c>
      <c r="G411">
        <v>1350.7660000000001</v>
      </c>
      <c r="H411">
        <v>1491.4780000000001</v>
      </c>
      <c r="I411">
        <v>1579.8119999999999</v>
      </c>
      <c r="J411">
        <v>1667.85</v>
      </c>
      <c r="K411">
        <v>1737.6110000000001</v>
      </c>
      <c r="L411">
        <v>1843.7380000000001</v>
      </c>
      <c r="M411">
        <v>1952.1769999999999</v>
      </c>
      <c r="N411">
        <v>2063.2570000000001</v>
      </c>
      <c r="O411">
        <v>2172.8290000000002</v>
      </c>
      <c r="P411">
        <v>2278.3200000000002</v>
      </c>
      <c r="Q411">
        <v>2382.846</v>
      </c>
      <c r="R411">
        <v>2585.279</v>
      </c>
      <c r="S411">
        <v>2824.5619999999999</v>
      </c>
      <c r="T411">
        <v>3107.9259999999999</v>
      </c>
      <c r="U411">
        <v>3275.9549999999999</v>
      </c>
      <c r="V411">
        <v>3420.683</v>
      </c>
      <c r="W411">
        <v>3610.4250000000002</v>
      </c>
      <c r="X411">
        <v>3689.8719999999998</v>
      </c>
      <c r="Y411">
        <v>3807.5810000000001</v>
      </c>
      <c r="Z411">
        <v>3976.721</v>
      </c>
      <c r="AA411">
        <v>4059.5889999999999</v>
      </c>
      <c r="AB411">
        <v>2403.7516624999998</v>
      </c>
    </row>
    <row r="412" spans="3:29" x14ac:dyDescent="0.2">
      <c r="C412" t="s">
        <v>391</v>
      </c>
      <c r="D412">
        <v>583.32180000000005</v>
      </c>
      <c r="E412">
        <v>582.755</v>
      </c>
      <c r="F412">
        <v>581.52449999999999</v>
      </c>
      <c r="G412">
        <v>581.93050000000005</v>
      </c>
      <c r="H412">
        <v>582.71299999999997</v>
      </c>
      <c r="I412">
        <v>582.87919999999997</v>
      </c>
      <c r="J412">
        <v>582.26980000000003</v>
      </c>
      <c r="K412">
        <v>581.33799999999997</v>
      </c>
      <c r="L412">
        <v>581.02940000000001</v>
      </c>
      <c r="M412">
        <v>581.36159999999995</v>
      </c>
      <c r="N412">
        <v>581.80349999999999</v>
      </c>
      <c r="O412">
        <v>582.3152</v>
      </c>
      <c r="P412">
        <v>581.62300000000005</v>
      </c>
      <c r="Q412">
        <v>581.02710000000002</v>
      </c>
      <c r="R412">
        <v>580.88300000000004</v>
      </c>
      <c r="S412">
        <v>581.62729999999999</v>
      </c>
      <c r="T412">
        <v>581.06230000000005</v>
      </c>
      <c r="U412">
        <v>581.54660000000001</v>
      </c>
      <c r="V412">
        <v>579.59780000000001</v>
      </c>
      <c r="W412">
        <v>578.91390000000001</v>
      </c>
      <c r="X412">
        <v>579.7808</v>
      </c>
      <c r="Y412">
        <v>580.56809999999996</v>
      </c>
      <c r="Z412">
        <v>580.55439999999999</v>
      </c>
      <c r="AA412">
        <v>578.3107</v>
      </c>
      <c r="AB412">
        <v>581.2806875</v>
      </c>
    </row>
    <row r="413" spans="3:29" x14ac:dyDescent="0.2">
      <c r="C413" t="s">
        <v>392</v>
      </c>
      <c r="D413" s="18">
        <v>0</v>
      </c>
      <c r="E413" s="18">
        <v>0</v>
      </c>
      <c r="F413" s="18">
        <v>0</v>
      </c>
      <c r="G413">
        <v>9.1967309999999997E-2</v>
      </c>
      <c r="H413" s="18">
        <v>1.839437E-2</v>
      </c>
      <c r="I413" s="18">
        <v>0.1747454</v>
      </c>
      <c r="J413" s="18">
        <v>0.14562020000000001</v>
      </c>
      <c r="K413" s="18">
        <v>0</v>
      </c>
      <c r="L413" s="18">
        <v>0</v>
      </c>
      <c r="M413" s="18">
        <v>0</v>
      </c>
      <c r="N413" s="18">
        <v>0</v>
      </c>
      <c r="O413" s="18">
        <v>3.0314089999999998E-2</v>
      </c>
      <c r="P413" s="18">
        <v>3.7374520000000001E-2</v>
      </c>
      <c r="Q413" s="18">
        <v>1.9737950000000001E-2</v>
      </c>
      <c r="R413" s="18">
        <v>1.121519E-2</v>
      </c>
      <c r="S413" s="18">
        <v>2.0246650000000001E-2</v>
      </c>
      <c r="T413" s="18">
        <v>3.6758779999999998E-2</v>
      </c>
      <c r="U413" s="18">
        <v>6.6908110000000007E-2</v>
      </c>
      <c r="V413" s="18">
        <v>0.1494317</v>
      </c>
      <c r="W413">
        <v>0.32424209999999998</v>
      </c>
      <c r="X413" s="18">
        <v>0.31211460000000002</v>
      </c>
      <c r="Y413">
        <v>0.38768150000000001</v>
      </c>
      <c r="Z413">
        <v>0.53632340000000001</v>
      </c>
      <c r="AA413">
        <v>0.41180169999999999</v>
      </c>
      <c r="AB413">
        <v>0.11561989875000001</v>
      </c>
    </row>
    <row r="414" spans="3:29" x14ac:dyDescent="0.2">
      <c r="C414" t="s">
        <v>393</v>
      </c>
      <c r="D414">
        <v>47.496580000000002</v>
      </c>
      <c r="E414">
        <v>260.32549999999998</v>
      </c>
      <c r="F414">
        <v>358.476</v>
      </c>
      <c r="G414">
        <v>464.49200000000002</v>
      </c>
      <c r="H414">
        <v>530.32709999999997</v>
      </c>
      <c r="I414">
        <v>664.0421</v>
      </c>
      <c r="J414">
        <v>798.95140000000004</v>
      </c>
      <c r="K414">
        <v>753.34879999999998</v>
      </c>
      <c r="L414">
        <v>959.98339999999996</v>
      </c>
      <c r="M414">
        <v>1009.249</v>
      </c>
      <c r="N414">
        <v>943.29750000000001</v>
      </c>
      <c r="O414">
        <v>1067.7929999999999</v>
      </c>
      <c r="P414">
        <v>1095.8879999999999</v>
      </c>
      <c r="Q414">
        <v>1429.2539999999999</v>
      </c>
      <c r="R414">
        <v>1354.7080000000001</v>
      </c>
      <c r="S414">
        <v>1439.5630000000001</v>
      </c>
      <c r="T414">
        <v>1562.329</v>
      </c>
      <c r="U414">
        <v>1571.1089999999999</v>
      </c>
      <c r="V414">
        <v>1583.377</v>
      </c>
      <c r="W414">
        <v>1736.0150000000001</v>
      </c>
      <c r="X414">
        <v>1713.4860000000001</v>
      </c>
      <c r="Y414">
        <v>1850.23</v>
      </c>
      <c r="Z414">
        <v>1939.625</v>
      </c>
      <c r="AA414">
        <v>2328.4899999999998</v>
      </c>
      <c r="AB414">
        <v>1144.24401583333</v>
      </c>
    </row>
    <row r="415" spans="3:29" x14ac:dyDescent="0.2">
      <c r="C415" t="s">
        <v>394</v>
      </c>
      <c r="D415">
        <v>3952.1990000000001</v>
      </c>
      <c r="E415">
        <v>3484.7289999999998</v>
      </c>
      <c r="F415">
        <v>3274.83</v>
      </c>
      <c r="G415">
        <v>3284.3139999999999</v>
      </c>
      <c r="H415">
        <v>3029.8820000000001</v>
      </c>
      <c r="I415">
        <v>3037.922</v>
      </c>
      <c r="J415">
        <v>2709.3670000000002</v>
      </c>
      <c r="K415">
        <v>2741.1529999999998</v>
      </c>
      <c r="L415">
        <v>2550.931</v>
      </c>
      <c r="M415">
        <v>1480.412</v>
      </c>
      <c r="N415">
        <v>1558.0719999999999</v>
      </c>
      <c r="O415">
        <v>715.89679999999998</v>
      </c>
      <c r="P415">
        <v>710.07039999999995</v>
      </c>
      <c r="Q415">
        <v>673.22379999999998</v>
      </c>
      <c r="R415">
        <v>678.90110000000004</v>
      </c>
      <c r="S415">
        <v>653.12260000000003</v>
      </c>
      <c r="T415">
        <v>549.50699999999995</v>
      </c>
      <c r="U415">
        <v>529.48900000000003</v>
      </c>
      <c r="V415">
        <v>517.08770000000004</v>
      </c>
      <c r="W415">
        <v>498.15410000000003</v>
      </c>
      <c r="X415">
        <v>485.02690000000001</v>
      </c>
      <c r="Y415">
        <v>458.72859999999997</v>
      </c>
      <c r="Z415">
        <v>448.5514</v>
      </c>
      <c r="AA415">
        <v>451.87049999999999</v>
      </c>
      <c r="AB415">
        <v>1603.0600374999999</v>
      </c>
    </row>
    <row r="416" spans="3:29" x14ac:dyDescent="0.2">
      <c r="C416" t="s">
        <v>395</v>
      </c>
      <c r="D416">
        <v>2.3940000000000001</v>
      </c>
      <c r="E416">
        <v>2.3940000000000001</v>
      </c>
      <c r="F416">
        <v>2.3905660000000002</v>
      </c>
      <c r="G416">
        <v>2.3885890000000001</v>
      </c>
      <c r="H416">
        <v>2.3864570000000001</v>
      </c>
      <c r="I416">
        <v>2.3839980000000001</v>
      </c>
      <c r="J416">
        <v>2.379283</v>
      </c>
      <c r="K416">
        <v>2.380226</v>
      </c>
      <c r="L416">
        <v>2.3703880000000002</v>
      </c>
      <c r="M416">
        <v>2.3643209999999999</v>
      </c>
      <c r="N416">
        <v>2.3697979999999998</v>
      </c>
      <c r="O416">
        <v>2.3544830000000001</v>
      </c>
      <c r="P416">
        <v>2.343575</v>
      </c>
      <c r="Q416">
        <v>2.3472680000000001</v>
      </c>
      <c r="R416">
        <v>2.3182879999999999</v>
      </c>
      <c r="S416">
        <v>2.2962720000000001</v>
      </c>
      <c r="T416">
        <v>2.2905329999999999</v>
      </c>
      <c r="U416">
        <v>2.2593779999999999</v>
      </c>
      <c r="V416">
        <v>2.2446199999999998</v>
      </c>
      <c r="W416">
        <v>2.2327330000000001</v>
      </c>
      <c r="X416">
        <v>2.1987320000000001</v>
      </c>
      <c r="Y416">
        <v>2.1625529999999999</v>
      </c>
      <c r="Z416">
        <v>2.1370469999999999</v>
      </c>
      <c r="AA416">
        <v>2.1187550000000002</v>
      </c>
      <c r="AB416">
        <v>2.3127442916666601</v>
      </c>
    </row>
    <row r="417" spans="3:28" x14ac:dyDescent="0.2">
      <c r="C417" t="s">
        <v>396</v>
      </c>
      <c r="D417">
        <v>127.1327</v>
      </c>
      <c r="E417">
        <v>75.301569999999998</v>
      </c>
      <c r="F417">
        <v>95.350170000000006</v>
      </c>
      <c r="G417">
        <v>84.860299999999995</v>
      </c>
      <c r="H417">
        <v>76.944659999999999</v>
      </c>
      <c r="I417">
        <v>69.408959999999993</v>
      </c>
      <c r="J417">
        <v>73.224019999999996</v>
      </c>
      <c r="K417">
        <v>89.905860000000004</v>
      </c>
      <c r="L417">
        <v>69.752170000000007</v>
      </c>
      <c r="M417">
        <v>77.112250000000003</v>
      </c>
      <c r="N417">
        <v>93.563280000000006</v>
      </c>
      <c r="O417">
        <v>71.997960000000006</v>
      </c>
      <c r="P417">
        <v>65.283929999999998</v>
      </c>
      <c r="Q417">
        <v>89.559420000000003</v>
      </c>
      <c r="R417">
        <v>61.173200000000001</v>
      </c>
      <c r="S417">
        <v>60.198300000000003</v>
      </c>
      <c r="T417">
        <v>62.915689999999998</v>
      </c>
      <c r="U417">
        <v>62.44473</v>
      </c>
      <c r="V417">
        <v>60.981679999999997</v>
      </c>
      <c r="W417">
        <v>61.926349999999999</v>
      </c>
      <c r="X417">
        <v>63.606070000000003</v>
      </c>
      <c r="Y417">
        <v>65.553179999999998</v>
      </c>
      <c r="Z417">
        <v>66.070589999999996</v>
      </c>
      <c r="AA417">
        <v>67.300290000000004</v>
      </c>
      <c r="AB417">
        <v>74.648638750000003</v>
      </c>
    </row>
    <row r="418" spans="3:28" x14ac:dyDescent="0.2">
      <c r="C418" t="s">
        <v>397</v>
      </c>
      <c r="D418">
        <v>3880.7550000000001</v>
      </c>
      <c r="E418">
        <v>3520.59</v>
      </c>
      <c r="F418">
        <v>3484.1120000000001</v>
      </c>
      <c r="G418">
        <v>3825.8470000000002</v>
      </c>
      <c r="H418">
        <v>3494.1109999999999</v>
      </c>
      <c r="I418">
        <v>3469.598</v>
      </c>
      <c r="J418">
        <v>3817.3490000000002</v>
      </c>
      <c r="K418">
        <v>3489.7489999999998</v>
      </c>
      <c r="L418">
        <v>3446.9229999999998</v>
      </c>
      <c r="M418">
        <v>3800.277</v>
      </c>
      <c r="N418">
        <v>3484.7449999999999</v>
      </c>
      <c r="O418">
        <v>3464.5070000000001</v>
      </c>
      <c r="P418">
        <v>3758.95</v>
      </c>
      <c r="Q418">
        <v>3463.2249999999999</v>
      </c>
      <c r="R418">
        <v>3445.48</v>
      </c>
      <c r="S418">
        <v>3710.2959999999998</v>
      </c>
      <c r="T418">
        <v>3426.5369999999998</v>
      </c>
      <c r="U418">
        <v>3390.7840000000001</v>
      </c>
      <c r="V418">
        <v>3680.9140000000002</v>
      </c>
      <c r="W418">
        <v>3381.096</v>
      </c>
      <c r="X418">
        <v>3355.828</v>
      </c>
      <c r="Y418">
        <v>3609.777</v>
      </c>
      <c r="Z418">
        <v>3332.0149999999999</v>
      </c>
      <c r="AA418">
        <v>2676.4029999999998</v>
      </c>
      <c r="AB418">
        <v>3517.0778333333301</v>
      </c>
    </row>
    <row r="419" spans="3:28" x14ac:dyDescent="0.2">
      <c r="C419" t="s">
        <v>398</v>
      </c>
      <c r="D419">
        <v>61.515450000000001</v>
      </c>
      <c r="E419">
        <v>61.455620000000003</v>
      </c>
      <c r="F419">
        <v>61.018430000000002</v>
      </c>
      <c r="G419">
        <v>60.765839999999997</v>
      </c>
      <c r="H419">
        <v>60.80733</v>
      </c>
      <c r="I419">
        <v>60.523029999999999</v>
      </c>
      <c r="J419">
        <v>60.265030000000003</v>
      </c>
      <c r="K419">
        <v>60.33905</v>
      </c>
      <c r="L419">
        <v>59.736020000000003</v>
      </c>
      <c r="M419">
        <v>59.567810000000001</v>
      </c>
      <c r="N419">
        <v>59.924480000000003</v>
      </c>
      <c r="O419">
        <v>59.399070000000002</v>
      </c>
      <c r="P419">
        <v>59.092109999999998</v>
      </c>
      <c r="Q419">
        <v>59.100209999999997</v>
      </c>
      <c r="R419">
        <v>58.396099999999997</v>
      </c>
      <c r="S419">
        <v>57.800739999999998</v>
      </c>
      <c r="T419">
        <v>57.618580000000001</v>
      </c>
      <c r="U419">
        <v>56.865969999999997</v>
      </c>
      <c r="V419">
        <v>56.472299999999997</v>
      </c>
      <c r="W419">
        <v>56.193100000000001</v>
      </c>
      <c r="X419">
        <v>55.463729999999998</v>
      </c>
      <c r="Y419">
        <v>54.49709</v>
      </c>
      <c r="Z419">
        <v>54.107939999999999</v>
      </c>
      <c r="AA419">
        <v>53.720750000000002</v>
      </c>
      <c r="AB419">
        <v>58.5269075</v>
      </c>
    </row>
    <row r="420" spans="3:28" x14ac:dyDescent="0.2">
      <c r="C420" t="s">
        <v>399</v>
      </c>
      <c r="D420">
        <v>89.424800000000005</v>
      </c>
      <c r="E420">
        <v>89.350980000000007</v>
      </c>
      <c r="F420">
        <v>88.837140000000005</v>
      </c>
      <c r="G420">
        <v>88.969650000000001</v>
      </c>
      <c r="H420">
        <v>89.166510000000002</v>
      </c>
      <c r="I420">
        <v>89.195179999999993</v>
      </c>
      <c r="J420">
        <v>89.304599999999994</v>
      </c>
      <c r="K420">
        <v>88.786339999999996</v>
      </c>
      <c r="L420">
        <v>88.81335</v>
      </c>
      <c r="M420">
        <v>88.969650000000001</v>
      </c>
      <c r="N420">
        <v>88.989699999999999</v>
      </c>
      <c r="O420">
        <v>89.394639999999995</v>
      </c>
      <c r="P420">
        <v>89.350980000000007</v>
      </c>
      <c r="Q420">
        <v>88.786339999999996</v>
      </c>
      <c r="R420">
        <v>88.946700000000007</v>
      </c>
      <c r="S420">
        <v>89.166510000000002</v>
      </c>
      <c r="T420">
        <v>89.180220000000006</v>
      </c>
      <c r="U420">
        <v>89.424800000000005</v>
      </c>
      <c r="V420">
        <v>88.733890000000002</v>
      </c>
      <c r="W420">
        <v>88.784130000000005</v>
      </c>
      <c r="X420">
        <v>88.895799999999994</v>
      </c>
      <c r="Y420">
        <v>89.078829999999996</v>
      </c>
      <c r="Z420">
        <v>89.361149999999995</v>
      </c>
      <c r="AA420">
        <v>89.350980000000007</v>
      </c>
      <c r="AB420">
        <v>89.094286249999996</v>
      </c>
    </row>
    <row r="421" spans="3:28" x14ac:dyDescent="0.2">
      <c r="C421" t="s">
        <v>400</v>
      </c>
      <c r="D421">
        <v>-0.55767789999999995</v>
      </c>
      <c r="E421">
        <v>-0.29935919999999999</v>
      </c>
      <c r="F421">
        <v>-0.57828489999999999</v>
      </c>
      <c r="G421">
        <v>-1.0711630000000001</v>
      </c>
      <c r="H421">
        <v>-0.96427819999999997</v>
      </c>
      <c r="I421">
        <v>-1.195589</v>
      </c>
      <c r="J421">
        <v>-1.3205210000000001</v>
      </c>
      <c r="K421">
        <v>-1.2968409999999999</v>
      </c>
      <c r="L421">
        <v>-1.318827</v>
      </c>
      <c r="M421">
        <v>-1.387589</v>
      </c>
      <c r="N421">
        <v>-5.315715</v>
      </c>
      <c r="O421">
        <v>-9.1299349999999997</v>
      </c>
      <c r="P421">
        <v>-11.25813</v>
      </c>
      <c r="Q421">
        <v>-11.365119999999999</v>
      </c>
      <c r="R421">
        <v>-11.58764</v>
      </c>
      <c r="S421">
        <v>-11.78966</v>
      </c>
      <c r="T421">
        <v>-11.99526</v>
      </c>
      <c r="U421">
        <v>-11.986090000000001</v>
      </c>
      <c r="V421">
        <v>-18.668839999999999</v>
      </c>
      <c r="W421">
        <v>-22.598710000000001</v>
      </c>
      <c r="X421">
        <v>-25.829239999999999</v>
      </c>
      <c r="Y421">
        <v>-25.982040000000001</v>
      </c>
      <c r="Z421">
        <v>-25.86713</v>
      </c>
      <c r="AA421">
        <v>-25.995480000000001</v>
      </c>
      <c r="AB421">
        <v>-9.9732966750000003</v>
      </c>
    </row>
    <row r="422" spans="3:28" x14ac:dyDescent="0.2">
      <c r="C422" t="s">
        <v>401</v>
      </c>
      <c r="D422">
        <v>-1.3832850000000001</v>
      </c>
      <c r="E422">
        <v>-1.1403840000000001</v>
      </c>
      <c r="F422">
        <v>-2.705533</v>
      </c>
      <c r="G422">
        <v>-4.467638</v>
      </c>
      <c r="H422">
        <v>-4.6707029999999996</v>
      </c>
      <c r="I422">
        <v>-5.8181409999999998</v>
      </c>
      <c r="J422">
        <v>-5.5266000000000002</v>
      </c>
      <c r="K422">
        <v>-5.1986910000000002</v>
      </c>
      <c r="L422">
        <v>-5.3400569999999998</v>
      </c>
      <c r="M422">
        <v>-5.824001</v>
      </c>
      <c r="N422">
        <v>-6.243093</v>
      </c>
      <c r="O422">
        <v>-6.4920270000000002</v>
      </c>
      <c r="P422">
        <v>-7.2412749999999999</v>
      </c>
      <c r="Q422">
        <v>-7.7323219999999999</v>
      </c>
      <c r="R422">
        <v>-8.3972490000000004</v>
      </c>
      <c r="S422">
        <v>-9.1709490000000002</v>
      </c>
      <c r="T422">
        <v>-9.7271529999999995</v>
      </c>
      <c r="U422">
        <v>-9.8779830000000004</v>
      </c>
      <c r="V422">
        <v>-10.749829999999999</v>
      </c>
      <c r="W422">
        <v>-10.96908</v>
      </c>
      <c r="X422">
        <v>-11.10557</v>
      </c>
      <c r="Y422">
        <v>-11.326180000000001</v>
      </c>
      <c r="Z422">
        <v>-11.562530000000001</v>
      </c>
      <c r="AA422">
        <v>-11.87515</v>
      </c>
      <c r="AB422">
        <v>-7.2727259999999996</v>
      </c>
    </row>
    <row r="423" spans="3:28" x14ac:dyDescent="0.2">
      <c r="C423" t="s">
        <v>402</v>
      </c>
      <c r="D423">
        <v>1231.049</v>
      </c>
      <c r="E423">
        <v>1326.7950000000001</v>
      </c>
      <c r="F423">
        <v>1444.0260000000001</v>
      </c>
      <c r="G423">
        <v>1470.982</v>
      </c>
      <c r="H423">
        <v>1500.954</v>
      </c>
      <c r="I423">
        <v>1533.826</v>
      </c>
      <c r="J423">
        <v>1585.413</v>
      </c>
      <c r="K423">
        <v>1638.5309999999999</v>
      </c>
      <c r="L423">
        <v>1689.819</v>
      </c>
      <c r="M423">
        <v>1745.31</v>
      </c>
      <c r="N423">
        <v>1847.2629999999999</v>
      </c>
      <c r="O423">
        <v>1910.596</v>
      </c>
      <c r="P423">
        <v>2010.402</v>
      </c>
      <c r="Q423">
        <v>2106.4</v>
      </c>
      <c r="R423">
        <v>2176.0630000000001</v>
      </c>
      <c r="S423">
        <v>2251.7130000000002</v>
      </c>
      <c r="T423">
        <v>2375.4450000000002</v>
      </c>
      <c r="U423">
        <v>2441.328</v>
      </c>
      <c r="V423">
        <v>2509.556</v>
      </c>
      <c r="W423">
        <v>2584.8220000000001</v>
      </c>
      <c r="X423">
        <v>2879.0450000000001</v>
      </c>
      <c r="Y423">
        <v>3189.1689999999999</v>
      </c>
      <c r="Z423">
        <v>3426.2080000000001</v>
      </c>
      <c r="AA423">
        <v>3570.0949999999998</v>
      </c>
      <c r="AB423">
        <v>2101.8670833333299</v>
      </c>
    </row>
    <row r="424" spans="3:28" x14ac:dyDescent="0.2">
      <c r="C424" t="s">
        <v>403</v>
      </c>
      <c r="D424">
        <v>100847.7</v>
      </c>
      <c r="E424">
        <v>101266.4</v>
      </c>
      <c r="F424">
        <v>101372.4</v>
      </c>
      <c r="G424">
        <v>101902.2</v>
      </c>
      <c r="H424">
        <v>102325.3</v>
      </c>
      <c r="I424">
        <v>102873.7</v>
      </c>
      <c r="J424">
        <v>103225.8</v>
      </c>
      <c r="K424">
        <v>103650.7</v>
      </c>
      <c r="L424">
        <v>104180.8</v>
      </c>
      <c r="M424">
        <v>104710.9</v>
      </c>
      <c r="N424">
        <v>105359.7</v>
      </c>
      <c r="O424">
        <v>105841.2</v>
      </c>
      <c r="P424">
        <v>106499.7</v>
      </c>
      <c r="Q424">
        <v>107136.7</v>
      </c>
      <c r="R424">
        <v>107943.7</v>
      </c>
      <c r="S424">
        <v>108602.6</v>
      </c>
      <c r="T424">
        <v>109154.5</v>
      </c>
      <c r="U424">
        <v>109788</v>
      </c>
      <c r="V424">
        <v>110447.8</v>
      </c>
      <c r="W424">
        <v>111077.8</v>
      </c>
      <c r="X424">
        <v>111834.1</v>
      </c>
      <c r="Y424">
        <v>112562.2</v>
      </c>
      <c r="Z424">
        <v>113324.1</v>
      </c>
      <c r="AA424">
        <v>114411.5</v>
      </c>
      <c r="AB424">
        <v>106680.8125</v>
      </c>
    </row>
    <row r="425" spans="3:28" x14ac:dyDescent="0.2">
      <c r="C425" t="s">
        <v>404</v>
      </c>
      <c r="D425">
        <v>7.3106869999999997E-3</v>
      </c>
      <c r="E425" s="18">
        <v>0</v>
      </c>
      <c r="F425" s="18">
        <v>0</v>
      </c>
      <c r="G425" s="18">
        <v>0</v>
      </c>
      <c r="H425" s="18">
        <v>1.0641960000000001E-2</v>
      </c>
      <c r="I425" s="18">
        <v>7.0946430000000003E-3</v>
      </c>
      <c r="J425" s="18">
        <v>1.511922E-3</v>
      </c>
      <c r="K425" s="18">
        <v>2.1303309999999999E-2</v>
      </c>
      <c r="L425" s="18">
        <v>0</v>
      </c>
      <c r="M425" s="18">
        <v>3.4470120000000002E-3</v>
      </c>
      <c r="N425" s="18">
        <v>1.4290310000000001E-2</v>
      </c>
      <c r="O425" s="18">
        <v>7.0644200000000001E-3</v>
      </c>
      <c r="P425" s="18">
        <v>1.068183E-2</v>
      </c>
      <c r="Q425" s="18">
        <v>6.9565769999999999E-2</v>
      </c>
      <c r="R425" s="18">
        <v>5.898842E-2</v>
      </c>
      <c r="S425">
        <v>4.6995769999999999E-2</v>
      </c>
      <c r="T425">
        <v>0.24175830000000001</v>
      </c>
      <c r="U425">
        <v>0.25953799999999999</v>
      </c>
      <c r="V425">
        <v>0.33713910000000002</v>
      </c>
      <c r="W425">
        <v>0.45156089999999999</v>
      </c>
      <c r="X425">
        <v>0.50379839999999998</v>
      </c>
      <c r="Y425">
        <v>0.6201236</v>
      </c>
      <c r="Z425">
        <v>0.74740410000000002</v>
      </c>
      <c r="AA425">
        <v>0.83082319999999998</v>
      </c>
      <c r="AB425">
        <v>0.177126735583333</v>
      </c>
    </row>
    <row r="426" spans="3:28" x14ac:dyDescent="0.2">
      <c r="C426" t="s">
        <v>405</v>
      </c>
      <c r="D426">
        <v>7.3106869999999997E-3</v>
      </c>
      <c r="E426" s="18">
        <v>0</v>
      </c>
      <c r="F426" s="18">
        <v>0</v>
      </c>
      <c r="G426" s="18">
        <v>0</v>
      </c>
      <c r="H426" s="18">
        <v>1.0641960000000001E-2</v>
      </c>
      <c r="I426" s="18">
        <v>7.0946430000000003E-3</v>
      </c>
      <c r="J426" s="18">
        <v>1.511922E-3</v>
      </c>
      <c r="K426" s="18">
        <v>2.1303309999999999E-2</v>
      </c>
      <c r="L426" s="18">
        <v>0</v>
      </c>
      <c r="M426" s="18">
        <v>3.4470120000000002E-3</v>
      </c>
      <c r="N426" s="18">
        <v>1.4290310000000001E-2</v>
      </c>
      <c r="O426" s="18">
        <v>7.0644200000000001E-3</v>
      </c>
      <c r="P426" s="18">
        <v>1.068183E-2</v>
      </c>
      <c r="Q426" s="18">
        <v>6.9565769999999999E-2</v>
      </c>
      <c r="R426" s="18">
        <v>5.898842E-2</v>
      </c>
      <c r="S426">
        <v>4.6995769999999999E-2</v>
      </c>
      <c r="T426">
        <v>0.24175830000000001</v>
      </c>
      <c r="U426">
        <v>0.25953799999999999</v>
      </c>
      <c r="V426">
        <v>0.33713910000000002</v>
      </c>
      <c r="W426">
        <v>0.45156089999999999</v>
      </c>
      <c r="X426">
        <v>0.50379839999999998</v>
      </c>
      <c r="Y426">
        <v>0.6201236</v>
      </c>
      <c r="Z426">
        <v>0.74740410000000002</v>
      </c>
      <c r="AA426">
        <v>0.83082319999999998</v>
      </c>
      <c r="AB426">
        <v>0.177126735583333</v>
      </c>
    </row>
    <row r="427" spans="3:28" x14ac:dyDescent="0.2">
      <c r="C427" t="s">
        <v>406</v>
      </c>
      <c r="D427">
        <v>338.42020000000002</v>
      </c>
      <c r="E427">
        <v>322.92039999999997</v>
      </c>
      <c r="F427">
        <v>297.61279999999999</v>
      </c>
      <c r="G427">
        <v>277.06079999999997</v>
      </c>
      <c r="H427">
        <v>273.50189999999998</v>
      </c>
      <c r="I427">
        <v>235.24809999999999</v>
      </c>
      <c r="J427">
        <v>220.79900000000001</v>
      </c>
      <c r="K427">
        <v>224.5145</v>
      </c>
      <c r="L427">
        <v>208.06360000000001</v>
      </c>
      <c r="M427">
        <v>212.54730000000001</v>
      </c>
      <c r="N427">
        <v>212.1977</v>
      </c>
      <c r="O427">
        <v>219.1027</v>
      </c>
      <c r="P427">
        <v>214.73099999999999</v>
      </c>
      <c r="Q427">
        <v>204.32980000000001</v>
      </c>
      <c r="R427">
        <v>205.39519999999999</v>
      </c>
      <c r="S427">
        <v>196.8484</v>
      </c>
      <c r="T427">
        <v>191.26509999999999</v>
      </c>
      <c r="U427">
        <v>183.48439999999999</v>
      </c>
      <c r="V427">
        <v>178.65880000000001</v>
      </c>
      <c r="W427">
        <v>173.97749999999999</v>
      </c>
      <c r="X427">
        <v>170.67080000000001</v>
      </c>
      <c r="Y427">
        <v>156.4205</v>
      </c>
      <c r="Z427">
        <v>151.86340000000001</v>
      </c>
      <c r="AA427">
        <v>150.64580000000001</v>
      </c>
      <c r="AB427">
        <v>217.51165416666601</v>
      </c>
    </row>
    <row r="428" spans="3:28" x14ac:dyDescent="0.2">
      <c r="C428" t="s">
        <v>407</v>
      </c>
      <c r="D428">
        <v>179.9676</v>
      </c>
      <c r="E428">
        <v>183.15049999999999</v>
      </c>
      <c r="F428">
        <v>161.11340000000001</v>
      </c>
      <c r="G428">
        <v>144.64109999999999</v>
      </c>
      <c r="H428">
        <v>142.08439999999999</v>
      </c>
      <c r="I428">
        <v>112.8045</v>
      </c>
      <c r="J428">
        <v>98.400859999999994</v>
      </c>
      <c r="K428">
        <v>103.0592</v>
      </c>
      <c r="L428">
        <v>84.731979999999993</v>
      </c>
      <c r="M428">
        <v>87.888419999999996</v>
      </c>
      <c r="N428">
        <v>90.827119999999994</v>
      </c>
      <c r="O428">
        <v>95.439620000000005</v>
      </c>
      <c r="P428">
        <v>93.672839999999994</v>
      </c>
      <c r="Q428">
        <v>81.220160000000007</v>
      </c>
      <c r="R428">
        <v>87.880099999999999</v>
      </c>
      <c r="S428">
        <v>81.405929999999998</v>
      </c>
      <c r="T428">
        <v>75.817729999999997</v>
      </c>
      <c r="U428">
        <v>72.211259999999996</v>
      </c>
      <c r="V428">
        <v>68.585300000000004</v>
      </c>
      <c r="W428">
        <v>63.696570000000001</v>
      </c>
      <c r="X428">
        <v>63.3309</v>
      </c>
      <c r="Y428">
        <v>51.343890000000002</v>
      </c>
      <c r="Z428">
        <v>47.59713</v>
      </c>
      <c r="AA428">
        <v>48.256250000000001</v>
      </c>
      <c r="AB428">
        <v>96.630281666666605</v>
      </c>
    </row>
    <row r="429" spans="3:28" x14ac:dyDescent="0.2">
      <c r="C429" t="s">
        <v>408</v>
      </c>
      <c r="D429">
        <v>3.4923549999999999</v>
      </c>
      <c r="E429">
        <v>3.488712</v>
      </c>
      <c r="F429">
        <v>3.486888</v>
      </c>
      <c r="G429">
        <v>3.4984060000000001</v>
      </c>
      <c r="H429">
        <v>3.4960550000000001</v>
      </c>
      <c r="I429">
        <v>3.4923310000000001</v>
      </c>
      <c r="J429">
        <v>3.489541</v>
      </c>
      <c r="K429">
        <v>3.4827340000000002</v>
      </c>
      <c r="L429">
        <v>3.4859010000000001</v>
      </c>
      <c r="M429">
        <v>3.4940000000000002</v>
      </c>
      <c r="N429">
        <v>3.4868250000000001</v>
      </c>
      <c r="O429">
        <v>3.4779559999999998</v>
      </c>
      <c r="P429">
        <v>3.4757199999999999</v>
      </c>
      <c r="Q429">
        <v>3.472909</v>
      </c>
      <c r="R429">
        <v>3.4809649999999999</v>
      </c>
      <c r="S429">
        <v>3.4877479999999998</v>
      </c>
      <c r="T429">
        <v>3.4724430000000002</v>
      </c>
      <c r="U429">
        <v>3.4698199999999999</v>
      </c>
      <c r="V429">
        <v>3.4661849999999998</v>
      </c>
      <c r="W429">
        <v>3.4551419999999999</v>
      </c>
      <c r="X429">
        <v>3.4701689999999998</v>
      </c>
      <c r="Y429">
        <v>3.461897</v>
      </c>
      <c r="Z429">
        <v>3.4628329999999998</v>
      </c>
      <c r="AA429">
        <v>3.4600430000000002</v>
      </c>
      <c r="AB429">
        <v>3.4794824166666598</v>
      </c>
    </row>
    <row r="430" spans="3:28" x14ac:dyDescent="0.2">
      <c r="C430" t="s">
        <v>409</v>
      </c>
      <c r="D430">
        <v>4.1420880000000002</v>
      </c>
      <c r="E430">
        <v>7.1844640000000001E-2</v>
      </c>
      <c r="F430">
        <v>0.49667600000000001</v>
      </c>
      <c r="G430">
        <v>2.0427740000000001</v>
      </c>
      <c r="H430">
        <v>2.9574220000000002</v>
      </c>
      <c r="I430">
        <v>5.0140710000000004</v>
      </c>
      <c r="J430">
        <v>5.522221</v>
      </c>
      <c r="K430">
        <v>4.6232259999999998</v>
      </c>
      <c r="L430">
        <v>8.4657129999999992</v>
      </c>
      <c r="M430">
        <v>10.38076</v>
      </c>
      <c r="N430">
        <v>6.2521570000000004</v>
      </c>
      <c r="O430">
        <v>9.9805770000000003</v>
      </c>
      <c r="P430">
        <v>8.4918689999999994</v>
      </c>
      <c r="Q430">
        <v>10.89138</v>
      </c>
      <c r="R430">
        <v>6.8616580000000003</v>
      </c>
      <c r="S430">
        <v>6.7539049999999996</v>
      </c>
      <c r="T430">
        <v>7.9345910000000002</v>
      </c>
      <c r="U430">
        <v>5.6485200000000004</v>
      </c>
      <c r="V430">
        <v>5.6566049999999999</v>
      </c>
      <c r="W430">
        <v>6.9931840000000003</v>
      </c>
      <c r="X430">
        <v>6.1703400000000004</v>
      </c>
      <c r="Y430">
        <v>6.761908</v>
      </c>
      <c r="Z430">
        <v>7.4654179999999997</v>
      </c>
      <c r="AA430">
        <v>6.8276649999999997</v>
      </c>
      <c r="AB430">
        <v>6.1002738599999997</v>
      </c>
    </row>
    <row r="431" spans="3:28" x14ac:dyDescent="0.2">
      <c r="C431" t="s">
        <v>410</v>
      </c>
      <c r="D431">
        <v>33.251919999999998</v>
      </c>
      <c r="E431">
        <v>18.694230000000001</v>
      </c>
      <c r="F431">
        <v>16.578469999999999</v>
      </c>
      <c r="G431">
        <v>11.97824</v>
      </c>
      <c r="H431">
        <v>9.8224809999999998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3.7635558750000002</v>
      </c>
    </row>
    <row r="432" spans="3:28" x14ac:dyDescent="0.2">
      <c r="C432" t="s">
        <v>411</v>
      </c>
      <c r="D432">
        <v>41.922840000000001</v>
      </c>
      <c r="E432">
        <v>41.863010000000003</v>
      </c>
      <c r="F432">
        <v>41.449339999999999</v>
      </c>
      <c r="G432">
        <v>41.208269999999999</v>
      </c>
      <c r="H432">
        <v>41.25844</v>
      </c>
      <c r="I432">
        <v>40.988419999999998</v>
      </c>
      <c r="J432">
        <v>40.755470000000003</v>
      </c>
      <c r="K432">
        <v>40.782670000000003</v>
      </c>
      <c r="L432">
        <v>40.327649999999998</v>
      </c>
      <c r="M432">
        <v>40.20149</v>
      </c>
      <c r="N432">
        <v>40.41339</v>
      </c>
      <c r="O432">
        <v>40.069609999999997</v>
      </c>
      <c r="P432">
        <v>39.809690000000003</v>
      </c>
      <c r="Q432">
        <v>39.659880000000001</v>
      </c>
      <c r="R432">
        <v>39.305340000000001</v>
      </c>
      <c r="S432">
        <v>38.850929999999998</v>
      </c>
      <c r="T432">
        <v>38.616599999999998</v>
      </c>
      <c r="U432">
        <v>38.169820000000001</v>
      </c>
      <c r="V432">
        <v>37.838039999999999</v>
      </c>
      <c r="W432">
        <v>37.556179999999998</v>
      </c>
      <c r="X432">
        <v>37.070059999999998</v>
      </c>
      <c r="Y432">
        <v>36.347540000000002</v>
      </c>
      <c r="Z432">
        <v>35.963360000000002</v>
      </c>
      <c r="AA432">
        <v>35.635210000000001</v>
      </c>
      <c r="AB432">
        <v>39.419302083333299</v>
      </c>
    </row>
    <row r="433" spans="3:28" x14ac:dyDescent="0.2">
      <c r="C433" t="s">
        <v>412</v>
      </c>
      <c r="D433">
        <v>75.643379999999993</v>
      </c>
      <c r="E433">
        <v>75.652150000000006</v>
      </c>
      <c r="F433">
        <v>74.488069999999993</v>
      </c>
      <c r="G433">
        <v>73.692019999999999</v>
      </c>
      <c r="H433">
        <v>73.88306</v>
      </c>
      <c r="I433">
        <v>72.948779999999999</v>
      </c>
      <c r="J433">
        <v>72.630930000000006</v>
      </c>
      <c r="K433">
        <v>72.566680000000005</v>
      </c>
      <c r="L433">
        <v>71.052329999999998</v>
      </c>
      <c r="M433">
        <v>70.582570000000004</v>
      </c>
      <c r="N433">
        <v>71.218230000000005</v>
      </c>
      <c r="O433">
        <v>70.13494</v>
      </c>
      <c r="P433">
        <v>69.280829999999995</v>
      </c>
      <c r="Q433">
        <v>69.085419999999999</v>
      </c>
      <c r="R433">
        <v>67.867170000000002</v>
      </c>
      <c r="S433">
        <v>66.349900000000005</v>
      </c>
      <c r="T433">
        <v>65.423730000000006</v>
      </c>
      <c r="U433">
        <v>63.984960000000001</v>
      </c>
      <c r="V433">
        <v>63.112659999999998</v>
      </c>
      <c r="W433">
        <v>62.276440000000001</v>
      </c>
      <c r="X433">
        <v>60.629379999999998</v>
      </c>
      <c r="Y433">
        <v>58.505240000000001</v>
      </c>
      <c r="Z433">
        <v>57.374699999999997</v>
      </c>
      <c r="AA433">
        <v>56.46658</v>
      </c>
      <c r="AB433">
        <v>68.118756250000004</v>
      </c>
    </row>
    <row r="434" spans="3:28" x14ac:dyDescent="0.2">
      <c r="C434" t="s">
        <v>15</v>
      </c>
      <c r="D434">
        <v>10832.92</v>
      </c>
      <c r="E434">
        <v>12481.3</v>
      </c>
      <c r="F434">
        <v>13022.46</v>
      </c>
      <c r="G434">
        <v>13240.03</v>
      </c>
      <c r="H434">
        <v>13689.69</v>
      </c>
      <c r="I434">
        <v>14209.4</v>
      </c>
      <c r="J434">
        <v>14801.68</v>
      </c>
      <c r="K434">
        <v>15318.57</v>
      </c>
      <c r="L434">
        <v>15815.77</v>
      </c>
      <c r="M434">
        <v>16363.86</v>
      </c>
      <c r="N434">
        <v>17018.310000000001</v>
      </c>
      <c r="O434">
        <v>17479.099999999999</v>
      </c>
      <c r="P434">
        <v>17974.330000000002</v>
      </c>
      <c r="Q434">
        <v>18494.79</v>
      </c>
      <c r="R434">
        <v>19206.64</v>
      </c>
      <c r="S434">
        <v>19875.52</v>
      </c>
      <c r="T434">
        <v>20568.68</v>
      </c>
      <c r="U434">
        <v>20831.53</v>
      </c>
      <c r="V434">
        <v>21108.7</v>
      </c>
      <c r="W434">
        <v>21410.5</v>
      </c>
      <c r="X434">
        <v>21906.9</v>
      </c>
      <c r="Y434">
        <v>22607.62</v>
      </c>
      <c r="Z434">
        <v>23357.8</v>
      </c>
      <c r="AA434">
        <v>23971.98</v>
      </c>
      <c r="AB434">
        <v>17732.836666666601</v>
      </c>
    </row>
    <row r="435" spans="3:28" x14ac:dyDescent="0.2">
      <c r="C435" t="s">
        <v>413</v>
      </c>
      <c r="D435">
        <v>10832.92</v>
      </c>
      <c r="E435">
        <v>12481.3</v>
      </c>
      <c r="F435">
        <v>13022.46</v>
      </c>
      <c r="G435">
        <v>13240.03</v>
      </c>
      <c r="H435">
        <v>13689.69</v>
      </c>
      <c r="I435">
        <v>14209.4</v>
      </c>
      <c r="J435">
        <v>14801.68</v>
      </c>
      <c r="K435">
        <v>15318.57</v>
      </c>
      <c r="L435">
        <v>15815.77</v>
      </c>
      <c r="M435">
        <v>16363.86</v>
      </c>
      <c r="N435">
        <v>17018.310000000001</v>
      </c>
      <c r="O435">
        <v>17479.099999999999</v>
      </c>
      <c r="P435">
        <v>17974.330000000002</v>
      </c>
      <c r="Q435">
        <v>18494.79</v>
      </c>
      <c r="R435">
        <v>19206.64</v>
      </c>
      <c r="S435">
        <v>19875.52</v>
      </c>
      <c r="T435">
        <v>20568.68</v>
      </c>
      <c r="U435">
        <v>20831.53</v>
      </c>
      <c r="V435">
        <v>21108.7</v>
      </c>
      <c r="W435">
        <v>21410.5</v>
      </c>
      <c r="X435">
        <v>21906.9</v>
      </c>
      <c r="Y435">
        <v>22607.62</v>
      </c>
      <c r="Z435">
        <v>23357.8</v>
      </c>
      <c r="AA435">
        <v>23971.98</v>
      </c>
      <c r="AB435">
        <v>17732.836666666601</v>
      </c>
    </row>
    <row r="436" spans="3:28" x14ac:dyDescent="0.2">
      <c r="C436" t="s">
        <v>414</v>
      </c>
      <c r="D436">
        <v>10832.92</v>
      </c>
      <c r="E436">
        <v>12481.3</v>
      </c>
      <c r="F436">
        <v>13022.46</v>
      </c>
      <c r="G436">
        <v>13240.03</v>
      </c>
      <c r="H436">
        <v>13689.69</v>
      </c>
      <c r="I436">
        <v>14209.4</v>
      </c>
      <c r="J436">
        <v>14801.68</v>
      </c>
      <c r="K436">
        <v>15318.57</v>
      </c>
      <c r="L436">
        <v>15815.77</v>
      </c>
      <c r="M436">
        <v>16363.86</v>
      </c>
      <c r="N436">
        <v>17018.310000000001</v>
      </c>
      <c r="O436">
        <v>17479.099999999999</v>
      </c>
      <c r="P436">
        <v>17974.330000000002</v>
      </c>
      <c r="Q436">
        <v>18494.79</v>
      </c>
      <c r="R436">
        <v>19206.64</v>
      </c>
      <c r="S436">
        <v>19875.52</v>
      </c>
      <c r="T436">
        <v>20568.68</v>
      </c>
      <c r="U436">
        <v>20831.53</v>
      </c>
      <c r="V436">
        <v>21108.7</v>
      </c>
      <c r="W436">
        <v>21410.5</v>
      </c>
      <c r="X436">
        <v>21906.9</v>
      </c>
      <c r="Y436">
        <v>22607.62</v>
      </c>
      <c r="Z436">
        <v>23357.8</v>
      </c>
      <c r="AA436">
        <v>23971.98</v>
      </c>
      <c r="AB436">
        <v>17732.836666666601</v>
      </c>
    </row>
    <row r="437" spans="3:28" x14ac:dyDescent="0.2">
      <c r="C437" t="s">
        <v>415</v>
      </c>
      <c r="D437">
        <v>3.8787660000000002</v>
      </c>
      <c r="E437">
        <v>1.748691</v>
      </c>
      <c r="F437">
        <v>2.9585819999999998</v>
      </c>
      <c r="G437">
        <v>2.9159760000000001</v>
      </c>
      <c r="H437">
        <v>6.0324220000000004</v>
      </c>
      <c r="I437">
        <v>6.8807640000000001</v>
      </c>
      <c r="J437">
        <v>11.35121</v>
      </c>
      <c r="K437">
        <v>15.06151</v>
      </c>
      <c r="L437">
        <v>12.05195</v>
      </c>
      <c r="M437">
        <v>15.68655</v>
      </c>
      <c r="N437">
        <v>14.87121</v>
      </c>
      <c r="O437">
        <v>14.026439999999999</v>
      </c>
      <c r="P437">
        <v>13.14019</v>
      </c>
      <c r="Q437">
        <v>14.54823</v>
      </c>
      <c r="R437">
        <v>14.169930000000001</v>
      </c>
      <c r="S437">
        <v>13.97536</v>
      </c>
      <c r="T437">
        <v>19.70308</v>
      </c>
      <c r="U437">
        <v>19.73668</v>
      </c>
      <c r="V437">
        <v>21.521740000000001</v>
      </c>
      <c r="W437">
        <v>19.883009999999999</v>
      </c>
      <c r="X437">
        <v>22.883400000000002</v>
      </c>
      <c r="Y437">
        <v>22.1065</v>
      </c>
      <c r="Z437">
        <v>23.11139</v>
      </c>
      <c r="AA437">
        <v>21.499020000000002</v>
      </c>
      <c r="AB437">
        <v>13.9059417083333</v>
      </c>
    </row>
    <row r="438" spans="3:28" x14ac:dyDescent="0.2">
      <c r="C438" t="s">
        <v>416</v>
      </c>
      <c r="D438">
        <v>95.591040000000007</v>
      </c>
      <c r="E438">
        <v>95.591040000000007</v>
      </c>
      <c r="F438">
        <v>95.427250000000001</v>
      </c>
      <c r="G438">
        <v>95.591040000000007</v>
      </c>
      <c r="H438">
        <v>95.591040000000007</v>
      </c>
      <c r="I438">
        <v>95.591040000000007</v>
      </c>
      <c r="J438">
        <v>95.427250000000001</v>
      </c>
      <c r="K438">
        <v>95.591040000000007</v>
      </c>
      <c r="L438">
        <v>95.591040000000007</v>
      </c>
      <c r="M438">
        <v>95.591040000000007</v>
      </c>
      <c r="N438">
        <v>95.427250000000001</v>
      </c>
      <c r="O438">
        <v>95.591040000000007</v>
      </c>
      <c r="P438">
        <v>95.591040000000007</v>
      </c>
      <c r="Q438">
        <v>95.591040000000007</v>
      </c>
      <c r="R438">
        <v>95.427250000000001</v>
      </c>
      <c r="S438">
        <v>95.591040000000007</v>
      </c>
      <c r="T438">
        <v>95.591040000000007</v>
      </c>
      <c r="U438">
        <v>95.591040000000007</v>
      </c>
      <c r="V438">
        <v>95.427250000000001</v>
      </c>
      <c r="W438">
        <v>95.591040000000007</v>
      </c>
      <c r="X438">
        <v>95.591040000000007</v>
      </c>
      <c r="Y438">
        <v>95.591040000000007</v>
      </c>
      <c r="Z438">
        <v>95.427250000000001</v>
      </c>
      <c r="AA438">
        <v>95.591040000000007</v>
      </c>
      <c r="AB438">
        <v>95.550092500000005</v>
      </c>
    </row>
    <row r="439" spans="3:28" x14ac:dyDescent="0.2">
      <c r="C439" t="s">
        <v>493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5.0342469999999995E-4</v>
      </c>
      <c r="J439" s="18">
        <v>1.5061479999999999E-3</v>
      </c>
      <c r="K439" s="18">
        <v>2.4332189999999999E-3</v>
      </c>
      <c r="L439" s="18">
        <v>4.3630140000000001E-3</v>
      </c>
      <c r="M439" s="18">
        <v>0</v>
      </c>
      <c r="N439" s="18">
        <v>2.5102460000000002E-4</v>
      </c>
      <c r="O439" s="18">
        <v>1.006849E-3</v>
      </c>
      <c r="P439" s="18">
        <v>2.936644E-3</v>
      </c>
      <c r="Q439" s="18">
        <v>1.191438E-2</v>
      </c>
      <c r="R439" s="18">
        <v>1.129611E-2</v>
      </c>
      <c r="S439" s="18">
        <v>1.191438E-2</v>
      </c>
      <c r="T439" s="18">
        <v>1.711644E-2</v>
      </c>
      <c r="U439" s="18">
        <v>2.718493E-2</v>
      </c>
      <c r="V439">
        <v>4.367828E-2</v>
      </c>
      <c r="W439" s="18">
        <v>9.3217460000000002E-2</v>
      </c>
      <c r="X439" s="18">
        <v>0.10018150000000001</v>
      </c>
      <c r="Y439" s="18">
        <v>0.15460380000000001</v>
      </c>
      <c r="Z439" s="18">
        <v>0.15236340000000001</v>
      </c>
      <c r="AA439" s="18">
        <v>0.2263598</v>
      </c>
      <c r="AB439">
        <v>3.5951283470833303E-2</v>
      </c>
    </row>
    <row r="440" spans="3:28" x14ac:dyDescent="0.2">
      <c r="C440" t="s">
        <v>494</v>
      </c>
      <c r="D440">
        <v>4.636565</v>
      </c>
      <c r="E440">
        <v>3.081013</v>
      </c>
      <c r="F440">
        <v>3.103164</v>
      </c>
      <c r="G440">
        <v>3.0970390000000001</v>
      </c>
      <c r="H440">
        <v>3.1448</v>
      </c>
      <c r="I440">
        <v>3.1592229999999999</v>
      </c>
      <c r="J440">
        <v>3.1938469999999999</v>
      </c>
      <c r="K440">
        <v>3.3003330000000002</v>
      </c>
      <c r="L440">
        <v>3.2516210000000001</v>
      </c>
      <c r="M440">
        <v>3.3082180000000001</v>
      </c>
      <c r="N440">
        <v>3.2638729999999998</v>
      </c>
      <c r="O440">
        <v>3.3212809999999999</v>
      </c>
      <c r="P440">
        <v>3.3684430000000001</v>
      </c>
      <c r="Q440">
        <v>3.6485120000000002</v>
      </c>
      <c r="R440">
        <v>3.5128840000000001</v>
      </c>
      <c r="S440">
        <v>3.489144</v>
      </c>
      <c r="T440">
        <v>3.80261</v>
      </c>
      <c r="U440">
        <v>3.8762470000000002</v>
      </c>
      <c r="V440">
        <v>4.1063359999999998</v>
      </c>
      <c r="W440">
        <v>4.5034669999999997</v>
      </c>
      <c r="X440">
        <v>4.7660260000000001</v>
      </c>
      <c r="Y440">
        <v>5.2088950000000001</v>
      </c>
      <c r="Z440">
        <v>5.2279549999999997</v>
      </c>
      <c r="AA440">
        <v>5.6220819999999998</v>
      </c>
      <c r="AB440">
        <v>3.7913990833333302</v>
      </c>
    </row>
    <row r="441" spans="3:28" x14ac:dyDescent="0.2">
      <c r="C441" t="s">
        <v>495</v>
      </c>
      <c r="D441">
        <v>1.1732499999999999</v>
      </c>
      <c r="E441">
        <v>1.1732499999999999</v>
      </c>
      <c r="F441">
        <v>1.1732499999999999</v>
      </c>
      <c r="G441">
        <v>1.1732499999999999</v>
      </c>
      <c r="H441">
        <v>1.1732499999999999</v>
      </c>
      <c r="I441">
        <v>1.1732499999999999</v>
      </c>
      <c r="J441">
        <v>1.1732499999999999</v>
      </c>
      <c r="K441">
        <v>1.1732499999999999</v>
      </c>
      <c r="L441">
        <v>1.1732499999999999</v>
      </c>
      <c r="M441">
        <v>1.1732499999999999</v>
      </c>
      <c r="N441">
        <v>1.17309</v>
      </c>
      <c r="O441">
        <v>1.172768</v>
      </c>
      <c r="P441">
        <v>1.1728479999999999</v>
      </c>
      <c r="Q441">
        <v>1.1725270000000001</v>
      </c>
      <c r="R441">
        <v>1.172048</v>
      </c>
      <c r="S441">
        <v>1.1721250000000001</v>
      </c>
      <c r="T441">
        <v>1.1714819999999999</v>
      </c>
      <c r="U441">
        <v>1.1704369999999999</v>
      </c>
      <c r="V441">
        <v>1.169964</v>
      </c>
      <c r="W441">
        <v>1.169232</v>
      </c>
      <c r="X441">
        <v>1.167786</v>
      </c>
      <c r="Y441">
        <v>1.164812</v>
      </c>
      <c r="Z441">
        <v>1.1644350000000001</v>
      </c>
      <c r="AA441">
        <v>1.161678</v>
      </c>
      <c r="AB441">
        <v>1.1711555</v>
      </c>
    </row>
    <row r="442" spans="3:28" x14ac:dyDescent="0.2">
      <c r="C442" t="s">
        <v>417</v>
      </c>
      <c r="D442">
        <v>51.793500000000002</v>
      </c>
      <c r="E442">
        <v>74.833789999999993</v>
      </c>
      <c r="F442">
        <v>90.006799999999998</v>
      </c>
      <c r="G442">
        <v>102.5536</v>
      </c>
      <c r="H442">
        <v>115.68089999999999</v>
      </c>
      <c r="I442">
        <v>131.47130000000001</v>
      </c>
      <c r="J442">
        <v>148.18360000000001</v>
      </c>
      <c r="K442">
        <v>175.90360000000001</v>
      </c>
      <c r="L442">
        <v>197.34460000000001</v>
      </c>
      <c r="M442">
        <v>219.8349</v>
      </c>
      <c r="N442">
        <v>239.83840000000001</v>
      </c>
      <c r="O442">
        <v>261.72899999999998</v>
      </c>
      <c r="P442">
        <v>283.60199999999998</v>
      </c>
      <c r="Q442">
        <v>305.21769999999998</v>
      </c>
      <c r="R442">
        <v>327.40269999999998</v>
      </c>
      <c r="S442">
        <v>350.10320000000002</v>
      </c>
      <c r="T442">
        <v>372.16890000000001</v>
      </c>
      <c r="U442">
        <v>395.67770000000002</v>
      </c>
      <c r="V442">
        <v>419.07299999999998</v>
      </c>
      <c r="W442">
        <v>443.1234</v>
      </c>
      <c r="X442">
        <v>468.25389999999999</v>
      </c>
      <c r="Y442">
        <v>490.47789999999998</v>
      </c>
      <c r="Z442">
        <v>512.53279999999995</v>
      </c>
      <c r="AA442">
        <v>545.34280000000001</v>
      </c>
      <c r="AB442">
        <v>280.08958291666602</v>
      </c>
    </row>
    <row r="443" spans="3:28" x14ac:dyDescent="0.2">
      <c r="C443" t="s">
        <v>418</v>
      </c>
      <c r="D443">
        <v>19.701139999999999</v>
      </c>
      <c r="E443">
        <v>19.716360000000002</v>
      </c>
      <c r="F443">
        <v>19.722629999999999</v>
      </c>
      <c r="G443">
        <v>19.7682</v>
      </c>
      <c r="H443">
        <v>19.72204</v>
      </c>
      <c r="I443">
        <v>19.690249999999999</v>
      </c>
      <c r="J443">
        <v>19.72289</v>
      </c>
      <c r="K443">
        <v>19.705960000000001</v>
      </c>
      <c r="L443">
        <v>19.709630000000001</v>
      </c>
      <c r="M443">
        <v>19.7682</v>
      </c>
      <c r="N443">
        <v>19.67202</v>
      </c>
      <c r="O443">
        <v>19.701139999999999</v>
      </c>
      <c r="P443">
        <v>19.716360000000002</v>
      </c>
      <c r="Q443">
        <v>19.705960000000001</v>
      </c>
      <c r="R443">
        <v>19.74879</v>
      </c>
      <c r="S443">
        <v>19.72204</v>
      </c>
      <c r="T443">
        <v>19.690249999999999</v>
      </c>
      <c r="U443">
        <v>19.701139999999999</v>
      </c>
      <c r="V443">
        <v>19.69877</v>
      </c>
      <c r="W443">
        <v>19.709630000000001</v>
      </c>
      <c r="X443">
        <v>19.7682</v>
      </c>
      <c r="Y443">
        <v>19.72204</v>
      </c>
      <c r="Z443">
        <v>19.677350000000001</v>
      </c>
      <c r="AA443">
        <v>19.716360000000002</v>
      </c>
      <c r="AB443">
        <v>19.7157229166666</v>
      </c>
    </row>
    <row r="444" spans="3:28" x14ac:dyDescent="0.2">
      <c r="C444" t="s">
        <v>419</v>
      </c>
      <c r="D444">
        <v>0.47987960000000002</v>
      </c>
      <c r="E444" s="18">
        <v>1.795091E-2</v>
      </c>
      <c r="F444">
        <v>7.7369220000000002E-2</v>
      </c>
      <c r="G444">
        <v>0.1134942</v>
      </c>
      <c r="H444">
        <v>0.54720420000000003</v>
      </c>
      <c r="I444">
        <v>0.59901040000000005</v>
      </c>
      <c r="J444">
        <v>0.90607950000000004</v>
      </c>
      <c r="K444">
        <v>1.5109680000000001</v>
      </c>
      <c r="L444">
        <v>15.838850000000001</v>
      </c>
      <c r="M444">
        <v>21.055759999999999</v>
      </c>
      <c r="N444">
        <v>19.053650000000001</v>
      </c>
      <c r="O444">
        <v>22.018190000000001</v>
      </c>
      <c r="P444">
        <v>22.793019999999999</v>
      </c>
      <c r="Q444">
        <v>25.49755</v>
      </c>
      <c r="R444">
        <v>24.308109999999999</v>
      </c>
      <c r="S444">
        <v>25.684370000000001</v>
      </c>
      <c r="T444">
        <v>58.40408</v>
      </c>
      <c r="U444">
        <v>61.044220000000003</v>
      </c>
      <c r="V444">
        <v>60.979799999999997</v>
      </c>
      <c r="W444">
        <v>68.576459999999997</v>
      </c>
      <c r="X444">
        <v>75.918620000000004</v>
      </c>
      <c r="Y444">
        <v>82.110439999999997</v>
      </c>
      <c r="Z444">
        <v>87.114400000000003</v>
      </c>
      <c r="AA444">
        <v>86.349419999999995</v>
      </c>
      <c r="AB444">
        <v>31.7082873345833</v>
      </c>
    </row>
    <row r="445" spans="3:28" x14ac:dyDescent="0.2">
      <c r="C445" t="s">
        <v>420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</row>
    <row r="446" spans="3:28" x14ac:dyDescent="0.2">
      <c r="C446" t="s">
        <v>421</v>
      </c>
      <c r="D446">
        <v>3674.0909999999999</v>
      </c>
      <c r="E446">
        <v>3559.65</v>
      </c>
      <c r="F446">
        <v>3390.3119999999999</v>
      </c>
      <c r="G446">
        <v>3439.5680000000002</v>
      </c>
      <c r="H446">
        <v>3315.748</v>
      </c>
      <c r="I446">
        <v>3276.5929999999998</v>
      </c>
      <c r="J446">
        <v>2683.06</v>
      </c>
      <c r="K446">
        <v>2285.665</v>
      </c>
      <c r="L446">
        <v>2252.6570000000002</v>
      </c>
      <c r="M446">
        <v>2227.7559999999999</v>
      </c>
      <c r="N446">
        <v>2232.0909999999999</v>
      </c>
      <c r="O446">
        <v>2208.3580000000002</v>
      </c>
      <c r="P446">
        <v>2183.3580000000002</v>
      </c>
      <c r="Q446">
        <v>2143.944</v>
      </c>
      <c r="R446">
        <v>2117.047</v>
      </c>
      <c r="S446">
        <v>2080.6770000000001</v>
      </c>
      <c r="T446">
        <v>1379.865</v>
      </c>
      <c r="U446">
        <v>1359.4580000000001</v>
      </c>
      <c r="V446">
        <v>1111.0319999999999</v>
      </c>
      <c r="W446">
        <v>1093.299</v>
      </c>
      <c r="X446">
        <v>1078.7950000000001</v>
      </c>
      <c r="Y446">
        <v>1053.2860000000001</v>
      </c>
      <c r="Z446">
        <v>1054.692</v>
      </c>
      <c r="AA446">
        <v>1025.922</v>
      </c>
      <c r="AB446">
        <v>2176.12183333333</v>
      </c>
    </row>
    <row r="447" spans="3:28" x14ac:dyDescent="0.2">
      <c r="C447" t="s">
        <v>422</v>
      </c>
      <c r="D447">
        <v>240.4931</v>
      </c>
      <c r="E447">
        <v>240.4931</v>
      </c>
      <c r="F447">
        <v>240.54990000000001</v>
      </c>
      <c r="G447">
        <v>240.4931</v>
      </c>
      <c r="H447">
        <v>240.4931</v>
      </c>
      <c r="I447">
        <v>240.4931</v>
      </c>
      <c r="J447">
        <v>240.54990000000001</v>
      </c>
      <c r="K447">
        <v>240.4931</v>
      </c>
      <c r="L447">
        <v>240.4931</v>
      </c>
      <c r="M447">
        <v>240.4931</v>
      </c>
      <c r="N447">
        <v>240.51419999999999</v>
      </c>
      <c r="O447">
        <v>240.39879999999999</v>
      </c>
      <c r="P447">
        <v>240.44120000000001</v>
      </c>
      <c r="Q447">
        <v>240.3355</v>
      </c>
      <c r="R447">
        <v>240.32149999999999</v>
      </c>
      <c r="S447">
        <v>240.29580000000001</v>
      </c>
      <c r="T447">
        <v>240.17599999999999</v>
      </c>
      <c r="U447">
        <v>240.06700000000001</v>
      </c>
      <c r="V447">
        <v>240.09</v>
      </c>
      <c r="W447">
        <v>239.84370000000001</v>
      </c>
      <c r="X447">
        <v>239.589</v>
      </c>
      <c r="Y447">
        <v>239.15729999999999</v>
      </c>
      <c r="Z447">
        <v>239.1857</v>
      </c>
      <c r="AA447">
        <v>238.52420000000001</v>
      </c>
      <c r="AB447">
        <v>240.16602083333299</v>
      </c>
    </row>
    <row r="448" spans="3:28" x14ac:dyDescent="0.2">
      <c r="C448" t="s">
        <v>423</v>
      </c>
      <c r="D448">
        <v>920.07060000000001</v>
      </c>
      <c r="E448">
        <v>984.87739999999997</v>
      </c>
      <c r="F448">
        <v>1057.393</v>
      </c>
      <c r="G448">
        <v>1088.1890000000001</v>
      </c>
      <c r="H448">
        <v>1129.5350000000001</v>
      </c>
      <c r="I448">
        <v>1187.817</v>
      </c>
      <c r="J448">
        <v>1260.7819999999999</v>
      </c>
      <c r="K448">
        <v>1335.2070000000001</v>
      </c>
      <c r="L448">
        <v>1410.9179999999999</v>
      </c>
      <c r="M448">
        <v>1473.829</v>
      </c>
      <c r="N448">
        <v>1520.0730000000001</v>
      </c>
      <c r="O448">
        <v>1565.86</v>
      </c>
      <c r="P448">
        <v>1615.0730000000001</v>
      </c>
      <c r="Q448">
        <v>1664.569</v>
      </c>
      <c r="R448">
        <v>1715.251</v>
      </c>
      <c r="S448">
        <v>1757.1759999999999</v>
      </c>
      <c r="T448">
        <v>1808.595</v>
      </c>
      <c r="U448">
        <v>1831.779</v>
      </c>
      <c r="V448">
        <v>1853.2819999999999</v>
      </c>
      <c r="W448">
        <v>1876.653</v>
      </c>
      <c r="X448">
        <v>1897.7909999999999</v>
      </c>
      <c r="Y448">
        <v>1924.9590000000001</v>
      </c>
      <c r="Z448">
        <v>1947.123</v>
      </c>
      <c r="AA448">
        <v>1953.59</v>
      </c>
      <c r="AB448">
        <v>1532.5163333333301</v>
      </c>
    </row>
    <row r="449" spans="3:28" x14ac:dyDescent="0.2">
      <c r="C449" t="s">
        <v>424</v>
      </c>
      <c r="D449">
        <v>5009.8379999999997</v>
      </c>
      <c r="E449">
        <v>4977.0770000000002</v>
      </c>
      <c r="F449">
        <v>4895.91</v>
      </c>
      <c r="G449">
        <v>4987.7579999999998</v>
      </c>
      <c r="H449">
        <v>4919.8019999999997</v>
      </c>
      <c r="I449">
        <v>4954.7969999999996</v>
      </c>
      <c r="J449">
        <v>4454.62</v>
      </c>
      <c r="K449">
        <v>4162.84</v>
      </c>
      <c r="L449">
        <v>4237.9070000000002</v>
      </c>
      <c r="M449">
        <v>4306.4350000000004</v>
      </c>
      <c r="N449">
        <v>4372.7969999999996</v>
      </c>
      <c r="O449">
        <v>4418.22</v>
      </c>
      <c r="P449">
        <v>4463.223</v>
      </c>
      <c r="Q449">
        <v>4498.4030000000002</v>
      </c>
      <c r="R449">
        <v>4541.1369999999997</v>
      </c>
      <c r="S449">
        <v>4569.1899999999996</v>
      </c>
      <c r="T449">
        <v>3979.0929999999998</v>
      </c>
      <c r="U449">
        <v>4006.8510000000001</v>
      </c>
      <c r="V449">
        <v>3803.9470000000001</v>
      </c>
      <c r="W449">
        <v>3838.7930000000001</v>
      </c>
      <c r="X449">
        <v>3879.9690000000001</v>
      </c>
      <c r="Y449">
        <v>3907.7170000000001</v>
      </c>
      <c r="Z449">
        <v>3958.1219999999998</v>
      </c>
      <c r="AA449">
        <v>3964.5340000000001</v>
      </c>
      <c r="AB449">
        <v>4379.5408333333298</v>
      </c>
    </row>
    <row r="450" spans="3:28" x14ac:dyDescent="0.2">
      <c r="C450" t="s">
        <v>522</v>
      </c>
      <c r="D450">
        <v>2505.64874167989</v>
      </c>
      <c r="E450">
        <v>2539.6461372128301</v>
      </c>
      <c r="F450">
        <v>2551.6297941481998</v>
      </c>
      <c r="G450">
        <v>2571.1911782300299</v>
      </c>
      <c r="H450">
        <v>2591.6990430344999</v>
      </c>
      <c r="I450">
        <v>2612.94983727405</v>
      </c>
      <c r="J450">
        <v>2626.0346248707901</v>
      </c>
      <c r="K450">
        <v>2643.73361597845</v>
      </c>
      <c r="L450">
        <v>2664.95616477156</v>
      </c>
      <c r="M450">
        <v>2681.5419831559798</v>
      </c>
      <c r="N450">
        <v>2704.6076547085499</v>
      </c>
      <c r="O450">
        <v>2721.16915599911</v>
      </c>
      <c r="P450">
        <v>2740.5084097096401</v>
      </c>
      <c r="Q450">
        <v>2762.94135226555</v>
      </c>
      <c r="R450">
        <v>2789.12183194824</v>
      </c>
      <c r="S450">
        <v>2810.10908891795</v>
      </c>
      <c r="T450">
        <v>2831.21744078762</v>
      </c>
      <c r="U450">
        <v>2850.8324362428302</v>
      </c>
      <c r="V450">
        <v>2869.3993181833498</v>
      </c>
      <c r="W450">
        <v>2890.3971997363701</v>
      </c>
      <c r="X450">
        <v>2913.4474682157002</v>
      </c>
      <c r="Y450">
        <v>2935.9265929318699</v>
      </c>
      <c r="Z450">
        <v>2964.66467644559</v>
      </c>
      <c r="AA450">
        <v>3000.5538570250301</v>
      </c>
      <c r="AB450">
        <v>2740.5803168113998</v>
      </c>
    </row>
    <row r="469" spans="3:28" x14ac:dyDescent="0.2">
      <c r="C469" t="s">
        <v>4</v>
      </c>
      <c r="D469" s="2">
        <f>SUMIF($C$3:$C$441,$C469,D$3:D$441)</f>
        <v>20480.61</v>
      </c>
      <c r="E469" s="2">
        <f t="shared" ref="E469:T482" si="0">SUMIF($C$3:$C$441,$C469,E$3:E$441)</f>
        <v>18012.36</v>
      </c>
      <c r="F469" s="2">
        <f t="shared" si="0"/>
        <v>17421.34</v>
      </c>
      <c r="G469" s="2">
        <f t="shared" si="0"/>
        <v>17210.849999999999</v>
      </c>
      <c r="H469" s="2">
        <f t="shared" si="0"/>
        <v>14951.81</v>
      </c>
      <c r="I469" s="2">
        <f t="shared" si="0"/>
        <v>14267.62</v>
      </c>
      <c r="J469" s="2">
        <f t="shared" si="0"/>
        <v>12635.38</v>
      </c>
      <c r="K469" s="2">
        <f t="shared" si="0"/>
        <v>11715.49</v>
      </c>
      <c r="L469" s="2">
        <f t="shared" si="0"/>
        <v>10600.14</v>
      </c>
      <c r="M469" s="2">
        <f t="shared" si="0"/>
        <v>7958.5919999999996</v>
      </c>
      <c r="N469" s="2">
        <f t="shared" si="0"/>
        <v>8015.1869999999999</v>
      </c>
      <c r="O469" s="2">
        <f t="shared" si="0"/>
        <v>6790.8429999999998</v>
      </c>
      <c r="P469" s="2">
        <f t="shared" si="0"/>
        <v>6746.4059999999999</v>
      </c>
      <c r="Q469" s="2">
        <f t="shared" si="0"/>
        <v>6606.549</v>
      </c>
      <c r="R469" s="2">
        <f t="shared" si="0"/>
        <v>6535.2669999999998</v>
      </c>
      <c r="S469" s="2">
        <f t="shared" si="0"/>
        <v>5766.741</v>
      </c>
      <c r="T469" s="2">
        <f t="shared" si="0"/>
        <v>4961.8069999999998</v>
      </c>
      <c r="U469" s="2">
        <f t="shared" ref="U469:AA482" si="1">SUMIF($C$3:$C$441,$C469,U$3:U$441)</f>
        <v>4858.9009999999998</v>
      </c>
      <c r="V469" s="2">
        <f t="shared" si="1"/>
        <v>4534.5609999999997</v>
      </c>
      <c r="W469" s="2">
        <f t="shared" si="1"/>
        <v>4454.3180000000002</v>
      </c>
      <c r="X469" s="2">
        <f t="shared" si="1"/>
        <v>4010.904</v>
      </c>
      <c r="Y469" s="2">
        <f t="shared" si="1"/>
        <v>3073.0309999999999</v>
      </c>
      <c r="Z469" s="2">
        <f t="shared" si="1"/>
        <v>3019.7869999999998</v>
      </c>
      <c r="AA469" s="2">
        <f t="shared" si="1"/>
        <v>3026.607</v>
      </c>
      <c r="AB469" s="2"/>
    </row>
    <row r="470" spans="3:28" x14ac:dyDescent="0.2">
      <c r="C470" t="s">
        <v>135</v>
      </c>
      <c r="D470" s="2">
        <f t="shared" ref="D470:D482" si="2">SUMIF($C$3:$C$441,$C470,D$3:D$441)</f>
        <v>2538.9740000000002</v>
      </c>
      <c r="E470" s="2">
        <f t="shared" si="0"/>
        <v>2575.0239999999999</v>
      </c>
      <c r="F470" s="2">
        <f t="shared" si="0"/>
        <v>2623.904</v>
      </c>
      <c r="G470" s="2">
        <f t="shared" si="0"/>
        <v>2696.53</v>
      </c>
      <c r="H470" s="2">
        <f t="shared" si="0"/>
        <v>2749.4250000000002</v>
      </c>
      <c r="I470" s="2">
        <f t="shared" si="0"/>
        <v>2819.0430000000001</v>
      </c>
      <c r="J470" s="2">
        <f t="shared" si="0"/>
        <v>2867.1779999999999</v>
      </c>
      <c r="K470" s="2">
        <f t="shared" si="0"/>
        <v>2935.136</v>
      </c>
      <c r="L470" s="2">
        <f t="shared" si="0"/>
        <v>2980.1480000000001</v>
      </c>
      <c r="M470" s="2">
        <f t="shared" si="0"/>
        <v>3041.1080000000002</v>
      </c>
      <c r="N470" s="2">
        <f t="shared" si="0"/>
        <v>3112.3119999999999</v>
      </c>
      <c r="O470" s="2">
        <f t="shared" si="0"/>
        <v>3171.692</v>
      </c>
      <c r="P470" s="2">
        <f t="shared" si="0"/>
        <v>3231.3890000000001</v>
      </c>
      <c r="Q470" s="2">
        <f t="shared" si="0"/>
        <v>3211.5320000000002</v>
      </c>
      <c r="R470" s="2">
        <f t="shared" si="0"/>
        <v>3223.6529999999998</v>
      </c>
      <c r="S470" s="2">
        <f t="shared" si="0"/>
        <v>3184.279</v>
      </c>
      <c r="T470" s="2">
        <f t="shared" si="0"/>
        <v>3198.0520000000001</v>
      </c>
      <c r="U470" s="2">
        <f t="shared" si="1"/>
        <v>3259.663</v>
      </c>
      <c r="V470" s="2">
        <f t="shared" si="1"/>
        <v>3369.069</v>
      </c>
      <c r="W470" s="2">
        <f t="shared" si="1"/>
        <v>3473.57</v>
      </c>
      <c r="X470" s="2">
        <f t="shared" si="1"/>
        <v>3570.1959999999999</v>
      </c>
      <c r="Y470" s="2">
        <f t="shared" si="1"/>
        <v>3674.3310000000001</v>
      </c>
      <c r="Z470" s="2">
        <f t="shared" si="1"/>
        <v>3817.2689999999998</v>
      </c>
      <c r="AA470" s="2">
        <f t="shared" si="1"/>
        <v>3926.2460000000001</v>
      </c>
      <c r="AB470" s="2"/>
    </row>
    <row r="471" spans="3:28" x14ac:dyDescent="0.2">
      <c r="C471" t="s">
        <v>1</v>
      </c>
      <c r="D471" s="2">
        <f t="shared" si="2"/>
        <v>27110.48</v>
      </c>
      <c r="E471" s="2">
        <f t="shared" si="0"/>
        <v>27142.63</v>
      </c>
      <c r="F471" s="2">
        <f t="shared" si="0"/>
        <v>27118.13</v>
      </c>
      <c r="G471" s="2">
        <f t="shared" si="0"/>
        <v>27659.24</v>
      </c>
      <c r="H471" s="2">
        <f t="shared" si="0"/>
        <v>27647.22</v>
      </c>
      <c r="I471" s="2">
        <f t="shared" si="0"/>
        <v>27634.81</v>
      </c>
      <c r="J471" s="2">
        <f t="shared" si="0"/>
        <v>27646.09</v>
      </c>
      <c r="K471" s="2">
        <f t="shared" si="0"/>
        <v>27687.439999999999</v>
      </c>
      <c r="L471" s="2">
        <f t="shared" si="0"/>
        <v>27676.15</v>
      </c>
      <c r="M471" s="2">
        <f t="shared" si="0"/>
        <v>27686.92</v>
      </c>
      <c r="N471" s="2">
        <f t="shared" si="0"/>
        <v>27736.59</v>
      </c>
      <c r="O471" s="2">
        <f t="shared" si="0"/>
        <v>27757.74</v>
      </c>
      <c r="P471" s="2">
        <f t="shared" si="0"/>
        <v>27791.55</v>
      </c>
      <c r="Q471" s="2">
        <f t="shared" si="0"/>
        <v>27830.29</v>
      </c>
      <c r="R471" s="2">
        <f t="shared" si="0"/>
        <v>27849.360000000001</v>
      </c>
      <c r="S471" s="2">
        <f t="shared" si="0"/>
        <v>27882.84</v>
      </c>
      <c r="T471" s="2">
        <f t="shared" si="0"/>
        <v>27921.47</v>
      </c>
      <c r="U471" s="2">
        <f t="shared" si="1"/>
        <v>27947.08</v>
      </c>
      <c r="V471" s="2">
        <f t="shared" si="1"/>
        <v>27987.43</v>
      </c>
      <c r="W471" s="2">
        <f t="shared" si="1"/>
        <v>28024.7</v>
      </c>
      <c r="X471" s="2">
        <f t="shared" si="1"/>
        <v>28057.95</v>
      </c>
      <c r="Y471" s="2">
        <f t="shared" si="1"/>
        <v>28095.35</v>
      </c>
      <c r="Z471" s="2">
        <f t="shared" si="1"/>
        <v>28168.81</v>
      </c>
      <c r="AA471" s="2">
        <f t="shared" si="1"/>
        <v>28189.35</v>
      </c>
      <c r="AB471" s="2"/>
    </row>
    <row r="472" spans="3:28" x14ac:dyDescent="0.2">
      <c r="C472" t="s">
        <v>186</v>
      </c>
      <c r="D472" s="2">
        <f t="shared" si="2"/>
        <v>21761.17</v>
      </c>
      <c r="E472" s="2">
        <f t="shared" si="0"/>
        <v>20830.91</v>
      </c>
      <c r="F472" s="2">
        <f t="shared" si="0"/>
        <v>20102.37</v>
      </c>
      <c r="G472" s="2">
        <f t="shared" si="0"/>
        <v>19776.2</v>
      </c>
      <c r="H472" s="2">
        <f t="shared" si="0"/>
        <v>22356.27</v>
      </c>
      <c r="I472" s="2">
        <f t="shared" si="0"/>
        <v>22384.05</v>
      </c>
      <c r="J472" s="2">
        <f t="shared" si="0"/>
        <v>22548.21</v>
      </c>
      <c r="K472" s="2">
        <f t="shared" si="0"/>
        <v>22938.3</v>
      </c>
      <c r="L472" s="2">
        <f t="shared" si="0"/>
        <v>23452.87</v>
      </c>
      <c r="M472" s="2">
        <f t="shared" si="0"/>
        <v>24944.63</v>
      </c>
      <c r="N472" s="2">
        <f t="shared" si="0"/>
        <v>24558.71</v>
      </c>
      <c r="O472" s="2">
        <f t="shared" si="0"/>
        <v>25224.85</v>
      </c>
      <c r="P472" s="2">
        <f t="shared" si="0"/>
        <v>24333.7</v>
      </c>
      <c r="Q472" s="2">
        <f t="shared" si="0"/>
        <v>24320.61</v>
      </c>
      <c r="R472" s="2">
        <f t="shared" si="0"/>
        <v>23924.46</v>
      </c>
      <c r="S472" s="2">
        <f t="shared" si="0"/>
        <v>23639.68</v>
      </c>
      <c r="T472" s="2">
        <f t="shared" si="0"/>
        <v>23874.77</v>
      </c>
      <c r="U472" s="2">
        <f t="shared" si="1"/>
        <v>23761.83</v>
      </c>
      <c r="V472" s="2">
        <f t="shared" si="1"/>
        <v>23331.37</v>
      </c>
      <c r="W472" s="2">
        <f t="shared" si="1"/>
        <v>23275.69</v>
      </c>
      <c r="X472" s="2">
        <f t="shared" si="1"/>
        <v>23466.86</v>
      </c>
      <c r="Y472" s="2">
        <f t="shared" si="1"/>
        <v>23334.18</v>
      </c>
      <c r="Z472" s="2">
        <f t="shared" si="1"/>
        <v>23812.11</v>
      </c>
      <c r="AA472" s="2">
        <f t="shared" si="1"/>
        <v>24140.3</v>
      </c>
      <c r="AB472" s="2"/>
    </row>
    <row r="473" spans="3:28" x14ac:dyDescent="0.2">
      <c r="C473" t="s">
        <v>200</v>
      </c>
      <c r="D473" s="2">
        <f t="shared" si="2"/>
        <v>7195.2539999999999</v>
      </c>
      <c r="E473" s="2">
        <f t="shared" si="0"/>
        <v>6545.9480000000003</v>
      </c>
      <c r="F473" s="2">
        <f t="shared" si="0"/>
        <v>6356.4920000000002</v>
      </c>
      <c r="G473" s="2">
        <f t="shared" si="0"/>
        <v>5634.9930000000004</v>
      </c>
      <c r="H473" s="2">
        <f t="shared" si="0"/>
        <v>4525.2960000000003</v>
      </c>
      <c r="I473" s="2">
        <f t="shared" si="0"/>
        <v>4468.5290000000005</v>
      </c>
      <c r="J473" s="2">
        <f t="shared" si="0"/>
        <v>4918.4560000000001</v>
      </c>
      <c r="K473" s="2">
        <f t="shared" si="0"/>
        <v>4508.9470000000001</v>
      </c>
      <c r="L473" s="2">
        <f t="shared" si="0"/>
        <v>4431.9399999999996</v>
      </c>
      <c r="M473" s="2">
        <f t="shared" si="0"/>
        <v>4888.7629999999999</v>
      </c>
      <c r="N473" s="2">
        <f t="shared" si="0"/>
        <v>4499.3159999999998</v>
      </c>
      <c r="O473" s="2">
        <f t="shared" si="0"/>
        <v>4444.1409999999996</v>
      </c>
      <c r="P473" s="2">
        <f t="shared" si="0"/>
        <v>4841.1009999999997</v>
      </c>
      <c r="Q473" s="2">
        <f t="shared" si="0"/>
        <v>4466.3770000000004</v>
      </c>
      <c r="R473" s="2">
        <f t="shared" si="0"/>
        <v>4416.7529999999997</v>
      </c>
      <c r="S473" s="2">
        <f t="shared" si="0"/>
        <v>4783.5519999999997</v>
      </c>
      <c r="T473" s="2">
        <f t="shared" si="0"/>
        <v>4418.518</v>
      </c>
      <c r="U473" s="2">
        <f t="shared" si="1"/>
        <v>4351.3810000000003</v>
      </c>
      <c r="V473" s="2">
        <f t="shared" si="1"/>
        <v>4739.5919999999996</v>
      </c>
      <c r="W473" s="2">
        <f t="shared" si="1"/>
        <v>4364.9709999999995</v>
      </c>
      <c r="X473" s="2">
        <f t="shared" si="1"/>
        <v>4307.2430000000004</v>
      </c>
      <c r="Y473" s="2">
        <f t="shared" si="1"/>
        <v>4617.7430000000004</v>
      </c>
      <c r="Z473" s="2">
        <f t="shared" si="1"/>
        <v>3332.0149999999999</v>
      </c>
      <c r="AA473" s="2">
        <f t="shared" si="1"/>
        <v>2676.4029999999998</v>
      </c>
      <c r="AB473" s="2"/>
    </row>
    <row r="474" spans="3:28" x14ac:dyDescent="0.2">
      <c r="C474" t="s">
        <v>222</v>
      </c>
      <c r="D474" s="2">
        <f t="shared" si="2"/>
        <v>3103.7069999999999</v>
      </c>
      <c r="E474" s="2">
        <f t="shared" si="0"/>
        <v>3136.625</v>
      </c>
      <c r="F474" s="2">
        <f t="shared" si="0"/>
        <v>3129.0770000000002</v>
      </c>
      <c r="G474" s="2">
        <f t="shared" si="0"/>
        <v>3150.0140000000001</v>
      </c>
      <c r="H474" s="2">
        <f t="shared" si="0"/>
        <v>3172.5439999999999</v>
      </c>
      <c r="I474" s="2">
        <f t="shared" si="0"/>
        <v>3177.627</v>
      </c>
      <c r="J474" s="2">
        <f t="shared" si="0"/>
        <v>3204.1329999999998</v>
      </c>
      <c r="K474" s="2">
        <f t="shared" si="0"/>
        <v>3223.143</v>
      </c>
      <c r="L474" s="2">
        <f t="shared" si="0"/>
        <v>3207.0569999999998</v>
      </c>
      <c r="M474" s="2">
        <f t="shared" si="0"/>
        <v>3235.078</v>
      </c>
      <c r="N474" s="2">
        <f t="shared" si="0"/>
        <v>3258.5430000000001</v>
      </c>
      <c r="O474" s="2">
        <f t="shared" si="0"/>
        <v>3266.712</v>
      </c>
      <c r="P474" s="2">
        <f t="shared" si="0"/>
        <v>3286.895</v>
      </c>
      <c r="Q474" s="2">
        <f t="shared" si="0"/>
        <v>3291.701</v>
      </c>
      <c r="R474" s="2">
        <f t="shared" si="0"/>
        <v>3293.7429999999999</v>
      </c>
      <c r="S474" s="2">
        <f t="shared" si="0"/>
        <v>3326.8510000000001</v>
      </c>
      <c r="T474" s="2">
        <f t="shared" si="0"/>
        <v>3329.9250000000002</v>
      </c>
      <c r="U474" s="2">
        <f t="shared" si="1"/>
        <v>3324.3040000000001</v>
      </c>
      <c r="V474" s="2">
        <f t="shared" si="1"/>
        <v>3347.1529999999998</v>
      </c>
      <c r="W474" s="2">
        <f t="shared" si="1"/>
        <v>3354.5050000000001</v>
      </c>
      <c r="X474" s="2">
        <f t="shared" si="1"/>
        <v>3335.4389999999999</v>
      </c>
      <c r="Y474" s="2">
        <f t="shared" si="1"/>
        <v>3351.01</v>
      </c>
      <c r="Z474" s="2">
        <f t="shared" si="1"/>
        <v>3374.1950000000002</v>
      </c>
      <c r="AA474" s="2">
        <f t="shared" si="1"/>
        <v>3354.4029999999998</v>
      </c>
      <c r="AB474" s="2"/>
    </row>
    <row r="475" spans="3:28" x14ac:dyDescent="0.2">
      <c r="C475" t="s">
        <v>9</v>
      </c>
      <c r="D475" s="2">
        <f t="shared" si="2"/>
        <v>0</v>
      </c>
      <c r="E475" s="2">
        <f t="shared" si="0"/>
        <v>0</v>
      </c>
      <c r="F475" s="2">
        <f t="shared" si="0"/>
        <v>0</v>
      </c>
      <c r="G475" s="2">
        <f t="shared" si="0"/>
        <v>0</v>
      </c>
      <c r="H475" s="2">
        <f t="shared" si="0"/>
        <v>0</v>
      </c>
      <c r="I475" s="2">
        <f t="shared" si="0"/>
        <v>0</v>
      </c>
      <c r="J475" s="2">
        <f t="shared" si="0"/>
        <v>0</v>
      </c>
      <c r="K475" s="2">
        <f t="shared" si="0"/>
        <v>0</v>
      </c>
      <c r="L475" s="2">
        <f t="shared" si="0"/>
        <v>0</v>
      </c>
      <c r="M475" s="2">
        <f t="shared" si="0"/>
        <v>0</v>
      </c>
      <c r="N475" s="2">
        <f t="shared" si="0"/>
        <v>0</v>
      </c>
      <c r="O475" s="2">
        <f t="shared" si="0"/>
        <v>0</v>
      </c>
      <c r="P475" s="2">
        <f t="shared" si="0"/>
        <v>0</v>
      </c>
      <c r="Q475" s="2">
        <f t="shared" si="0"/>
        <v>0</v>
      </c>
      <c r="R475" s="2">
        <f t="shared" si="0"/>
        <v>0</v>
      </c>
      <c r="S475" s="2">
        <f t="shared" si="0"/>
        <v>0</v>
      </c>
      <c r="T475" s="2">
        <f t="shared" si="0"/>
        <v>0</v>
      </c>
      <c r="U475" s="2">
        <f t="shared" si="1"/>
        <v>0</v>
      </c>
      <c r="V475" s="2">
        <f t="shared" si="1"/>
        <v>0</v>
      </c>
      <c r="W475" s="2">
        <f t="shared" si="1"/>
        <v>0</v>
      </c>
      <c r="X475" s="2">
        <f t="shared" si="1"/>
        <v>0</v>
      </c>
      <c r="Y475" s="2">
        <f t="shared" si="1"/>
        <v>0</v>
      </c>
      <c r="Z475" s="2">
        <f t="shared" si="1"/>
        <v>0</v>
      </c>
      <c r="AA475" s="2">
        <f t="shared" si="1"/>
        <v>0</v>
      </c>
      <c r="AB475" s="2"/>
    </row>
    <row r="476" spans="3:28" x14ac:dyDescent="0.2">
      <c r="C476" t="s">
        <v>10</v>
      </c>
      <c r="D476" s="2">
        <f t="shared" si="2"/>
        <v>0</v>
      </c>
      <c r="E476" s="2">
        <f t="shared" si="0"/>
        <v>0</v>
      </c>
      <c r="F476" s="2">
        <f t="shared" si="0"/>
        <v>0</v>
      </c>
      <c r="G476" s="2">
        <f t="shared" si="0"/>
        <v>0</v>
      </c>
      <c r="H476" s="2">
        <f t="shared" si="0"/>
        <v>0</v>
      </c>
      <c r="I476" s="2">
        <f t="shared" si="0"/>
        <v>0</v>
      </c>
      <c r="J476" s="2">
        <f t="shared" si="0"/>
        <v>0</v>
      </c>
      <c r="K476" s="2">
        <f t="shared" si="0"/>
        <v>0</v>
      </c>
      <c r="L476" s="2">
        <f t="shared" si="0"/>
        <v>0</v>
      </c>
      <c r="M476" s="2">
        <f t="shared" si="0"/>
        <v>0</v>
      </c>
      <c r="N476" s="2">
        <f t="shared" si="0"/>
        <v>0</v>
      </c>
      <c r="O476" s="2">
        <f t="shared" si="0"/>
        <v>0</v>
      </c>
      <c r="P476" s="2">
        <f t="shared" si="0"/>
        <v>0</v>
      </c>
      <c r="Q476" s="2">
        <f t="shared" si="0"/>
        <v>0</v>
      </c>
      <c r="R476" s="2">
        <f t="shared" si="0"/>
        <v>0</v>
      </c>
      <c r="S476" s="2">
        <f t="shared" si="0"/>
        <v>0</v>
      </c>
      <c r="T476" s="2">
        <f t="shared" si="0"/>
        <v>0</v>
      </c>
      <c r="U476" s="2">
        <f t="shared" si="1"/>
        <v>0</v>
      </c>
      <c r="V476" s="2">
        <f t="shared" si="1"/>
        <v>0</v>
      </c>
      <c r="W476" s="2">
        <f t="shared" si="1"/>
        <v>0</v>
      </c>
      <c r="X476" s="2">
        <f t="shared" si="1"/>
        <v>0</v>
      </c>
      <c r="Y476" s="2">
        <f t="shared" si="1"/>
        <v>0</v>
      </c>
      <c r="Z476" s="2">
        <f t="shared" si="1"/>
        <v>0</v>
      </c>
      <c r="AA476" s="2">
        <f t="shared" si="1"/>
        <v>0</v>
      </c>
      <c r="AB476" s="2"/>
    </row>
    <row r="477" spans="3:28" x14ac:dyDescent="0.2">
      <c r="C477" t="s">
        <v>134</v>
      </c>
      <c r="D477" s="2">
        <f t="shared" si="2"/>
        <v>178.99209999999999</v>
      </c>
      <c r="E477" s="2">
        <f t="shared" si="0"/>
        <v>185.0137</v>
      </c>
      <c r="F477" s="2">
        <f t="shared" si="0"/>
        <v>182.62139999999999</v>
      </c>
      <c r="G477" s="2">
        <f t="shared" si="0"/>
        <v>180.3895</v>
      </c>
      <c r="H477" s="2">
        <f t="shared" si="0"/>
        <v>122.14530000000001</v>
      </c>
      <c r="I477" s="2">
        <f t="shared" si="0"/>
        <v>138.2159</v>
      </c>
      <c r="J477" s="2">
        <f t="shared" si="0"/>
        <v>139.8295</v>
      </c>
      <c r="K477" s="2">
        <f t="shared" si="0"/>
        <v>150.3237</v>
      </c>
      <c r="L477" s="2">
        <f t="shared" si="0"/>
        <v>154.24469999999999</v>
      </c>
      <c r="M477" s="2">
        <f t="shared" si="0"/>
        <v>158.5797</v>
      </c>
      <c r="N477" s="2">
        <f t="shared" si="0"/>
        <v>114.1439</v>
      </c>
      <c r="O477" s="2">
        <f t="shared" si="0"/>
        <v>113.3062</v>
      </c>
      <c r="P477" s="2">
        <f t="shared" si="0"/>
        <v>122.2333</v>
      </c>
      <c r="Q477" s="2">
        <f t="shared" si="0"/>
        <v>104.99890000000001</v>
      </c>
      <c r="R477" s="2">
        <f t="shared" si="0"/>
        <v>113.1756</v>
      </c>
      <c r="S477" s="2">
        <f t="shared" si="0"/>
        <v>98.393910000000005</v>
      </c>
      <c r="T477" s="2">
        <f t="shared" si="0"/>
        <v>106.0196</v>
      </c>
      <c r="U477" s="2">
        <f t="shared" si="1"/>
        <v>114.7754</v>
      </c>
      <c r="V477" s="2">
        <f t="shared" si="1"/>
        <v>87.062809999999999</v>
      </c>
      <c r="W477" s="2">
        <f t="shared" si="1"/>
        <v>94.394940000000005</v>
      </c>
      <c r="X477" s="2">
        <f t="shared" si="1"/>
        <v>98.24606</v>
      </c>
      <c r="Y477" s="2">
        <f t="shared" si="1"/>
        <v>102.9712</v>
      </c>
      <c r="Z477" s="2">
        <f t="shared" si="1"/>
        <v>109.6258</v>
      </c>
      <c r="AA477" s="2">
        <f t="shared" si="1"/>
        <v>115.83159999999999</v>
      </c>
      <c r="AB477" s="2"/>
    </row>
    <row r="478" spans="3:28" x14ac:dyDescent="0.2">
      <c r="C478" t="s">
        <v>273</v>
      </c>
      <c r="D478" s="2">
        <f t="shared" si="2"/>
        <v>-40.739359999999998</v>
      </c>
      <c r="E478" s="2">
        <f t="shared" si="0"/>
        <v>-34.075710000000001</v>
      </c>
      <c r="F478" s="2">
        <f t="shared" si="0"/>
        <v>-81.230869999999996</v>
      </c>
      <c r="G478" s="2">
        <f t="shared" si="0"/>
        <v>-134.05109999999999</v>
      </c>
      <c r="H478" s="2">
        <f t="shared" si="0"/>
        <v>-141.8836</v>
      </c>
      <c r="I478" s="2">
        <f t="shared" si="0"/>
        <v>-175.75819999999999</v>
      </c>
      <c r="J478" s="2">
        <f t="shared" si="0"/>
        <v>-167.179</v>
      </c>
      <c r="K478" s="2">
        <f t="shared" si="0"/>
        <v>-157.4659</v>
      </c>
      <c r="L478" s="2">
        <f t="shared" si="0"/>
        <v>-163.26419999999999</v>
      </c>
      <c r="M478" s="2">
        <f t="shared" si="0"/>
        <v>-179.6986</v>
      </c>
      <c r="N478" s="2">
        <f t="shared" si="0"/>
        <v>-196.12450000000001</v>
      </c>
      <c r="O478" s="2">
        <f t="shared" si="0"/>
        <v>-207.5325</v>
      </c>
      <c r="P478" s="2">
        <f t="shared" si="0"/>
        <v>-231.9571</v>
      </c>
      <c r="Q478" s="2">
        <f t="shared" si="0"/>
        <v>-247.24709999999999</v>
      </c>
      <c r="R478" s="2">
        <f t="shared" si="0"/>
        <v>-266.74009999999998</v>
      </c>
      <c r="S478" s="2">
        <f t="shared" si="0"/>
        <v>-290.65050000000002</v>
      </c>
      <c r="T478" s="2">
        <f t="shared" si="0"/>
        <v>-307.64150000000001</v>
      </c>
      <c r="U478" s="2">
        <f t="shared" si="1"/>
        <v>-311.81119999999999</v>
      </c>
      <c r="V478" s="2">
        <f t="shared" si="1"/>
        <v>-345.77229999999997</v>
      </c>
      <c r="W478" s="2">
        <f t="shared" si="1"/>
        <v>-356.15390000000002</v>
      </c>
      <c r="X478" s="2">
        <f t="shared" si="1"/>
        <v>-369.1551</v>
      </c>
      <c r="Y478" s="2">
        <f t="shared" si="1"/>
        <v>-378.31310000000002</v>
      </c>
      <c r="Z478" s="2">
        <f t="shared" si="1"/>
        <v>-387.48820000000001</v>
      </c>
      <c r="AA478" s="2">
        <f t="shared" si="1"/>
        <v>-397.49040000000002</v>
      </c>
      <c r="AB478" s="2"/>
    </row>
    <row r="479" spans="3:28" x14ac:dyDescent="0.2">
      <c r="C479" t="s">
        <v>261</v>
      </c>
      <c r="D479" s="2">
        <f t="shared" si="2"/>
        <v>9143.4740000000002</v>
      </c>
      <c r="E479" s="2">
        <f t="shared" si="0"/>
        <v>11821.72</v>
      </c>
      <c r="F479" s="2">
        <f t="shared" si="0"/>
        <v>12925.52</v>
      </c>
      <c r="G479" s="2">
        <f t="shared" si="0"/>
        <v>13922.81</v>
      </c>
      <c r="H479" s="2">
        <f t="shared" si="0"/>
        <v>14697.31</v>
      </c>
      <c r="I479" s="2">
        <f t="shared" si="0"/>
        <v>15391.88</v>
      </c>
      <c r="J479" s="2">
        <f t="shared" si="0"/>
        <v>16078.06</v>
      </c>
      <c r="K479" s="2">
        <f t="shared" si="0"/>
        <v>16776.22</v>
      </c>
      <c r="L479" s="2">
        <f t="shared" si="0"/>
        <v>17475.150000000001</v>
      </c>
      <c r="M479" s="2">
        <f t="shared" si="0"/>
        <v>18064.509999999998</v>
      </c>
      <c r="N479" s="2">
        <f t="shared" si="0"/>
        <v>18690.48</v>
      </c>
      <c r="O479" s="2">
        <f t="shared" si="0"/>
        <v>19254.34</v>
      </c>
      <c r="P479" s="2">
        <f t="shared" si="0"/>
        <v>19856.66</v>
      </c>
      <c r="Q479" s="2">
        <f t="shared" si="0"/>
        <v>20521.62</v>
      </c>
      <c r="R479" s="2">
        <f t="shared" si="0"/>
        <v>21098.62</v>
      </c>
      <c r="S479" s="2">
        <f t="shared" si="0"/>
        <v>21785.43</v>
      </c>
      <c r="T479" s="2">
        <f t="shared" si="0"/>
        <v>22540.65</v>
      </c>
      <c r="U479" s="2">
        <f t="shared" si="1"/>
        <v>23102.06</v>
      </c>
      <c r="V479" s="2">
        <f t="shared" si="1"/>
        <v>23740.22</v>
      </c>
      <c r="W479" s="2">
        <f t="shared" si="1"/>
        <v>24438</v>
      </c>
      <c r="X479" s="2">
        <f t="shared" si="1"/>
        <v>24900.98</v>
      </c>
      <c r="Y479" s="2">
        <f t="shared" si="1"/>
        <v>25543.71</v>
      </c>
      <c r="Z479" s="2">
        <f t="shared" si="1"/>
        <v>26182.6</v>
      </c>
      <c r="AA479" s="2">
        <f t="shared" si="1"/>
        <v>26857.53</v>
      </c>
      <c r="AB479" s="2"/>
    </row>
    <row r="480" spans="3:28" x14ac:dyDescent="0.2">
      <c r="C480" t="s">
        <v>15</v>
      </c>
      <c r="D480" s="2">
        <f t="shared" si="2"/>
        <v>10832.92</v>
      </c>
      <c r="E480" s="2">
        <f t="shared" si="0"/>
        <v>12481.3</v>
      </c>
      <c r="F480" s="2">
        <f t="shared" si="0"/>
        <v>13022.46</v>
      </c>
      <c r="G480" s="2">
        <f t="shared" si="0"/>
        <v>13240.03</v>
      </c>
      <c r="H480" s="2">
        <f t="shared" si="0"/>
        <v>13689.69</v>
      </c>
      <c r="I480" s="2">
        <f t="shared" si="0"/>
        <v>14209.4</v>
      </c>
      <c r="J480" s="2">
        <f t="shared" si="0"/>
        <v>14801.68</v>
      </c>
      <c r="K480" s="2">
        <f t="shared" si="0"/>
        <v>15318.57</v>
      </c>
      <c r="L480" s="2">
        <f t="shared" si="0"/>
        <v>15815.77</v>
      </c>
      <c r="M480" s="2">
        <f t="shared" si="0"/>
        <v>16363.86</v>
      </c>
      <c r="N480" s="2">
        <f t="shared" si="0"/>
        <v>17018.310000000001</v>
      </c>
      <c r="O480" s="2">
        <f t="shared" si="0"/>
        <v>17479.099999999999</v>
      </c>
      <c r="P480" s="2">
        <f t="shared" si="0"/>
        <v>17974.330000000002</v>
      </c>
      <c r="Q480" s="2">
        <f t="shared" si="0"/>
        <v>18494.79</v>
      </c>
      <c r="R480" s="2">
        <f t="shared" si="0"/>
        <v>19206.64</v>
      </c>
      <c r="S480" s="2">
        <f t="shared" si="0"/>
        <v>19875.52</v>
      </c>
      <c r="T480" s="2">
        <f t="shared" si="0"/>
        <v>20568.68</v>
      </c>
      <c r="U480" s="2">
        <f t="shared" si="1"/>
        <v>20831.53</v>
      </c>
      <c r="V480" s="2">
        <f t="shared" si="1"/>
        <v>21108.7</v>
      </c>
      <c r="W480" s="2">
        <f t="shared" si="1"/>
        <v>21410.5</v>
      </c>
      <c r="X480" s="2">
        <f t="shared" si="1"/>
        <v>21906.9</v>
      </c>
      <c r="Y480" s="2">
        <f t="shared" si="1"/>
        <v>22607.62</v>
      </c>
      <c r="Z480" s="2">
        <f t="shared" si="1"/>
        <v>23357.8</v>
      </c>
      <c r="AA480" s="2">
        <f t="shared" si="1"/>
        <v>23971.98</v>
      </c>
      <c r="AB480" s="2"/>
    </row>
    <row r="481" spans="3:28" x14ac:dyDescent="0.2">
      <c r="C481" t="s">
        <v>318</v>
      </c>
      <c r="D481" s="2">
        <f t="shared" si="2"/>
        <v>-82.643299999999996</v>
      </c>
      <c r="E481" s="2">
        <f t="shared" si="0"/>
        <v>-124.8565</v>
      </c>
      <c r="F481" s="2">
        <f t="shared" si="0"/>
        <v>-138.7097</v>
      </c>
      <c r="G481" s="2">
        <f t="shared" si="0"/>
        <v>-160.17689999999999</v>
      </c>
      <c r="H481" s="2">
        <f t="shared" si="0"/>
        <v>-189.8252</v>
      </c>
      <c r="I481" s="2">
        <f t="shared" si="0"/>
        <v>-213.65260000000001</v>
      </c>
      <c r="J481" s="2">
        <f t="shared" si="0"/>
        <v>-248.51179999999999</v>
      </c>
      <c r="K481" s="2">
        <f t="shared" si="0"/>
        <v>-281.02190000000002</v>
      </c>
      <c r="L481" s="2">
        <f t="shared" si="0"/>
        <v>-291.67399999999998</v>
      </c>
      <c r="M481" s="2">
        <f t="shared" si="0"/>
        <v>-325.7115</v>
      </c>
      <c r="N481" s="2">
        <f t="shared" si="0"/>
        <v>-359.97469999999998</v>
      </c>
      <c r="O481" s="2">
        <f t="shared" si="0"/>
        <v>-379.62610000000001</v>
      </c>
      <c r="P481" s="2">
        <f t="shared" si="0"/>
        <v>-411.28050000000002</v>
      </c>
      <c r="Q481" s="2">
        <f t="shared" si="0"/>
        <v>-432.13729999999998</v>
      </c>
      <c r="R481" s="2">
        <f t="shared" si="0"/>
        <v>-476.07130000000001</v>
      </c>
      <c r="S481" s="2">
        <f t="shared" si="0"/>
        <v>-517.27750000000003</v>
      </c>
      <c r="T481" s="2">
        <f t="shared" si="0"/>
        <v>-553.97209999999995</v>
      </c>
      <c r="U481" s="2">
        <f t="shared" si="1"/>
        <v>-584.83979999999997</v>
      </c>
      <c r="V481" s="2">
        <f t="shared" si="1"/>
        <v>-616.91409999999996</v>
      </c>
      <c r="W481" s="2">
        <f t="shared" si="1"/>
        <v>-651.33460000000002</v>
      </c>
      <c r="X481" s="2">
        <f t="shared" si="1"/>
        <v>-672.36990000000003</v>
      </c>
      <c r="Y481" s="2">
        <f t="shared" si="1"/>
        <v>-707.38199999999995</v>
      </c>
      <c r="Z481" s="2">
        <f t="shared" si="1"/>
        <v>-726.68600000000004</v>
      </c>
      <c r="AA481" s="2">
        <f t="shared" si="1"/>
        <v>-758.23299999999995</v>
      </c>
      <c r="AB481" s="2"/>
    </row>
    <row r="482" spans="3:28" x14ac:dyDescent="0.2">
      <c r="C482" t="s">
        <v>187</v>
      </c>
      <c r="D482" s="2">
        <f t="shared" si="2"/>
        <v>2799.6109999999999</v>
      </c>
      <c r="E482" s="2">
        <f t="shared" si="0"/>
        <v>2972.27</v>
      </c>
      <c r="F482" s="2">
        <f t="shared" si="0"/>
        <v>3072.029</v>
      </c>
      <c r="G482" s="2">
        <f t="shared" si="0"/>
        <v>3161.8820000000001</v>
      </c>
      <c r="H482" s="2">
        <f t="shared" si="0"/>
        <v>3248.1880000000001</v>
      </c>
      <c r="I482" s="2">
        <f t="shared" si="0"/>
        <v>3322.0059999999999</v>
      </c>
      <c r="J482" s="2">
        <f t="shared" si="0"/>
        <v>3401.8690000000001</v>
      </c>
      <c r="K482" s="2">
        <f t="shared" si="0"/>
        <v>3479.4349999999999</v>
      </c>
      <c r="L482" s="2">
        <f t="shared" si="0"/>
        <v>3549.5520000000001</v>
      </c>
      <c r="M482" s="2">
        <f t="shared" si="0"/>
        <v>3620.0030000000002</v>
      </c>
      <c r="N482" s="2">
        <f t="shared" si="0"/>
        <v>3696.3139999999999</v>
      </c>
      <c r="O482" s="2">
        <f t="shared" si="0"/>
        <v>3774.6120000000001</v>
      </c>
      <c r="P482" s="2">
        <f t="shared" si="0"/>
        <v>3851.68</v>
      </c>
      <c r="Q482" s="2">
        <f t="shared" si="0"/>
        <v>3926.6489999999999</v>
      </c>
      <c r="R482" s="2">
        <f t="shared" si="0"/>
        <v>4009.8649999999998</v>
      </c>
      <c r="S482" s="2">
        <f t="shared" si="0"/>
        <v>4108.6139999999996</v>
      </c>
      <c r="T482" s="2">
        <f t="shared" si="0"/>
        <v>4209.6989999999996</v>
      </c>
      <c r="U482" s="2">
        <f t="shared" si="1"/>
        <v>4294.7370000000001</v>
      </c>
      <c r="V482" s="2">
        <f t="shared" si="1"/>
        <v>4384.32</v>
      </c>
      <c r="W482" s="2">
        <f t="shared" si="1"/>
        <v>4489.5730000000003</v>
      </c>
      <c r="X482" s="2">
        <f t="shared" si="1"/>
        <v>4596.8140000000003</v>
      </c>
      <c r="Y482" s="2">
        <f t="shared" si="1"/>
        <v>4721.1499999999996</v>
      </c>
      <c r="Z482" s="2">
        <f t="shared" si="1"/>
        <v>4844.3860000000004</v>
      </c>
      <c r="AA482" s="2">
        <f t="shared" si="1"/>
        <v>4974.4449999999997</v>
      </c>
      <c r="AB482" s="2"/>
    </row>
    <row r="483" spans="3:28" x14ac:dyDescent="0.2">
      <c r="D483" s="2">
        <f>SUM(D469:D482)</f>
        <v>105021.80944</v>
      </c>
      <c r="E483" s="2">
        <f t="shared" ref="E483:AA483" si="3">SUM(E469:E482)</f>
        <v>105544.86849000001</v>
      </c>
      <c r="F483" s="2">
        <f t="shared" si="3"/>
        <v>105734.00283</v>
      </c>
      <c r="G483" s="2">
        <f t="shared" si="3"/>
        <v>106338.71049999999</v>
      </c>
      <c r="H483" s="2">
        <f t="shared" si="3"/>
        <v>106828.18949999999</v>
      </c>
      <c r="I483" s="2">
        <f t="shared" si="3"/>
        <v>107423.77009999998</v>
      </c>
      <c r="J483" s="2">
        <f t="shared" si="3"/>
        <v>107825.19470000004</v>
      </c>
      <c r="K483" s="2">
        <f t="shared" si="3"/>
        <v>108294.51689999997</v>
      </c>
      <c r="L483" s="2">
        <f t="shared" si="3"/>
        <v>108888.08349999999</v>
      </c>
      <c r="M483" s="2">
        <f t="shared" si="3"/>
        <v>109456.63359999999</v>
      </c>
      <c r="N483" s="2">
        <f t="shared" si="3"/>
        <v>110143.80669999999</v>
      </c>
      <c r="O483" s="2">
        <f t="shared" si="3"/>
        <v>110690.1776</v>
      </c>
      <c r="P483" s="2">
        <f t="shared" si="3"/>
        <v>111392.70670000001</v>
      </c>
      <c r="Q483" s="2">
        <f t="shared" si="3"/>
        <v>112095.73250000001</v>
      </c>
      <c r="R483" s="2">
        <f t="shared" si="3"/>
        <v>112928.72520000002</v>
      </c>
      <c r="S483" s="2">
        <f t="shared" si="3"/>
        <v>113643.97291</v>
      </c>
      <c r="T483" s="2">
        <f t="shared" si="3"/>
        <v>114267.977</v>
      </c>
      <c r="U483" s="2">
        <f t="shared" si="3"/>
        <v>114949.61039999999</v>
      </c>
      <c r="V483" s="2">
        <f t="shared" si="3"/>
        <v>115666.79141000001</v>
      </c>
      <c r="W483" s="2">
        <f t="shared" si="3"/>
        <v>116372.73344</v>
      </c>
      <c r="X483" s="2">
        <f t="shared" si="3"/>
        <v>117210.00706</v>
      </c>
      <c r="Y483" s="2">
        <f t="shared" si="3"/>
        <v>118035.4011</v>
      </c>
      <c r="Z483" s="2">
        <f t="shared" si="3"/>
        <v>118904.42359999999</v>
      </c>
      <c r="AA483" s="2">
        <f t="shared" si="3"/>
        <v>120077.37219999998</v>
      </c>
      <c r="AB483" s="2"/>
    </row>
    <row r="485" spans="3:28" x14ac:dyDescent="0.2">
      <c r="D485" s="4">
        <f>(D470+D471+D474+D479+D480+D482)/D483</f>
        <v>0.52873937609810806</v>
      </c>
      <c r="E485" s="8">
        <f t="shared" ref="E485:AA485" si="4">(E470+E471+E474+E479+E480+E482)/E483</f>
        <v>0.56970622883193089</v>
      </c>
      <c r="F485" s="8">
        <f t="shared" si="4"/>
        <v>0.58534736549706767</v>
      </c>
      <c r="G485" s="8">
        <f t="shared" si="4"/>
        <v>0.60025653593006478</v>
      </c>
      <c r="H485" s="8">
        <f t="shared" si="4"/>
        <v>0.61036677028023589</v>
      </c>
      <c r="I485" s="8">
        <f t="shared" si="4"/>
        <v>0.61955343717730882</v>
      </c>
      <c r="J485" s="8">
        <f t="shared" si="4"/>
        <v>0.63064119836919685</v>
      </c>
      <c r="K485" s="8">
        <f t="shared" si="4"/>
        <v>0.64102916737791005</v>
      </c>
      <c r="L485" s="8">
        <f t="shared" si="4"/>
        <v>0.64932566289496696</v>
      </c>
      <c r="M485" s="8">
        <f t="shared" si="4"/>
        <v>0.65789963231611759</v>
      </c>
      <c r="N485" s="8">
        <f t="shared" si="4"/>
        <v>0.66742335499831607</v>
      </c>
      <c r="O485" s="8">
        <f t="shared" si="4"/>
        <v>0.6748945355382644</v>
      </c>
      <c r="P485" s="8">
        <f t="shared" si="4"/>
        <v>0.6822035863143272</v>
      </c>
      <c r="Q485" s="8">
        <f t="shared" si="4"/>
        <v>0.68938023131255233</v>
      </c>
      <c r="R485" s="8">
        <f t="shared" si="4"/>
        <v>0.69673930048047683</v>
      </c>
      <c r="S485" s="8">
        <f t="shared" si="4"/>
        <v>0.70539186502644768</v>
      </c>
      <c r="T485" s="8">
        <f t="shared" si="4"/>
        <v>0.71558522472135822</v>
      </c>
      <c r="U485" s="8">
        <f t="shared" si="4"/>
        <v>0.7199621965834867</v>
      </c>
      <c r="V485" s="8">
        <f t="shared" si="4"/>
        <v>0.72567839893190988</v>
      </c>
      <c r="W485" s="8">
        <f t="shared" si="4"/>
        <v>0.73205161966847754</v>
      </c>
      <c r="X485" s="8">
        <f t="shared" si="4"/>
        <v>0.73686779112459166</v>
      </c>
      <c r="Y485" s="8">
        <f t="shared" si="4"/>
        <v>0.74548118767734661</v>
      </c>
      <c r="Z485" s="8">
        <f t="shared" si="4"/>
        <v>0.7547663685070839</v>
      </c>
      <c r="AA485" s="8">
        <f t="shared" si="4"/>
        <v>0.76012617804439275</v>
      </c>
      <c r="AB485" s="8"/>
    </row>
    <row r="488" spans="3:28" x14ac:dyDescent="0.2">
      <c r="C488" t="s">
        <v>426</v>
      </c>
      <c r="D488" s="2">
        <f>SUM(D3:D14,D31:D37,D156:D163)</f>
        <v>38274.257191299985</v>
      </c>
      <c r="E488" s="2">
        <f t="shared" ref="E488:AA488" si="5">SUM(E3:E14,E31:E37,E156:E163)</f>
        <v>34771.370264500001</v>
      </c>
      <c r="F488" s="2">
        <f t="shared" si="5"/>
        <v>34218.129893389996</v>
      </c>
      <c r="G488" s="2">
        <f t="shared" si="5"/>
        <v>34731.52449512999</v>
      </c>
      <c r="H488" s="2">
        <f t="shared" si="5"/>
        <v>32791.056219800004</v>
      </c>
      <c r="I488" s="2">
        <f t="shared" si="5"/>
        <v>32724.800064800002</v>
      </c>
      <c r="J488" s="2">
        <f t="shared" si="5"/>
        <v>32122.365953600001</v>
      </c>
      <c r="K488" s="2">
        <f t="shared" si="5"/>
        <v>31333.4848748</v>
      </c>
      <c r="L488" s="2">
        <f t="shared" si="5"/>
        <v>30980.173093399997</v>
      </c>
      <c r="M488" s="2">
        <f t="shared" si="5"/>
        <v>29430.757880800003</v>
      </c>
      <c r="N488" s="2">
        <f t="shared" si="5"/>
        <v>29310.290848299996</v>
      </c>
      <c r="O488" s="2">
        <f t="shared" si="5"/>
        <v>28099.128436000003</v>
      </c>
      <c r="P488" s="2">
        <f t="shared" si="5"/>
        <v>28427.527397599995</v>
      </c>
      <c r="Q488" s="2">
        <f t="shared" si="5"/>
        <v>28145.090206199999</v>
      </c>
      <c r="R488" s="2">
        <f t="shared" si="5"/>
        <v>28074.680731</v>
      </c>
      <c r="S488" s="2">
        <f t="shared" si="5"/>
        <v>27735.701245</v>
      </c>
      <c r="T488" s="2">
        <f t="shared" si="5"/>
        <v>26916.880605999999</v>
      </c>
      <c r="U488" s="2">
        <f t="shared" si="5"/>
        <v>26985.501528999997</v>
      </c>
      <c r="V488" s="2">
        <f t="shared" si="5"/>
        <v>27158.365525500001</v>
      </c>
      <c r="W488" s="2">
        <f t="shared" si="5"/>
        <v>27012.883887100001</v>
      </c>
      <c r="X488" s="2">
        <f t="shared" si="5"/>
        <v>26854.482681099998</v>
      </c>
      <c r="Y488" s="2">
        <f t="shared" si="5"/>
        <v>26509.444369400007</v>
      </c>
      <c r="Z488" s="2">
        <f t="shared" si="5"/>
        <v>26565.776920599998</v>
      </c>
      <c r="AA488" s="2">
        <f t="shared" si="5"/>
        <v>26146.603342599999</v>
      </c>
      <c r="AB488" s="2"/>
    </row>
    <row r="489" spans="3:28" x14ac:dyDescent="0.2">
      <c r="C489" t="s">
        <v>4</v>
      </c>
      <c r="D489" s="2">
        <f>D10</f>
        <v>69.372799999999998</v>
      </c>
      <c r="E489" s="2">
        <f t="shared" ref="E489:AA489" si="6">E10</f>
        <v>91.863050000000001</v>
      </c>
      <c r="F489" s="2">
        <f t="shared" si="6"/>
        <v>91.834900000000005</v>
      </c>
      <c r="G489" s="2">
        <f t="shared" si="6"/>
        <v>114.33369999999999</v>
      </c>
      <c r="H489" s="2">
        <f t="shared" si="6"/>
        <v>114.26220000000001</v>
      </c>
      <c r="I489" s="2">
        <f t="shared" si="6"/>
        <v>114.2323</v>
      </c>
      <c r="J489" s="2">
        <f t="shared" si="6"/>
        <v>136.77070000000001</v>
      </c>
      <c r="K489" s="2">
        <f t="shared" si="6"/>
        <v>136.55719999999999</v>
      </c>
      <c r="L489" s="2">
        <f t="shared" si="6"/>
        <v>136.68809999999999</v>
      </c>
      <c r="M489" s="2">
        <f t="shared" si="6"/>
        <v>159.19210000000001</v>
      </c>
      <c r="N489" s="2">
        <f t="shared" si="6"/>
        <v>159.00839999999999</v>
      </c>
      <c r="O489" s="2">
        <f t="shared" si="6"/>
        <v>158.91990000000001</v>
      </c>
      <c r="P489" s="2">
        <f t="shared" si="6"/>
        <v>181.2355</v>
      </c>
      <c r="Q489" s="2">
        <f t="shared" si="6"/>
        <v>180.8965</v>
      </c>
      <c r="R489" s="2">
        <f t="shared" si="6"/>
        <v>180.65119999999999</v>
      </c>
      <c r="S489" s="2">
        <f t="shared" si="6"/>
        <v>202.88419999999999</v>
      </c>
      <c r="T489" s="2">
        <f t="shared" si="6"/>
        <v>202.88839999999999</v>
      </c>
      <c r="U489" s="2">
        <f t="shared" si="6"/>
        <v>202.97989999999999</v>
      </c>
      <c r="V489" s="2">
        <f t="shared" si="6"/>
        <v>225.4658</v>
      </c>
      <c r="W489" s="2">
        <f t="shared" si="6"/>
        <v>225.62049999999999</v>
      </c>
      <c r="X489" s="2">
        <f t="shared" si="6"/>
        <v>225.72659999999999</v>
      </c>
      <c r="Y489" s="2">
        <f t="shared" si="6"/>
        <v>248.0735</v>
      </c>
      <c r="Z489" s="2">
        <f t="shared" si="6"/>
        <v>248.06909999999999</v>
      </c>
      <c r="AA489" s="2">
        <f t="shared" si="6"/>
        <v>248.3792</v>
      </c>
      <c r="AB489" s="2"/>
    </row>
    <row r="490" spans="3:28" x14ac:dyDescent="0.2">
      <c r="C490" t="s">
        <v>2</v>
      </c>
      <c r="D490" s="2">
        <f>SUM(D3,D5,D8,D7,D31,D11,D34,D35,D152,D156)</f>
        <v>8041.8322254000004</v>
      </c>
      <c r="E490" s="2">
        <f t="shared" ref="E490:AA490" si="7">SUM(E3,E5,E8,E7,E31,E11,E34,E35,E152,E156)</f>
        <v>7277.7684280000012</v>
      </c>
      <c r="F490" s="2">
        <f t="shared" si="7"/>
        <v>7964.0417552900008</v>
      </c>
      <c r="G490" s="2">
        <f t="shared" si="7"/>
        <v>8513.9830631299992</v>
      </c>
      <c r="H490" s="2">
        <f t="shared" si="7"/>
        <v>8863.020372500001</v>
      </c>
      <c r="I490" s="2">
        <f t="shared" si="7"/>
        <v>9055.3541227999995</v>
      </c>
      <c r="J490" s="2">
        <f t="shared" si="7"/>
        <v>9480.7903085999988</v>
      </c>
      <c r="K490" s="2">
        <f t="shared" si="7"/>
        <v>9839.1672478</v>
      </c>
      <c r="L490" s="2">
        <f t="shared" si="7"/>
        <v>10833.255448399999</v>
      </c>
      <c r="M490" s="2">
        <f t="shared" si="7"/>
        <v>11011.140313799999</v>
      </c>
      <c r="N490" s="2">
        <f t="shared" si="7"/>
        <v>11363.4960873</v>
      </c>
      <c r="O490" s="2">
        <f t="shared" si="7"/>
        <v>11679.893756000001</v>
      </c>
      <c r="P490" s="2">
        <f t="shared" si="7"/>
        <v>11990.143122599999</v>
      </c>
      <c r="Q490" s="2">
        <f t="shared" si="7"/>
        <v>12306.274962199999</v>
      </c>
      <c r="R490" s="2">
        <f t="shared" si="7"/>
        <v>12634.794356000002</v>
      </c>
      <c r="S490" s="2">
        <f t="shared" si="7"/>
        <v>13172.437586</v>
      </c>
      <c r="T490" s="2">
        <f t="shared" si="7"/>
        <v>13836.105449999999</v>
      </c>
      <c r="U490" s="2">
        <f t="shared" si="7"/>
        <v>14291.995939999999</v>
      </c>
      <c r="V490" s="2">
        <f t="shared" si="7"/>
        <v>14785.455581000002</v>
      </c>
      <c r="W490" s="2">
        <f t="shared" si="7"/>
        <v>15330.999327000001</v>
      </c>
      <c r="X490" s="2">
        <f t="shared" si="7"/>
        <v>15935.8868628</v>
      </c>
      <c r="Y490" s="2">
        <f t="shared" si="7"/>
        <v>16629.740452099999</v>
      </c>
      <c r="Z490" s="2">
        <f t="shared" si="7"/>
        <v>17308.121208999997</v>
      </c>
      <c r="AA490" s="2">
        <f t="shared" si="7"/>
        <v>17890.742694</v>
      </c>
      <c r="AB490" s="2"/>
    </row>
    <row r="491" spans="3:28" x14ac:dyDescent="0.2">
      <c r="C491" t="s">
        <v>1</v>
      </c>
      <c r="D491" s="2">
        <f>SUM(D4,D32,D147)</f>
        <v>268.47115459999998</v>
      </c>
      <c r="E491" s="2">
        <f t="shared" ref="E491:AA491" si="8">SUM(E4,E32,E147)</f>
        <v>268.68490079999998</v>
      </c>
      <c r="F491" s="2">
        <f t="shared" si="8"/>
        <v>268.05041460000001</v>
      </c>
      <c r="G491" s="2">
        <f t="shared" si="8"/>
        <v>267.69898699999999</v>
      </c>
      <c r="H491" s="2">
        <f t="shared" si="8"/>
        <v>267.76382630000001</v>
      </c>
      <c r="I491" s="2">
        <f t="shared" si="8"/>
        <v>267.38914199999999</v>
      </c>
      <c r="J491" s="2">
        <f t="shared" si="8"/>
        <v>266.891638</v>
      </c>
      <c r="K491" s="2">
        <f t="shared" si="8"/>
        <v>266.96218199999998</v>
      </c>
      <c r="L491" s="2">
        <f t="shared" si="8"/>
        <v>266.77743999999996</v>
      </c>
      <c r="M491" s="2">
        <f t="shared" si="8"/>
        <v>266.70989000000003</v>
      </c>
      <c r="N491" s="2">
        <f t="shared" si="8"/>
        <v>262.60673700000001</v>
      </c>
      <c r="O491" s="2">
        <f t="shared" si="8"/>
        <v>258.91492299999999</v>
      </c>
      <c r="P491" s="2">
        <f t="shared" si="8"/>
        <v>256.73795200000001</v>
      </c>
      <c r="Q491" s="2">
        <f t="shared" si="8"/>
        <v>256.40234200000003</v>
      </c>
      <c r="R491" s="2">
        <f t="shared" si="8"/>
        <v>255.80636899999996</v>
      </c>
      <c r="S491" s="2">
        <f t="shared" si="8"/>
        <v>255.69306099999997</v>
      </c>
      <c r="T491" s="2">
        <f t="shared" si="8"/>
        <v>255.334292</v>
      </c>
      <c r="U491" s="2">
        <f t="shared" si="8"/>
        <v>255.20078899999999</v>
      </c>
      <c r="V491" s="2">
        <f t="shared" si="8"/>
        <v>248.15857100000002</v>
      </c>
      <c r="W491" s="2">
        <f t="shared" si="8"/>
        <v>244.236524</v>
      </c>
      <c r="X491" s="2">
        <f t="shared" si="8"/>
        <v>240.783312</v>
      </c>
      <c r="Y491" s="2">
        <f t="shared" si="8"/>
        <v>240.29781500000001</v>
      </c>
      <c r="Z491" s="2">
        <f t="shared" si="8"/>
        <v>240.13284299999998</v>
      </c>
      <c r="AA491" s="2">
        <f t="shared" si="8"/>
        <v>240.03035699999998</v>
      </c>
      <c r="AB491" s="2"/>
    </row>
    <row r="492" spans="3:28" x14ac:dyDescent="0.2">
      <c r="C492" t="s">
        <v>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x14ac:dyDescent="0.2">
      <c r="C493" t="s">
        <v>15</v>
      </c>
      <c r="D493" s="2">
        <f>SUM(D14,D37,D163)</f>
        <v>14.104672299999999</v>
      </c>
      <c r="E493" s="2">
        <f t="shared" ref="E493:AA493" si="9">SUM(E14,E37,E163)</f>
        <v>14.3709177</v>
      </c>
      <c r="F493" s="2">
        <f t="shared" si="9"/>
        <v>13.8119175</v>
      </c>
      <c r="G493" s="2">
        <f t="shared" si="9"/>
        <v>12.669017999999999</v>
      </c>
      <c r="H493" s="2">
        <f t="shared" si="9"/>
        <v>11.79665</v>
      </c>
      <c r="I493" s="2">
        <f t="shared" si="9"/>
        <v>11.378480999999999</v>
      </c>
      <c r="J493" s="2">
        <f t="shared" si="9"/>
        <v>11.195912</v>
      </c>
      <c r="K493" s="2">
        <f t="shared" si="9"/>
        <v>11.070155</v>
      </c>
      <c r="L493" s="2">
        <f t="shared" si="9"/>
        <v>10.876059999999999</v>
      </c>
      <c r="M493" s="2">
        <f t="shared" si="9"/>
        <v>8.0713530000000002</v>
      </c>
      <c r="N493" s="2">
        <f t="shared" si="9"/>
        <v>4.1316109999999995</v>
      </c>
      <c r="O493" s="2">
        <f t="shared" si="9"/>
        <v>0.22277999999999842</v>
      </c>
      <c r="P493" s="2">
        <f t="shared" si="9"/>
        <v>-1.9838199999999997</v>
      </c>
      <c r="Q493" s="2">
        <f t="shared" si="9"/>
        <v>-2.2540800000000001</v>
      </c>
      <c r="R493" s="2">
        <f t="shared" si="9"/>
        <v>-2.5667100000000005</v>
      </c>
      <c r="S493" s="2">
        <f t="shared" si="9"/>
        <v>-2.8697999999999997</v>
      </c>
      <c r="T493" s="2">
        <f t="shared" si="9"/>
        <v>-3.1298399999999997</v>
      </c>
      <c r="U493" s="2">
        <f t="shared" si="9"/>
        <v>-3.2062000000000008</v>
      </c>
      <c r="V493" s="2">
        <f t="shared" si="9"/>
        <v>-10.4353695</v>
      </c>
      <c r="W493" s="2">
        <f t="shared" si="9"/>
        <v>-14.7530299</v>
      </c>
      <c r="X493" s="2">
        <f t="shared" si="9"/>
        <v>-22.517056700000005</v>
      </c>
      <c r="Y493" s="2">
        <f t="shared" si="9"/>
        <v>-23.0732927</v>
      </c>
      <c r="Z493" s="2">
        <f t="shared" si="9"/>
        <v>-23.635353399999996</v>
      </c>
      <c r="AA493" s="2">
        <f t="shared" si="9"/>
        <v>-24.061427399999996</v>
      </c>
      <c r="AB493" s="2"/>
    </row>
    <row r="494" spans="3:28" x14ac:dyDescent="0.2">
      <c r="C494" t="s">
        <v>261</v>
      </c>
      <c r="D494" s="2">
        <f>SUM(D158)</f>
        <v>681.85</v>
      </c>
      <c r="E494" s="2">
        <f t="shared" ref="E494:AA494" si="10">SUM(E158)</f>
        <v>681.43949999999995</v>
      </c>
      <c r="F494" s="2">
        <f t="shared" si="10"/>
        <v>694.43430000000001</v>
      </c>
      <c r="G494" s="2">
        <f t="shared" si="10"/>
        <v>725.37059999999997</v>
      </c>
      <c r="H494" s="2">
        <f t="shared" si="10"/>
        <v>740.91409999999996</v>
      </c>
      <c r="I494" s="2">
        <f t="shared" si="10"/>
        <v>770.11239999999998</v>
      </c>
      <c r="J494" s="2">
        <f t="shared" si="10"/>
        <v>784.07129999999995</v>
      </c>
      <c r="K494" s="2">
        <f t="shared" si="10"/>
        <v>813.93259999999998</v>
      </c>
      <c r="L494" s="2">
        <f t="shared" si="10"/>
        <v>821.24850000000004</v>
      </c>
      <c r="M494" s="2">
        <f t="shared" si="10"/>
        <v>845.49019999999996</v>
      </c>
      <c r="N494" s="2">
        <f t="shared" si="10"/>
        <v>872.44749999999999</v>
      </c>
      <c r="O494" s="2">
        <f t="shared" si="10"/>
        <v>895.49749999999995</v>
      </c>
      <c r="P494" s="2">
        <f t="shared" si="10"/>
        <v>912.55989999999997</v>
      </c>
      <c r="Q494" s="2">
        <f t="shared" si="10"/>
        <v>938.85050000000001</v>
      </c>
      <c r="R494" s="2">
        <f t="shared" si="10"/>
        <v>955.98429999999996</v>
      </c>
      <c r="S494" s="2">
        <f t="shared" si="10"/>
        <v>982.23749999999995</v>
      </c>
      <c r="T494" s="2">
        <f t="shared" si="10"/>
        <v>1013.414</v>
      </c>
      <c r="U494" s="2">
        <f t="shared" si="10"/>
        <v>1048.925</v>
      </c>
      <c r="V494" s="2">
        <f t="shared" si="10"/>
        <v>1081.53</v>
      </c>
      <c r="W494" s="2">
        <f t="shared" si="10"/>
        <v>1113.9269999999999</v>
      </c>
      <c r="X494" s="2">
        <f t="shared" si="10"/>
        <v>1141</v>
      </c>
      <c r="Y494" s="2">
        <f t="shared" si="10"/>
        <v>1171.095</v>
      </c>
      <c r="Z494" s="2">
        <f t="shared" si="10"/>
        <v>1211.6890000000001</v>
      </c>
      <c r="AA494" s="2">
        <f t="shared" si="10"/>
        <v>1240.4000000000001</v>
      </c>
      <c r="AB494" s="2"/>
    </row>
    <row r="495" spans="3:28" x14ac:dyDescent="0.2">
      <c r="C495" t="s">
        <v>8</v>
      </c>
      <c r="D495" s="2">
        <f>SUM(D6,D9,D13,D33,D36,D159,D157,D161,D162,D12)</f>
        <v>26892.018597000002</v>
      </c>
      <c r="E495" s="2">
        <f t="shared" ref="E495:AA495" si="11">SUM(E6,E9,E13,E33,E36,E159,E157,E161,E162,E12)</f>
        <v>25198.533714999998</v>
      </c>
      <c r="F495" s="2">
        <f t="shared" si="11"/>
        <v>24489.186981999999</v>
      </c>
      <c r="G495" s="2">
        <f t="shared" si="11"/>
        <v>24470.450055000005</v>
      </c>
      <c r="H495" s="2">
        <f t="shared" si="11"/>
        <v>22851.662674000003</v>
      </c>
      <c r="I495" s="2">
        <f t="shared" si="11"/>
        <v>22911.353362000005</v>
      </c>
      <c r="J495" s="2">
        <f t="shared" si="11"/>
        <v>21833.696599999999</v>
      </c>
      <c r="K495" s="2">
        <f t="shared" si="11"/>
        <v>21295.504238999998</v>
      </c>
      <c r="L495" s="2">
        <f t="shared" si="11"/>
        <v>20336.484833999999</v>
      </c>
      <c r="M495" s="2">
        <f t="shared" si="11"/>
        <v>18559.950133999999</v>
      </c>
      <c r="N495" s="2">
        <f t="shared" si="11"/>
        <v>18735.359193999997</v>
      </c>
      <c r="O495" s="2">
        <f t="shared" si="11"/>
        <v>17543.290764000001</v>
      </c>
      <c r="P495" s="2">
        <f t="shared" si="11"/>
        <v>17574.995774999996</v>
      </c>
      <c r="Q495" s="2">
        <f t="shared" si="11"/>
        <v>17617.350493999998</v>
      </c>
      <c r="R495" s="2">
        <f t="shared" si="11"/>
        <v>17583.895345000001</v>
      </c>
      <c r="S495" s="2">
        <f t="shared" si="11"/>
        <v>16840.052079000001</v>
      </c>
      <c r="T495" s="2">
        <f t="shared" si="11"/>
        <v>16125.108236</v>
      </c>
      <c r="U495" s="2">
        <f t="shared" si="11"/>
        <v>16083.312588999999</v>
      </c>
      <c r="V495" s="2">
        <f t="shared" si="11"/>
        <v>15798.984603999999</v>
      </c>
      <c r="W495" s="2">
        <f t="shared" si="11"/>
        <v>15795.566810000002</v>
      </c>
      <c r="X495" s="2">
        <f t="shared" si="11"/>
        <v>15300.684314999999</v>
      </c>
      <c r="Y495" s="2">
        <f t="shared" si="11"/>
        <v>14297.31804</v>
      </c>
      <c r="Z495" s="2">
        <f t="shared" si="11"/>
        <v>14361.729975</v>
      </c>
      <c r="AA495" s="2">
        <f t="shared" si="11"/>
        <v>14428.794215999998</v>
      </c>
      <c r="AB495" s="2"/>
    </row>
    <row r="496" spans="3:28" x14ac:dyDescent="0.2">
      <c r="D496" s="6">
        <f>SUM(D489:D495)</f>
        <v>35967.649449300006</v>
      </c>
      <c r="E496" s="6">
        <f t="shared" ref="E496:AA496" si="12">SUM(E489:E495)</f>
        <v>33532.660511499998</v>
      </c>
      <c r="F496" s="6">
        <f t="shared" si="12"/>
        <v>33521.360269390003</v>
      </c>
      <c r="G496" s="6">
        <f t="shared" si="12"/>
        <v>34104.505423130002</v>
      </c>
      <c r="H496" s="6">
        <f t="shared" si="12"/>
        <v>32849.419822800002</v>
      </c>
      <c r="I496" s="6">
        <f t="shared" si="12"/>
        <v>33129.819807800006</v>
      </c>
      <c r="J496" s="6">
        <f t="shared" si="12"/>
        <v>32513.416458599997</v>
      </c>
      <c r="K496" s="6">
        <f t="shared" si="12"/>
        <v>32363.193623799998</v>
      </c>
      <c r="L496" s="6">
        <f t="shared" si="12"/>
        <v>32405.330382399996</v>
      </c>
      <c r="M496" s="6">
        <f t="shared" si="12"/>
        <v>30850.553990799999</v>
      </c>
      <c r="N496" s="6">
        <f t="shared" si="12"/>
        <v>31397.049529299999</v>
      </c>
      <c r="O496" s="6">
        <f t="shared" si="12"/>
        <v>30536.739623000001</v>
      </c>
      <c r="P496" s="6">
        <f t="shared" si="12"/>
        <v>30913.688429599995</v>
      </c>
      <c r="Q496" s="6">
        <f t="shared" si="12"/>
        <v>31297.520718199998</v>
      </c>
      <c r="R496" s="6">
        <f t="shared" si="12"/>
        <v>31608.564860000006</v>
      </c>
      <c r="S496" s="6">
        <f t="shared" si="12"/>
        <v>31450.434626000002</v>
      </c>
      <c r="T496" s="6">
        <f t="shared" si="12"/>
        <v>31429.720538000001</v>
      </c>
      <c r="U496" s="6">
        <f t="shared" si="12"/>
        <v>31879.208017999998</v>
      </c>
      <c r="V496" s="6">
        <f t="shared" si="12"/>
        <v>32129.159186500001</v>
      </c>
      <c r="W496" s="6">
        <f t="shared" si="12"/>
        <v>32695.597131100003</v>
      </c>
      <c r="X496" s="6">
        <f t="shared" si="12"/>
        <v>32821.564033099996</v>
      </c>
      <c r="Y496" s="6">
        <f t="shared" si="12"/>
        <v>32563.451514400003</v>
      </c>
      <c r="Z496" s="6">
        <f t="shared" si="12"/>
        <v>33346.106773599997</v>
      </c>
      <c r="AA496" s="6">
        <f t="shared" si="12"/>
        <v>34024.285039599999</v>
      </c>
      <c r="AB496" s="6"/>
    </row>
    <row r="497" spans="4:28" x14ac:dyDescent="0.2">
      <c r="D497" s="6">
        <f>D496-D488</f>
        <v>-2306.6077419999783</v>
      </c>
      <c r="E497" s="6">
        <f t="shared" ref="E497:AA497" si="13">E496-E488</f>
        <v>-1238.7097530000028</v>
      </c>
      <c r="F497" s="6">
        <f t="shared" si="13"/>
        <v>-696.7696239999932</v>
      </c>
      <c r="G497" s="6">
        <f t="shared" si="13"/>
        <v>-627.01907199998823</v>
      </c>
      <c r="H497" s="6">
        <f t="shared" si="13"/>
        <v>58.363602999997966</v>
      </c>
      <c r="I497" s="6">
        <f t="shared" si="13"/>
        <v>405.01974300000438</v>
      </c>
      <c r="J497" s="6">
        <f t="shared" si="13"/>
        <v>391.05050499999561</v>
      </c>
      <c r="K497" s="6">
        <f t="shared" si="13"/>
        <v>1029.7087489999976</v>
      </c>
      <c r="L497" s="6">
        <f t="shared" si="13"/>
        <v>1425.1572889999989</v>
      </c>
      <c r="M497" s="6">
        <f t="shared" si="13"/>
        <v>1419.7961099999957</v>
      </c>
      <c r="N497" s="6">
        <f t="shared" si="13"/>
        <v>2086.758681000003</v>
      </c>
      <c r="O497" s="6">
        <f t="shared" si="13"/>
        <v>2437.6111869999986</v>
      </c>
      <c r="P497" s="6">
        <f t="shared" si="13"/>
        <v>2486.161032</v>
      </c>
      <c r="Q497" s="6">
        <f t="shared" si="13"/>
        <v>3152.430511999999</v>
      </c>
      <c r="R497" s="6">
        <f t="shared" si="13"/>
        <v>3533.8841290000055</v>
      </c>
      <c r="S497" s="6">
        <f t="shared" si="13"/>
        <v>3714.7333810000018</v>
      </c>
      <c r="T497" s="6">
        <f t="shared" si="13"/>
        <v>4512.8399320000026</v>
      </c>
      <c r="U497" s="6">
        <f t="shared" si="13"/>
        <v>4893.7064890000001</v>
      </c>
      <c r="V497" s="6">
        <f t="shared" si="13"/>
        <v>4970.7936609999997</v>
      </c>
      <c r="W497" s="6">
        <f t="shared" si="13"/>
        <v>5682.7132440000023</v>
      </c>
      <c r="X497" s="6">
        <f t="shared" si="13"/>
        <v>5967.0813519999974</v>
      </c>
      <c r="Y497" s="6">
        <f t="shared" si="13"/>
        <v>6054.0071449999959</v>
      </c>
      <c r="Z497" s="6">
        <f t="shared" si="13"/>
        <v>6780.3298529999993</v>
      </c>
      <c r="AA497" s="6">
        <f t="shared" si="13"/>
        <v>7877.681697</v>
      </c>
      <c r="AB4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" sqref="J31"/>
    </sheetView>
  </sheetViews>
  <sheetFormatPr defaultRowHeight="12.75" x14ac:dyDescent="0.2"/>
  <cols>
    <col min="2" max="3" width="9.28515625" bestFit="1" customWidth="1"/>
    <col min="4" max="4" width="10.28515625" bestFit="1" customWidth="1"/>
    <col min="5" max="9" width="9.28515625" bestFit="1" customWidth="1"/>
  </cols>
  <sheetData>
    <row r="1" spans="1:10" ht="25.5" x14ac:dyDescent="0.2">
      <c r="B1" s="3" t="s">
        <v>4</v>
      </c>
      <c r="C1" s="3" t="s">
        <v>2</v>
      </c>
      <c r="D1" s="3" t="s">
        <v>1</v>
      </c>
      <c r="E1" s="3" t="s">
        <v>7</v>
      </c>
      <c r="F1" s="3" t="s">
        <v>15</v>
      </c>
      <c r="G1" s="3" t="s">
        <v>261</v>
      </c>
      <c r="H1" s="3" t="s">
        <v>11</v>
      </c>
      <c r="I1" s="3" t="s">
        <v>8</v>
      </c>
      <c r="J1" s="3" t="s">
        <v>14</v>
      </c>
    </row>
    <row r="2" spans="1:10" x14ac:dyDescent="0.2">
      <c r="A2">
        <v>2001</v>
      </c>
      <c r="B2" s="2">
        <f>ID!D247+MT!D247+OR!D247+WA!D247</f>
        <v>3497.2121004566206</v>
      </c>
      <c r="C2" s="2">
        <f>ID!G247+ID!K247+MT!G247+MT!K247+OR!G247+OR!K247+WA!G247+WA!K247</f>
        <v>2486.596461187215</v>
      </c>
      <c r="D2" s="2">
        <f>ID!F247+MT!F247+OR!F247+WA!F247+WA!M247</f>
        <v>11097.608675799087</v>
      </c>
      <c r="E2" s="2">
        <f>ID!H247+MT!H247+OR!H247+WA!H247</f>
        <v>941.82979452054792</v>
      </c>
      <c r="F2" s="2">
        <f>ID!O247+MT!O247+OR!O247+WA!O247</f>
        <v>10.112671232876712</v>
      </c>
      <c r="G2" s="2">
        <f>ID!N247+MT!N247+OR!N247+WA!N247</f>
        <v>0</v>
      </c>
      <c r="H2" s="2">
        <f>ID!L247+MT!L247+OR!L247+WA!L247</f>
        <v>105.47009132420092</v>
      </c>
      <c r="I2" s="2">
        <f>ID!E247+ID!I247+ID!J247+ID!P247+MT!I247+MT!P247+OR!E247+OR!I247+OR!J247+OR!P247+WA!I247+WA!J247+WA!P247</f>
        <v>317.79178082191777</v>
      </c>
      <c r="J2" s="6">
        <f>SUM(B2:I2)</f>
        <v>18456.621575342466</v>
      </c>
    </row>
    <row r="3" spans="1:10" x14ac:dyDescent="0.2">
      <c r="A3">
        <v>2002</v>
      </c>
      <c r="B3" s="2">
        <f>ID!D248+MT!D248+OR!D248+WA!D248</f>
        <v>3181.3914383561646</v>
      </c>
      <c r="C3" s="2">
        <f>ID!G248+ID!K248+MT!G248+MT!K248+OR!G248+OR!K248+WA!G248+WA!K248</f>
        <v>1507.9529680365297</v>
      </c>
      <c r="D3" s="2">
        <f>ID!F248+MT!F248+OR!F248+WA!F248+WA!M248</f>
        <v>14944.238698630137</v>
      </c>
      <c r="E3" s="2">
        <f>ID!H248+MT!H248+OR!H248+WA!H248</f>
        <v>1032.9309360730595</v>
      </c>
      <c r="F3" s="2">
        <f>ID!O248+MT!O248+OR!O248+WA!O248</f>
        <v>90.495433789954333</v>
      </c>
      <c r="G3" s="2">
        <f>ID!N248+MT!N248+OR!N248+WA!N248</f>
        <v>0</v>
      </c>
      <c r="H3" s="2">
        <f>ID!L248+MT!L248+OR!L248+WA!L248</f>
        <v>62.754794520547946</v>
      </c>
      <c r="I3" s="2">
        <f>ID!E248+ID!I248+ID!J248+ID!P248+MT!I248+MT!P248+OR!E248+OR!I248+OR!J248+OR!P248+WA!I248+WA!J248+WA!P248</f>
        <v>313.23264840182645</v>
      </c>
      <c r="J3" s="6">
        <f t="shared" ref="J3:J46" si="0">SUM(B3:I3)</f>
        <v>21132.996917808217</v>
      </c>
    </row>
    <row r="4" spans="1:10" x14ac:dyDescent="0.2">
      <c r="A4">
        <v>2003</v>
      </c>
      <c r="B4" s="2">
        <f>ID!D249+MT!D249+OR!D249+WA!D249</f>
        <v>3713.8779680365296</v>
      </c>
      <c r="C4" s="2">
        <f>ID!G249+ID!K249+MT!G249+MT!K249+OR!G249+OR!K249+WA!G249+WA!K249</f>
        <v>2174.5772831050231</v>
      </c>
      <c r="D4" s="2">
        <f>ID!F249+MT!F249+OR!F249+WA!F249+WA!M249</f>
        <v>13933.747488584475</v>
      </c>
      <c r="E4" s="2">
        <f>ID!H249+MT!H249+OR!H249+WA!H249</f>
        <v>869.25890410958903</v>
      </c>
      <c r="F4" s="2">
        <f>ID!O249+MT!O249+OR!O249+WA!O249</f>
        <v>119.55399543378995</v>
      </c>
      <c r="G4" s="2">
        <f>ID!N249+MT!N249+OR!N249+WA!N249</f>
        <v>0</v>
      </c>
      <c r="H4" s="2">
        <f>ID!L249+MT!L249+OR!L249+WA!L249</f>
        <v>58.55787671232877</v>
      </c>
      <c r="I4" s="2">
        <f>ID!E249+ID!I249+ID!J249+ID!P249+MT!I249+MT!P249+OR!E249+OR!I249+OR!J249+OR!P249+WA!I249+WA!J249+WA!P249</f>
        <v>335.04942922374426</v>
      </c>
      <c r="J4" s="6">
        <f t="shared" si="0"/>
        <v>21204.622945205483</v>
      </c>
    </row>
    <row r="5" spans="1:10" x14ac:dyDescent="0.2">
      <c r="A5">
        <v>2004</v>
      </c>
      <c r="B5" s="2">
        <f>ID!D250+MT!D250+OR!D250+WA!D250</f>
        <v>3579.7383879781419</v>
      </c>
      <c r="C5" s="2">
        <f>ID!G250+ID!K250+MT!G250+MT!K250+OR!G250+OR!K250+WA!G250+WA!K250</f>
        <v>2734.9741575591988</v>
      </c>
      <c r="D5" s="2">
        <f>ID!F250+MT!F250+OR!F250+WA!F250+WA!M250</f>
        <v>13884.834357923497</v>
      </c>
      <c r="E5" s="2">
        <f>ID!H250+MT!H250+OR!H250+WA!H250</f>
        <v>1022.4935109289618</v>
      </c>
      <c r="F5" s="2">
        <f>ID!O250+MT!O250+OR!O250+WA!O250</f>
        <v>154.32502276867029</v>
      </c>
      <c r="G5" s="2">
        <f>ID!N250+MT!N250+OR!N250+WA!N250</f>
        <v>0</v>
      </c>
      <c r="H5" s="2">
        <f>ID!L250+MT!L250+OR!L250+WA!L250</f>
        <v>66.949681238615668</v>
      </c>
      <c r="I5" s="2">
        <f>ID!E250+ID!I250+ID!J250+ID!P250+MT!I250+MT!P250+OR!E250+OR!I250+OR!J250+OR!P250+WA!I250+WA!J250+WA!P250</f>
        <v>323.32058287795996</v>
      </c>
      <c r="J5" s="6">
        <f t="shared" si="0"/>
        <v>21766.635701275049</v>
      </c>
    </row>
    <row r="6" spans="1:10" x14ac:dyDescent="0.2">
      <c r="A6">
        <v>2005</v>
      </c>
      <c r="B6" s="2">
        <f>ID!D251+MT!D251+OR!D251+WA!D251</f>
        <v>3639.2023972602738</v>
      </c>
      <c r="C6" s="2">
        <f>ID!G251+ID!K251+MT!G251+MT!K251+OR!G251+OR!K251+WA!G251+WA!K251</f>
        <v>2708.9212328767126</v>
      </c>
      <c r="D6" s="2">
        <f>ID!F251+MT!F251+OR!F251+WA!F251+WA!M251</f>
        <v>13831.157534246577</v>
      </c>
      <c r="E6" s="2">
        <f>ID!H251+MT!H251+OR!H251+WA!H251</f>
        <v>940.89874429223744</v>
      </c>
      <c r="F6" s="2">
        <f>ID!O251+MT!O251+OR!O251+WA!O251</f>
        <v>140.72431506849315</v>
      </c>
      <c r="G6" s="2">
        <f>ID!N251+MT!N251+OR!N251+WA!N251</f>
        <v>0</v>
      </c>
      <c r="H6" s="2">
        <f>ID!L251+MT!L251+OR!L251+WA!L251</f>
        <v>63.968150684931508</v>
      </c>
      <c r="I6" s="2">
        <f>ID!E251+ID!I251+ID!J251+ID!P251+MT!I251+MT!P251+OR!E251+OR!I251+OR!J251+OR!P251+WA!I251+WA!J251+WA!P251</f>
        <v>370.86050228310501</v>
      </c>
      <c r="J6" s="6">
        <f t="shared" si="0"/>
        <v>21695.732876712325</v>
      </c>
    </row>
    <row r="7" spans="1:10" x14ac:dyDescent="0.2">
      <c r="A7">
        <v>2006</v>
      </c>
      <c r="B7" s="2">
        <f>ID!D252+MT!D252+OR!D252+WA!D252</f>
        <v>2957.8575342465756</v>
      </c>
      <c r="C7" s="2">
        <f>ID!G252+ID!K252+MT!G252+MT!K252+OR!G252+OR!K252+WA!G252+WA!K252</f>
        <v>2335.6035388127857</v>
      </c>
      <c r="D7" s="2">
        <f>ID!F252+MT!F252+OR!F252+WA!F252+WA!M252</f>
        <v>16127.575456621005</v>
      </c>
      <c r="E7" s="2">
        <f>ID!H252+MT!H252+OR!H252+WA!H252</f>
        <v>1064.8718036529681</v>
      </c>
      <c r="F7" s="2">
        <f>ID!O252+MT!O252+OR!O252+WA!O252</f>
        <v>293.88778538812784</v>
      </c>
      <c r="G7" s="2">
        <f>ID!N252+MT!N252+OR!N252+WA!N252</f>
        <v>0</v>
      </c>
      <c r="H7" s="2">
        <f>ID!L252+MT!L252+OR!L252+WA!L252</f>
        <v>53.57534246575343</v>
      </c>
      <c r="I7" s="2">
        <f>ID!E252+ID!I252+ID!J252+ID!P252+MT!I252+MT!P252+OR!E252+OR!I252+OR!J252+OR!P252+WA!I252+WA!J252+WA!P252</f>
        <v>359.94828767123289</v>
      </c>
      <c r="J7" s="6">
        <f t="shared" si="0"/>
        <v>23193.319748858445</v>
      </c>
    </row>
    <row r="8" spans="1:10" x14ac:dyDescent="0.2">
      <c r="A8">
        <v>2007</v>
      </c>
      <c r="B8" s="2">
        <f>ID!D253+MT!D253+OR!D253+WA!D253</f>
        <v>3578.6273972602739</v>
      </c>
      <c r="C8" s="2">
        <f>ID!G253+ID!K253+MT!G253+MT!K253+OR!G253+OR!K253+WA!G253+WA!K253</f>
        <v>2769.5294520547945</v>
      </c>
      <c r="D8" s="2">
        <f>ID!F253+MT!F253+OR!F253+WA!F253+WA!M253</f>
        <v>14936.891894977171</v>
      </c>
      <c r="E8" s="2">
        <f>ID!H253+MT!H253+OR!H253+WA!H253</f>
        <v>925.634703196347</v>
      </c>
      <c r="F8" s="2">
        <f>ID!O253+MT!O253+OR!O253+WA!O253</f>
        <v>496.90171232876708</v>
      </c>
      <c r="G8" s="2">
        <f>ID!N253+MT!N253+OR!N253+WA!N253</f>
        <v>0</v>
      </c>
      <c r="H8" s="2">
        <f>ID!L253+MT!L253+OR!L253+WA!L253</f>
        <v>60.518036529680366</v>
      </c>
      <c r="I8" s="2">
        <f>ID!E253+ID!I253+ID!J253+ID!P253+MT!I253+MT!P253+OR!E253+OR!I253+OR!J253+OR!P253+WA!I253+WA!J253+WA!P253</f>
        <v>346.46198630136985</v>
      </c>
      <c r="J8" s="6">
        <f t="shared" si="0"/>
        <v>23114.565182648403</v>
      </c>
    </row>
    <row r="9" spans="1:10" x14ac:dyDescent="0.2">
      <c r="A9">
        <v>2008</v>
      </c>
      <c r="B9" s="2">
        <f>ID!D254+MT!D254+OR!D254+WA!D254</f>
        <v>3555.0938069216754</v>
      </c>
      <c r="C9" s="2">
        <f>ID!G254+ID!K254+MT!G254+MT!K254+OR!G254+OR!K254+WA!G254+WA!K254</f>
        <v>3328.7619535519129</v>
      </c>
      <c r="D9" s="2">
        <f>ID!F254+MT!F254+OR!F254+WA!F254+WA!M254</f>
        <v>14896.69341985428</v>
      </c>
      <c r="E9" s="2">
        <f>ID!H254+MT!H254+OR!H254+WA!H254</f>
        <v>1055.2867714025501</v>
      </c>
      <c r="F9" s="2">
        <f>ID!O254+MT!O254+OR!O254+WA!O254</f>
        <v>800.69785974499086</v>
      </c>
      <c r="G9" s="2">
        <f>ID!N254+MT!N254+OR!N254+WA!N254</f>
        <v>0</v>
      </c>
      <c r="H9" s="2">
        <f>ID!L254+MT!L254+OR!L254+WA!L254</f>
        <v>53.421220400728593</v>
      </c>
      <c r="I9" s="2">
        <f>ID!E254+ID!I254+ID!J254+ID!P254+MT!I254+MT!P254+OR!E254+OR!I254+OR!J254+OR!P254+WA!I254+WA!J254+WA!P254</f>
        <v>348.59118852459017</v>
      </c>
      <c r="J9" s="6">
        <f t="shared" si="0"/>
        <v>24038.546220400731</v>
      </c>
    </row>
    <row r="10" spans="1:10" x14ac:dyDescent="0.2">
      <c r="A10">
        <v>2009</v>
      </c>
      <c r="B10" s="2">
        <f>ID!D255+MT!D255+OR!D255+WA!D255</f>
        <v>3010.1045662100455</v>
      </c>
      <c r="C10" s="2">
        <f>ID!G255+ID!K255+MT!G255+MT!K255+OR!G255+OR!K255+WA!G255+WA!K255</f>
        <v>3432.9092465753424</v>
      </c>
      <c r="D10" s="2">
        <f>ID!F255+MT!F255+OR!F255+WA!F255+WA!M255</f>
        <v>14378.858904109589</v>
      </c>
      <c r="E10" s="2">
        <f>ID!H255+MT!H255+OR!H255+WA!H255</f>
        <v>757.3075342465753</v>
      </c>
      <c r="F10" s="2">
        <f>ID!O255+MT!O255+OR!O255+WA!O255</f>
        <v>933.39497716894971</v>
      </c>
      <c r="G10" s="2">
        <f>ID!N255+MT!N255+OR!N255+WA!N255</f>
        <v>0</v>
      </c>
      <c r="H10" s="2">
        <f>ID!L255+MT!L255+OR!L255+WA!L255</f>
        <v>63.017579908675799</v>
      </c>
      <c r="I10" s="2">
        <f>ID!E255+ID!I255+ID!J255+ID!P255+MT!I255+MT!P255+OR!E255+OR!I255+OR!J255+OR!P255+WA!I255+WA!J255+WA!P255</f>
        <v>366.63013698630135</v>
      </c>
      <c r="J10" s="6">
        <f t="shared" si="0"/>
        <v>22942.222945205482</v>
      </c>
    </row>
    <row r="11" spans="1:10" x14ac:dyDescent="0.2">
      <c r="A11">
        <v>2010</v>
      </c>
      <c r="B11" s="2">
        <f>ID!D256+MT!D256+OR!D256+WA!D256</f>
        <v>3577.885616438356</v>
      </c>
      <c r="C11" s="2">
        <f>ID!G256+ID!K256+MT!G256+MT!K256+OR!G256+OR!K256+WA!G256+WA!K256</f>
        <v>3202.1316210045661</v>
      </c>
      <c r="D11" s="2">
        <f>ID!F256+MT!F256+OR!F256+WA!F256+WA!M256</f>
        <v>13407.862328767123</v>
      </c>
      <c r="E11" s="2">
        <f>ID!H256+MT!H256+OR!H256+WA!H256</f>
        <v>1054.9238584474886</v>
      </c>
      <c r="F11" s="2">
        <f>ID!O256+MT!O256+OR!O256+WA!O256</f>
        <v>1145.6236301369863</v>
      </c>
      <c r="G11" s="2">
        <f>ID!N256+MT!N256+OR!N256+WA!N256</f>
        <v>0</v>
      </c>
      <c r="H11" s="2">
        <f>ID!L256+MT!L256+OR!L256+WA!L256</f>
        <v>50.739041095890414</v>
      </c>
      <c r="I11" s="2">
        <f>ID!E256+ID!I256+ID!J256+ID!P256+MT!I256+MT!P256+OR!E256+OR!I256+OR!J256+OR!P256+WA!I256+WA!J256+WA!P256</f>
        <v>439.31164383561645</v>
      </c>
      <c r="J11" s="6">
        <f t="shared" si="0"/>
        <v>22878.477739726026</v>
      </c>
    </row>
    <row r="12" spans="1:10" x14ac:dyDescent="0.2">
      <c r="A12">
        <v>2011</v>
      </c>
      <c r="B12" s="2">
        <f>ID!D257+MT!D257+OR!D257+WA!D257</f>
        <v>2705.6204726027395</v>
      </c>
      <c r="C12" s="2">
        <f>ID!G257+ID!K257+MT!G257+MT!K257+OR!G257+OR!K257+WA!G257+WA!K257</f>
        <v>1732.1233995433788</v>
      </c>
      <c r="D12" s="2">
        <f>ID!F257+MT!F257+OR!F257+WA!F257+WA!M257</f>
        <v>18285.972414383563</v>
      </c>
      <c r="E12" s="2">
        <f>ID!H257+MT!H257+OR!H257+WA!H257</f>
        <v>548.66187214611875</v>
      </c>
      <c r="F12" s="2">
        <f>ID!O257+MT!O257+OR!O257+WA!O257</f>
        <v>1553.6076061643835</v>
      </c>
      <c r="G12" s="2">
        <f>ID!N257+MT!N257+OR!N257+WA!N257</f>
        <v>0.10616438356164383</v>
      </c>
      <c r="H12" s="2">
        <f>ID!L257+MT!L257+OR!L257+WA!L257</f>
        <v>57.734254566210041</v>
      </c>
      <c r="I12" s="2">
        <f>ID!E257+ID!I257+ID!J257+ID!P257+MT!I257+MT!P257+OR!E257+OR!I257+OR!J257+OR!P257+WA!I257+WA!J257+WA!P257</f>
        <v>419.2665810502283</v>
      </c>
      <c r="J12" s="6">
        <f t="shared" si="0"/>
        <v>25303.092764840185</v>
      </c>
    </row>
    <row r="13" spans="1:10" x14ac:dyDescent="0.2">
      <c r="A13">
        <v>2012</v>
      </c>
      <c r="B13" s="2">
        <f>ID!D258+MT!D258+OR!D258+WA!D258</f>
        <v>2329.3966211293264</v>
      </c>
      <c r="C13" s="2">
        <f>ID!G258+ID!K258+MT!G258+MT!K258+OR!G258+OR!K258+WA!G258+WA!K258</f>
        <v>2257.4903608834243</v>
      </c>
      <c r="D13" s="2">
        <f>ID!F258+MT!F258+OR!F258+WA!F258+WA!M258</f>
        <v>17206.506687158468</v>
      </c>
      <c r="E13" s="2">
        <f>ID!H258+MT!H258+OR!H258+WA!H258</f>
        <v>1062.5807149362477</v>
      </c>
      <c r="F13" s="2">
        <f>ID!O258+MT!O258+OR!O258+WA!O258</f>
        <v>1832.370587431694</v>
      </c>
      <c r="G13" s="2">
        <f>ID!N258+MT!N258+OR!N258+WA!N258</f>
        <v>0.82024134790528236</v>
      </c>
      <c r="H13" s="2">
        <f>ID!L258+MT!L258+OR!L258+WA!L258</f>
        <v>56.879509335154829</v>
      </c>
      <c r="I13" s="2">
        <f>ID!E258+ID!I258+ID!J258+ID!P258+MT!I258+MT!P258+OR!E258+OR!I258+OR!J258+OR!P258+WA!I258+WA!J258+WA!P258</f>
        <v>421.53952185792355</v>
      </c>
      <c r="J13" s="6">
        <f t="shared" si="0"/>
        <v>25167.584244080146</v>
      </c>
    </row>
    <row r="14" spans="1:10" x14ac:dyDescent="0.2">
      <c r="A14">
        <v>2013</v>
      </c>
      <c r="B14" s="2">
        <f>ID!D259+MT!D259+OR!D259+WA!D259</f>
        <v>2907.6861426940641</v>
      </c>
      <c r="C14" s="2">
        <f>ID!G259+ID!K259+MT!G259+MT!K259+OR!G259+OR!K259+WA!G259+WA!K259</f>
        <v>3447.8647477168947</v>
      </c>
      <c r="D14" s="2">
        <f>ID!F259+MT!F259+OR!F259+WA!F259+WA!M259</f>
        <v>14768.453261415527</v>
      </c>
      <c r="E14" s="2">
        <f>ID!H259+MT!H259+OR!H259+WA!H259</f>
        <v>965.85502283105018</v>
      </c>
      <c r="F14" s="2">
        <f>ID!O259+MT!O259+OR!O259+WA!O259</f>
        <v>2131.8312271689497</v>
      </c>
      <c r="G14" s="2">
        <f>ID!N259+MT!N259+OR!N259+WA!N259</f>
        <v>2.4263698630136985</v>
      </c>
      <c r="H14" s="2">
        <f>ID!L259+MT!L259+OR!L259+WA!L259</f>
        <v>56.261900684931504</v>
      </c>
      <c r="I14" s="2">
        <f>ID!E259+ID!I259+ID!J259+ID!P259+MT!I259+MT!P259+OR!E259+OR!I259+OR!J259+OR!P259+WA!I259+WA!J259+WA!P259</f>
        <v>484.6760867579909</v>
      </c>
      <c r="J14" s="6">
        <f t="shared" si="0"/>
        <v>24765.054759132418</v>
      </c>
    </row>
    <row r="15" spans="1:10" x14ac:dyDescent="0.2">
      <c r="A15">
        <v>2014</v>
      </c>
      <c r="B15" s="2">
        <f>ID!D260+MT!D260+OR!D260+WA!D260</f>
        <v>2949.4707465753427</v>
      </c>
      <c r="C15" s="2">
        <f>ID!G260+ID!K260+MT!G260+MT!K260+OR!G260+OR!K260+WA!G260+WA!K260</f>
        <v>3077.8323778538811</v>
      </c>
      <c r="D15" s="2">
        <f>ID!F260+MT!F260+OR!F260+WA!F260+WA!M260</f>
        <v>15298.883973744292</v>
      </c>
      <c r="E15" s="2">
        <f>ID!H260+MT!H260+OR!H260+WA!H260</f>
        <v>1084.1690639269407</v>
      </c>
      <c r="F15" s="2">
        <f>ID!O260+MT!O260+OR!O260+WA!O260</f>
        <v>2235.9736369863012</v>
      </c>
      <c r="G15" s="2">
        <f>ID!N260+MT!N260+OR!N260+WA!N260</f>
        <v>3.5519406392694064</v>
      </c>
      <c r="H15" s="2">
        <f>ID!L260+MT!L260+OR!L260+WA!L260</f>
        <v>52.161839041095888</v>
      </c>
      <c r="I15" s="2">
        <f>ID!E260+ID!I260+ID!J260+ID!P260+MT!I260+MT!P260+OR!E260+OR!I260+OR!J260+OR!P260+WA!I260+WA!J260+WA!P260</f>
        <v>469.17580936073063</v>
      </c>
      <c r="J15" s="6">
        <f t="shared" si="0"/>
        <v>25171.219388127854</v>
      </c>
    </row>
    <row r="16" spans="1:10" x14ac:dyDescent="0.2">
      <c r="A16">
        <v>2015</v>
      </c>
      <c r="B16" s="2">
        <f>ID!D261+MT!D261+OR!D261+WA!D261</f>
        <v>2685.0997716894972</v>
      </c>
      <c r="C16" s="2">
        <f>ID!G261+ID!K261+MT!G261+MT!K261+OR!G261+OR!K261+WA!G261+WA!K261</f>
        <v>3892.451369863014</v>
      </c>
      <c r="D16" s="2">
        <f>ID!F261+MT!F261+OR!F261+WA!F261+WA!M261</f>
        <v>14080.26700913242</v>
      </c>
      <c r="E16" s="2">
        <f>ID!H261+MT!H261+OR!H261+WA!H261</f>
        <v>931.61095890410957</v>
      </c>
      <c r="F16" s="2">
        <f>ID!O261+MT!O261+OR!O261+WA!O261</f>
        <v>2048.1570776255708</v>
      </c>
      <c r="G16" s="2">
        <f>ID!N261+MT!N261+OR!N261+WA!N261</f>
        <v>2.8536529680365295</v>
      </c>
      <c r="H16" s="2">
        <f>ID!L261+MT!L261+OR!L261+WA!L261</f>
        <v>59.842465753424655</v>
      </c>
      <c r="I16" s="2">
        <f>ID!E261+ID!I261+ID!J261+ID!P261+MT!I261+MT!P261+OR!E261+OR!I261+OR!J261+OR!P261+WA!I261+WA!J261+WA!P261</f>
        <v>514.72785388127852</v>
      </c>
      <c r="J16" s="6">
        <f t="shared" si="0"/>
        <v>24215.010159817346</v>
      </c>
    </row>
    <row r="17" spans="1:10" x14ac:dyDescent="0.2">
      <c r="A17">
        <v>2016</v>
      </c>
      <c r="B17" s="2">
        <f>ID!D262+MT!D262+OR!D262+WA!D262</f>
        <v>2378.2206284153008</v>
      </c>
      <c r="C17" s="2">
        <f>ID!G262+ID!K262+MT!G262+MT!K262+OR!G262+OR!K262+WA!G262+WA!K262</f>
        <v>3519.9792805100178</v>
      </c>
      <c r="D17" s="2">
        <f>ID!F262+MT!F262+OR!F262+WA!F262+WA!M262</f>
        <v>14818.960268670309</v>
      </c>
      <c r="E17" s="2">
        <f>ID!H262+MT!H262+OR!H262+WA!H262</f>
        <v>1095.8130692167576</v>
      </c>
      <c r="F17" s="2">
        <f>ID!O262+MT!O262+OR!O262+WA!O262</f>
        <v>2249.7032103825136</v>
      </c>
      <c r="G17" s="2">
        <f>ID!N262+MT!N262+OR!N262+WA!N262</f>
        <v>11.46186247723133</v>
      </c>
      <c r="H17" s="2">
        <f>ID!L262+MT!L262+OR!L262+WA!L262</f>
        <v>55.249544626593803</v>
      </c>
      <c r="I17" s="2">
        <f>ID!E262+ID!I262+ID!J262+ID!P262+MT!I262+MT!P262+OR!E262+OR!I262+OR!J262+OR!P262+WA!I262+WA!J262+WA!P262</f>
        <v>503.28153460837893</v>
      </c>
      <c r="J17" s="6">
        <f t="shared" si="0"/>
        <v>24632.669398907106</v>
      </c>
    </row>
    <row r="18" spans="1:10" x14ac:dyDescent="0.2">
      <c r="A18">
        <v>2017</v>
      </c>
      <c r="B18" s="2">
        <f>ID!D263+MT!D263+OR!D263+WA!D263</f>
        <v>2452.485273972603</v>
      </c>
      <c r="C18" s="2">
        <f>ID!G263+ID!K263+MT!G263+MT!K263+OR!G263+OR!K263+WA!G263+WA!K263</f>
        <v>2839.7480593607306</v>
      </c>
      <c r="D18" s="2">
        <f>ID!F263+MT!F263+OR!F263+WA!F263+WA!M263</f>
        <v>15929.242351598175</v>
      </c>
      <c r="E18" s="2">
        <f>ID!H263+MT!H263+OR!H263+WA!H263</f>
        <v>927.88344748858447</v>
      </c>
      <c r="F18" s="2">
        <f>ID!O263+MT!O263+OR!O263+WA!O263</f>
        <v>2122.2297945205482</v>
      </c>
      <c r="G18" s="2">
        <f>ID!N263+MT!N263+OR!N263+WA!N263</f>
        <v>86.239269406392694</v>
      </c>
      <c r="H18" s="2">
        <f>ID!L263+MT!L263+OR!L263+WA!L263</f>
        <v>56.113013698630141</v>
      </c>
      <c r="I18" s="2">
        <f>ID!E263+ID!I263+ID!J263+ID!P263+MT!I263+MT!P263+OR!E263+OR!I263+OR!J263+OR!P263+WA!I263+WA!J263+WA!P263</f>
        <v>493.02796803652961</v>
      </c>
      <c r="J18" s="6">
        <f t="shared" si="0"/>
        <v>24906.969178082192</v>
      </c>
    </row>
    <row r="19" spans="1:10" x14ac:dyDescent="0.2">
      <c r="A19">
        <v>2018</v>
      </c>
      <c r="B19" s="2">
        <f>ID!D264+MT!D264+OR!D264+WA!D264</f>
        <v>2294.7912100456624</v>
      </c>
      <c r="C19" s="2">
        <f>ID!G264+ID!K264+MT!G264+MT!K264+OR!G264+OR!K264+WA!G264+WA!K264</f>
        <v>3665.6367579908679</v>
      </c>
      <c r="D19" s="2">
        <f>ID!F264+MT!F264+OR!F264+WA!F264+WA!M264</f>
        <v>15930.199429223745</v>
      </c>
      <c r="E19" s="2">
        <f>ID!H264+MT!H264+OR!H264+WA!H264</f>
        <v>1108.2695205479451</v>
      </c>
      <c r="F19" s="2">
        <f>ID!O264+MT!O264+OR!O264+WA!O264</f>
        <v>2195.7714611872143</v>
      </c>
      <c r="G19" s="2">
        <f>ID!N264+MT!N264+OR!N264+WA!N264</f>
        <v>134.96883561643835</v>
      </c>
      <c r="H19" s="2">
        <f>ID!L264+MT!L264+OR!L264+WA!L264</f>
        <v>54.324657534246576</v>
      </c>
      <c r="I19" s="2">
        <f>ID!E264+ID!I264+ID!J264+ID!P264+MT!I264+MT!P264+OR!E264+OR!I264+OR!J264+OR!P264+WA!I264+WA!J264+WA!P264</f>
        <v>467.17602739726027</v>
      </c>
      <c r="J19" s="6">
        <f t="shared" si="0"/>
        <v>25851.137899543381</v>
      </c>
    </row>
    <row r="20" spans="1:10" x14ac:dyDescent="0.2">
      <c r="A20">
        <v>2019</v>
      </c>
      <c r="B20" s="2">
        <f>ID!D265+MT!D265+OR!D265+WA!D265</f>
        <v>2729.7432648401827</v>
      </c>
      <c r="C20" s="2">
        <f>ID!G265+ID!K265+MT!G265+MT!K265+OR!G265+OR!K265+WA!G265+WA!K265</f>
        <v>4469.7423515981736</v>
      </c>
      <c r="D20" s="2">
        <f>ID!F265+MT!F265+OR!F265+WA!F265+WA!M265</f>
        <v>13040.65890410959</v>
      </c>
      <c r="E20" s="2">
        <f>ID!H265+MT!H265+OR!H265+WA!H265</f>
        <v>1012.1574200913242</v>
      </c>
      <c r="F20" s="2">
        <f>ID!O265+MT!O265+OR!O265+WA!O265</f>
        <v>2268.5262557077622</v>
      </c>
      <c r="G20" s="2">
        <f>ID!N265+MT!N265+OR!N265+WA!N265</f>
        <v>146.25764840182651</v>
      </c>
      <c r="H20" s="2">
        <f>ID!L265+MT!L265+OR!L265+WA!L265</f>
        <v>55.886643835616439</v>
      </c>
      <c r="I20" s="2">
        <f>ID!E265+ID!I265+ID!J265+ID!P265+MT!I265+MT!P265+OR!E265+OR!I265+OR!J265+OR!P265+WA!I265+WA!J265+WA!P265</f>
        <v>441.78344748858444</v>
      </c>
      <c r="J20" s="6">
        <f t="shared" ref="J20" si="1">SUM(B20:I20)</f>
        <v>24164.755936073063</v>
      </c>
    </row>
    <row r="21" spans="1:10" x14ac:dyDescent="0.2">
      <c r="A21">
        <v>2020</v>
      </c>
      <c r="B21" s="2"/>
      <c r="C21" s="2"/>
      <c r="D21" s="2"/>
      <c r="E21" s="2"/>
      <c r="F21" s="2"/>
      <c r="G21" s="2"/>
      <c r="H21" s="2"/>
      <c r="I21" s="2"/>
      <c r="J21" s="6"/>
    </row>
    <row r="22" spans="1:10" x14ac:dyDescent="0.2">
      <c r="A22">
        <v>2021</v>
      </c>
      <c r="B22" s="2"/>
      <c r="C22" s="2"/>
      <c r="D22" s="2"/>
      <c r="E22" s="2"/>
      <c r="F22" s="2"/>
      <c r="G22" s="2"/>
      <c r="H22" s="2"/>
      <c r="I22" s="2"/>
      <c r="J22" s="6"/>
    </row>
    <row r="23" spans="1:10" x14ac:dyDescent="0.2">
      <c r="A23">
        <v>2022</v>
      </c>
      <c r="B23" s="2">
        <f>ID!D268+MT!D268+OR!D268+WA!D268</f>
        <v>1704.0418999999999</v>
      </c>
      <c r="C23" s="2">
        <f>ID!G268+ID!K268+MT!G268+MT!K268+OR!G268+OR!K268+WA!G268+WA!K268</f>
        <v>3275.3259460300001</v>
      </c>
      <c r="D23" s="2">
        <f>ID!F268+MT!F268+OR!F268+WA!F268+WA!M268</f>
        <v>14663.816545999998</v>
      </c>
      <c r="E23" s="2">
        <f>ID!H268+MT!H268+OR!H268+WA!H268</f>
        <v>1129.713</v>
      </c>
      <c r="F23" s="2">
        <f>ID!O268+MT!O268+OR!O268+WA!O268</f>
        <v>3409.1459</v>
      </c>
      <c r="G23" s="2">
        <f>ID!N268+MT!N268+OR!N268+WA!N268</f>
        <v>627.40505500000006</v>
      </c>
      <c r="H23" s="2">
        <f>ID!L268+MT!L268+OR!L268+WA!L268</f>
        <v>0</v>
      </c>
      <c r="I23" s="2">
        <f>ID!E268+ID!I268+ID!J268+ID!P268+MT!I268+MT!P268+OR!E268+OR!I268+OR!J268+OR!P268+WA!I268+WA!J268+WA!P268</f>
        <v>439.58029999999997</v>
      </c>
      <c r="J23" s="6">
        <f t="shared" si="0"/>
        <v>25249.028647029998</v>
      </c>
    </row>
    <row r="24" spans="1:10" x14ac:dyDescent="0.2">
      <c r="A24">
        <v>2023</v>
      </c>
      <c r="B24" s="2">
        <f>ID!D269+MT!D269+OR!D269+WA!D269</f>
        <v>1665.9670000000001</v>
      </c>
      <c r="C24" s="2">
        <f>ID!G269+ID!K269+MT!G269+MT!K269+OR!G269+OR!K269+WA!G269+WA!K269</f>
        <v>3022.1788760099998</v>
      </c>
      <c r="D24" s="2">
        <f>ID!F269+MT!F269+OR!F269+WA!F269+WA!M269</f>
        <v>14666.743417</v>
      </c>
      <c r="E24" s="2">
        <f>ID!H269+MT!H269+OR!H269+WA!H269</f>
        <v>1041.806</v>
      </c>
      <c r="F24" s="2">
        <f>ID!O269+MT!O269+OR!O269+WA!O269</f>
        <v>3500.9007000000001</v>
      </c>
      <c r="G24" s="2">
        <f>ID!N269+MT!N269+OR!N269+WA!N269</f>
        <v>841.74072799999999</v>
      </c>
      <c r="H24" s="2">
        <f>ID!L269+MT!L269+OR!L269+WA!L269</f>
        <v>0</v>
      </c>
      <c r="I24" s="2">
        <f>ID!E269+ID!I269+ID!J269+ID!P269+MT!I269+MT!P269+OR!E269+OR!I269+OR!J269+OR!P269+WA!I269+WA!J269+WA!P269</f>
        <v>450.09075000000001</v>
      </c>
      <c r="J24" s="6">
        <f t="shared" si="0"/>
        <v>25189.42747101</v>
      </c>
    </row>
    <row r="25" spans="1:10" x14ac:dyDescent="0.2">
      <c r="A25">
        <v>2024</v>
      </c>
      <c r="B25" s="2">
        <f>ID!D270+MT!D270+OR!D270+WA!D270</f>
        <v>1589.451</v>
      </c>
      <c r="C25" s="2">
        <f>ID!G270+ID!K270+MT!G270+MT!K270+OR!G270+OR!K270+WA!G270+WA!K270</f>
        <v>2877.8248298500002</v>
      </c>
      <c r="D25" s="2">
        <f>ID!F270+MT!F270+OR!F270+WA!F270+WA!M270</f>
        <v>14651.505185999999</v>
      </c>
      <c r="E25" s="2">
        <f>ID!H270+MT!H270+OR!H270+WA!H270</f>
        <v>1010.56</v>
      </c>
      <c r="F25" s="2">
        <f>ID!O270+MT!O270+OR!O270+WA!O270</f>
        <v>3602.3598000000002</v>
      </c>
      <c r="G25" s="2">
        <f>ID!N270+MT!N270+OR!N270+WA!N270</f>
        <v>980.55275600000004</v>
      </c>
      <c r="H25" s="2">
        <f>ID!L270+MT!L270+OR!L270+WA!L270</f>
        <v>0</v>
      </c>
      <c r="I25" s="2">
        <f>ID!E270+ID!I270+ID!J270+ID!P270+MT!I270+MT!P270+OR!E270+OR!I270+OR!J270+OR!P270+WA!I270+WA!J270+WA!P270</f>
        <v>476.95015999999998</v>
      </c>
      <c r="J25" s="6">
        <f t="shared" si="0"/>
        <v>25189.203731850004</v>
      </c>
    </row>
    <row r="26" spans="1:10" x14ac:dyDescent="0.2">
      <c r="A26">
        <v>2025</v>
      </c>
      <c r="B26" s="2">
        <f>ID!D271+MT!D271+OR!D271+WA!D271</f>
        <v>1515.2755999999999</v>
      </c>
      <c r="C26" s="2">
        <f>ID!G271+ID!K271+MT!G271+MT!K271+OR!G271+OR!K271+WA!G271+WA!K271</f>
        <v>2591.8102088000001</v>
      </c>
      <c r="D26" s="2">
        <f>ID!F271+MT!F271+OR!F271+WA!F271+WA!M271</f>
        <v>14643.026040000001</v>
      </c>
      <c r="E26" s="2">
        <f>ID!H271+MT!H271+OR!H271+WA!H271</f>
        <v>1108.865</v>
      </c>
      <c r="F26" s="2">
        <f>ID!O271+MT!O271+OR!O271+WA!O271</f>
        <v>3621.9144999999999</v>
      </c>
      <c r="G26" s="2">
        <f>ID!N271+MT!N271+OR!N271+WA!N271</f>
        <v>1101.547853</v>
      </c>
      <c r="H26" s="2">
        <f>ID!L271+MT!L271+OR!L271+WA!L271</f>
        <v>0</v>
      </c>
      <c r="I26" s="2">
        <f>ID!E271+ID!I271+ID!J271+ID!P271+MT!I271+MT!P271+OR!E271+OR!I271+OR!J271+OR!P271+WA!I271+WA!J271+WA!P271</f>
        <v>507.78108999999995</v>
      </c>
      <c r="J26" s="6">
        <f t="shared" si="0"/>
        <v>25090.2202918</v>
      </c>
    </row>
    <row r="27" spans="1:10" x14ac:dyDescent="0.2">
      <c r="A27">
        <v>2026</v>
      </c>
      <c r="B27" s="2">
        <f>ID!D272+MT!D272+OR!D272+WA!D272</f>
        <v>1156.8340000000001</v>
      </c>
      <c r="C27" s="2">
        <f>ID!G272+ID!K272+MT!G272+MT!K272+OR!G272+OR!K272+WA!G272+WA!K272</f>
        <v>2934.5131406999999</v>
      </c>
      <c r="D27" s="2">
        <f>ID!F272+MT!F272+OR!F272+WA!F272+WA!M272</f>
        <v>14622.922289999999</v>
      </c>
      <c r="E27" s="2">
        <f>ID!H272+MT!H272+OR!H272+WA!H272</f>
        <v>1031.1849999999999</v>
      </c>
      <c r="F27" s="2">
        <f>ID!O272+MT!O272+OR!O272+WA!O272</f>
        <v>3709.3871999999997</v>
      </c>
      <c r="G27" s="2">
        <f>ID!N272+MT!N272+OR!N272+WA!N272</f>
        <v>1209.1135060000001</v>
      </c>
      <c r="H27" s="2">
        <f>ID!L272+MT!L272+OR!L272+WA!L272</f>
        <v>0</v>
      </c>
      <c r="I27" s="2">
        <f>ID!E272+ID!I272+ID!J272+ID!P272+MT!I272+MT!P272+OR!E272+OR!I272+OR!J272+OR!P272+WA!I272+WA!J272+WA!P272</f>
        <v>532.37231000000008</v>
      </c>
      <c r="J27" s="6">
        <f t="shared" si="0"/>
        <v>25196.327446700001</v>
      </c>
    </row>
    <row r="28" spans="1:10" x14ac:dyDescent="0.2">
      <c r="A28">
        <v>2027</v>
      </c>
      <c r="B28" s="2">
        <f>ID!D273+MT!D273+OR!D273+WA!D273</f>
        <v>1130.6769999999999</v>
      </c>
      <c r="C28" s="2">
        <f>ID!G273+ID!K273+MT!G273+MT!K273+OR!G273+OR!K273+WA!G273+WA!K273</f>
        <v>2918.3189611800003</v>
      </c>
      <c r="D28" s="2">
        <f>ID!F273+MT!F273+OR!F273+WA!F273+WA!M273</f>
        <v>14626.111859999999</v>
      </c>
      <c r="E28" s="2">
        <f>ID!H273+MT!H273+OR!H273+WA!H273</f>
        <v>998.93060000000003</v>
      </c>
      <c r="F28" s="2">
        <f>ID!O273+MT!O273+OR!O273+WA!O273</f>
        <v>3840.1575000000003</v>
      </c>
      <c r="G28" s="2">
        <f>ID!N273+MT!N273+OR!N273+WA!N273</f>
        <v>1324.7545379999999</v>
      </c>
      <c r="H28" s="2">
        <f>ID!L273+MT!L273+OR!L273+WA!L273</f>
        <v>0</v>
      </c>
      <c r="I28" s="2">
        <f>ID!E273+ID!I273+ID!J273+ID!P273+MT!I273+MT!P273+OR!E273+OR!I273+OR!J273+OR!P273+WA!I273+WA!J273+WA!P273</f>
        <v>560.06822</v>
      </c>
      <c r="J28" s="6">
        <f t="shared" si="0"/>
        <v>25399.018679180001</v>
      </c>
    </row>
    <row r="29" spans="1:10" x14ac:dyDescent="0.2">
      <c r="A29">
        <v>2028</v>
      </c>
      <c r="B29" s="2">
        <f>ID!D274+MT!D274+OR!D274+WA!D274</f>
        <v>1091.126</v>
      </c>
      <c r="C29" s="2">
        <f>ID!G274+ID!K274+MT!G274+MT!K274+OR!G274+OR!K274+WA!G274+WA!K274</f>
        <v>2819.6699278000001</v>
      </c>
      <c r="D29" s="2">
        <f>ID!F274+MT!F274+OR!F274+WA!F274+WA!M274</f>
        <v>14633.000749999999</v>
      </c>
      <c r="E29" s="2">
        <f>ID!H274+MT!H274+OR!H274+WA!H274</f>
        <v>1101.107</v>
      </c>
      <c r="F29" s="2">
        <f>ID!O274+MT!O274+OR!O274+WA!O274</f>
        <v>3993.1814000000004</v>
      </c>
      <c r="G29" s="2">
        <f>ID!N274+MT!N274+OR!N274+WA!N274</f>
        <v>1448.0168289999999</v>
      </c>
      <c r="H29" s="2">
        <f>ID!L274+MT!L274+OR!L274+WA!L274</f>
        <v>0</v>
      </c>
      <c r="I29" s="2">
        <f>ID!E274+ID!I274+ID!J274+ID!P274+MT!I274+MT!P274+OR!E274+OR!I274+OR!J274+OR!P274+WA!I274+WA!J274+WA!P274</f>
        <v>579.36077999999998</v>
      </c>
      <c r="J29" s="6">
        <f t="shared" si="0"/>
        <v>25665.462686799998</v>
      </c>
    </row>
    <row r="30" spans="1:10" x14ac:dyDescent="0.2">
      <c r="A30">
        <v>2029</v>
      </c>
      <c r="B30" s="2">
        <f>ID!D275+MT!D275+OR!D275+WA!D275</f>
        <v>1089.3499999999999</v>
      </c>
      <c r="C30" s="2">
        <f>ID!G275+ID!K275+MT!G275+MT!K275+OR!G275+OR!K275+WA!G275+WA!K275</f>
        <v>2669.555970765</v>
      </c>
      <c r="D30" s="2">
        <f>ID!F275+MT!F275+OR!F275+WA!F275+WA!M275</f>
        <v>14634.986329999998</v>
      </c>
      <c r="E30" s="2">
        <f>ID!H275+MT!H275+OR!H275+WA!H275</f>
        <v>1019.198</v>
      </c>
      <c r="F30" s="2">
        <f>ID!O275+MT!O275+OR!O275+WA!O275</f>
        <v>4160.6543999999994</v>
      </c>
      <c r="G30" s="2">
        <f>ID!N275+MT!N275+OR!N275+WA!N275</f>
        <v>1557.7908360000001</v>
      </c>
      <c r="H30" s="2">
        <f>ID!L275+MT!L275+OR!L275+WA!L275</f>
        <v>0</v>
      </c>
      <c r="I30" s="2">
        <f>ID!E275+ID!I275+ID!J275+ID!P275+MT!I275+MT!P275+OR!E275+OR!I275+OR!J275+OR!P275+WA!I275+WA!J275+WA!P275</f>
        <v>608.05363</v>
      </c>
      <c r="J30" s="6">
        <f t="shared" si="0"/>
        <v>25739.589166764996</v>
      </c>
    </row>
    <row r="31" spans="1:10" x14ac:dyDescent="0.2">
      <c r="A31">
        <v>2030</v>
      </c>
      <c r="B31" s="2">
        <f>ID!D276+MT!D276+OR!D276+WA!D276</f>
        <v>1106.3420000000001</v>
      </c>
      <c r="C31" s="2">
        <f>ID!G276+ID!K276+MT!G276+MT!K276+OR!G276+OR!K276+WA!G276+WA!K276</f>
        <v>2379.5971853999999</v>
      </c>
      <c r="D31" s="2">
        <f>ID!F276+MT!F276+OR!F276+WA!F276+WA!M276</f>
        <v>14640.224849999999</v>
      </c>
      <c r="E31" s="2">
        <f>ID!H276+MT!H276+OR!H276+WA!H276</f>
        <v>985.01660000000004</v>
      </c>
      <c r="F31" s="2">
        <f>ID!O276+MT!O276+OR!O276+WA!O276</f>
        <v>4312.7803999999996</v>
      </c>
      <c r="G31" s="2">
        <f>ID!N276+MT!N276+OR!N276+WA!N276</f>
        <v>1666.7284590000004</v>
      </c>
      <c r="H31" s="2">
        <f>ID!L276+MT!L276+OR!L276+WA!L276</f>
        <v>0</v>
      </c>
      <c r="I31" s="2">
        <f>ID!E276+ID!I276+ID!J276+ID!P276+MT!I276+MT!P276+OR!E276+OR!I276+OR!J276+OR!P276+WA!I276+WA!J276+WA!P276</f>
        <v>621.74902999999995</v>
      </c>
      <c r="J31" s="6">
        <f t="shared" si="0"/>
        <v>25712.438524399997</v>
      </c>
    </row>
    <row r="32" spans="1:10" x14ac:dyDescent="0.2">
      <c r="A32">
        <v>2031</v>
      </c>
      <c r="B32" s="2">
        <f>ID!D277+MT!D277+OR!D277+WA!D277</f>
        <v>1091.835</v>
      </c>
      <c r="C32" s="2">
        <f>ID!G277+ID!K277+MT!G277+MT!K277+OR!G277+OR!K277+WA!G277+WA!K277</f>
        <v>2232.6447260550003</v>
      </c>
      <c r="D32" s="2">
        <f>ID!F277+MT!F277+OR!F277+WA!F277+WA!M277</f>
        <v>14627.879089999999</v>
      </c>
      <c r="E32" s="2">
        <f>ID!H277+MT!H277+OR!H277+WA!H277</f>
        <v>1088.4860000000001</v>
      </c>
      <c r="F32" s="2">
        <f>ID!O277+MT!O277+OR!O277+WA!O277</f>
        <v>4448.6139999999996</v>
      </c>
      <c r="G32" s="2">
        <f>ID!N277+MT!N277+OR!N277+WA!N277</f>
        <v>1769.765257</v>
      </c>
      <c r="H32" s="2">
        <f>ID!L277+MT!L277+OR!L277+WA!L277</f>
        <v>0</v>
      </c>
      <c r="I32" s="2">
        <f>ID!E277+ID!I277+ID!J277+ID!P277+MT!I277+MT!P277+OR!E277+OR!I277+OR!J277+OR!P277+WA!I277+WA!J277+WA!P277</f>
        <v>649.01772000000005</v>
      </c>
      <c r="J32" s="6">
        <f t="shared" si="0"/>
        <v>25908.241793054996</v>
      </c>
    </row>
    <row r="33" spans="1:10" x14ac:dyDescent="0.2">
      <c r="A33">
        <v>2032</v>
      </c>
      <c r="B33" s="2">
        <f>ID!D278+MT!D278+OR!D278+WA!D278</f>
        <v>1061.8530000000001</v>
      </c>
      <c r="C33" s="2">
        <f>ID!G278+ID!K278+MT!G278+MT!K278+OR!G278+OR!K278+WA!G278+WA!K278</f>
        <v>2081.1862259</v>
      </c>
      <c r="D33" s="2">
        <f>ID!F278+MT!F278+OR!F278+WA!F278+WA!M278</f>
        <v>14635.664969999998</v>
      </c>
      <c r="E33" s="2">
        <f>ID!H278+MT!H278+OR!H278+WA!H278</f>
        <v>1014.571</v>
      </c>
      <c r="F33" s="2">
        <f>ID!O278+MT!O278+OR!O278+WA!O278</f>
        <v>4614.7480999999998</v>
      </c>
      <c r="G33" s="2">
        <f>ID!N278+MT!N278+OR!N278+WA!N278</f>
        <v>1876.6580299999998</v>
      </c>
      <c r="H33" s="2">
        <f>ID!L278+MT!L278+OR!L278+WA!L278</f>
        <v>0</v>
      </c>
      <c r="I33" s="2">
        <f>ID!E278+ID!I278+ID!J278+ID!P278+MT!I278+MT!P278+OR!E278+OR!I278+OR!J278+OR!P278+WA!I278+WA!J278+WA!P278</f>
        <v>682.72512000000006</v>
      </c>
      <c r="J33" s="6">
        <f t="shared" si="0"/>
        <v>25967.406445899996</v>
      </c>
    </row>
    <row r="34" spans="1:10" x14ac:dyDescent="0.2">
      <c r="A34">
        <v>2033</v>
      </c>
      <c r="B34" s="2">
        <f>ID!D279+MT!D279+OR!D279+WA!D279</f>
        <v>1047.3389999999999</v>
      </c>
      <c r="C34" s="2">
        <f>ID!G279+ID!K279+MT!G279+MT!K279+OR!G279+OR!K279+WA!G279+WA!K279</f>
        <v>2030.7898950089998</v>
      </c>
      <c r="D34" s="2">
        <f>ID!F279+MT!F279+OR!F279+WA!F279+WA!M279</f>
        <v>14640.241129999999</v>
      </c>
      <c r="E34" s="2">
        <f>ID!H279+MT!H279+OR!H279+WA!H279</f>
        <v>979.63459999999998</v>
      </c>
      <c r="F34" s="2">
        <f>ID!O279+MT!O279+OR!O279+WA!O279</f>
        <v>4661.6072000000004</v>
      </c>
      <c r="G34" s="2">
        <f>ID!N279+MT!N279+OR!N279+WA!N279</f>
        <v>1984.3626939999999</v>
      </c>
      <c r="H34" s="2">
        <f>ID!L279+MT!L279+OR!L279+WA!L279</f>
        <v>0</v>
      </c>
      <c r="I34" s="2">
        <f>ID!E279+ID!I279+ID!J279+ID!P279+MT!I279+MT!P279+OR!E279+OR!I279+OR!J279+OR!P279+WA!I279+WA!J279+WA!P279</f>
        <v>710.83150999999998</v>
      </c>
      <c r="J34" s="6">
        <f t="shared" si="0"/>
        <v>26054.806029009</v>
      </c>
    </row>
    <row r="35" spans="1:10" x14ac:dyDescent="0.2">
      <c r="A35">
        <v>2034</v>
      </c>
      <c r="B35" s="2">
        <f>ID!D280+MT!D280+OR!D280+WA!D280</f>
        <v>1051.941</v>
      </c>
      <c r="C35" s="2">
        <f>ID!G280+ID!K280+MT!G280+MT!K280+OR!G280+OR!K280+WA!G280+WA!K280</f>
        <v>1783.919533409</v>
      </c>
      <c r="D35" s="2">
        <f>ID!F280+MT!F280+OR!F280+WA!F280+WA!M280</f>
        <v>14645.085939999999</v>
      </c>
      <c r="E35" s="2">
        <f>ID!H280+MT!H280+OR!H280+WA!H280</f>
        <v>1082.1510000000001</v>
      </c>
      <c r="F35" s="2">
        <f>ID!O280+MT!O280+OR!O280+WA!O280</f>
        <v>4719.6792999999998</v>
      </c>
      <c r="G35" s="2">
        <f>ID!N280+MT!N280+OR!N280+WA!N280</f>
        <v>2093.2538249999998</v>
      </c>
      <c r="H35" s="2">
        <f>ID!L280+MT!L280+OR!L280+WA!L280</f>
        <v>0</v>
      </c>
      <c r="I35" s="2">
        <f>ID!E280+ID!I280+ID!J280+ID!P280+MT!I280+MT!P280+OR!E280+OR!I280+OR!J280+OR!P280+WA!I280+WA!J280+WA!P280</f>
        <v>738.74735999999996</v>
      </c>
      <c r="J35" s="6">
        <f t="shared" si="0"/>
        <v>26114.777958409002</v>
      </c>
    </row>
    <row r="36" spans="1:10" x14ac:dyDescent="0.2">
      <c r="A36">
        <v>2035</v>
      </c>
      <c r="B36" s="2">
        <f>ID!D281+MT!D281+OR!D281+WA!D281</f>
        <v>1026.2239999999999</v>
      </c>
      <c r="C36" s="2">
        <f>ID!G281+ID!K281+MT!G281+MT!K281+OR!G281+OR!K281+WA!G281+WA!K281</f>
        <v>1643.4008986000001</v>
      </c>
      <c r="D36" s="2">
        <f>ID!F281+MT!F281+OR!F281+WA!F281+WA!M281</f>
        <v>14651.527739999998</v>
      </c>
      <c r="E36" s="2">
        <f>ID!H281+MT!H281+OR!H281+WA!H281</f>
        <v>1003.153</v>
      </c>
      <c r="F36" s="2">
        <f>ID!O281+MT!O281+OR!O281+WA!O281</f>
        <v>4804.0321999999996</v>
      </c>
      <c r="G36" s="2">
        <f>ID!N281+MT!N281+OR!N281+WA!N281</f>
        <v>2214.192223</v>
      </c>
      <c r="H36" s="2">
        <f>ID!L281+MT!L281+OR!L281+WA!L281</f>
        <v>0</v>
      </c>
      <c r="I36" s="2">
        <f>ID!E281+ID!I281+ID!J281+ID!P281+MT!I281+MT!P281+OR!E281+OR!I281+OR!J281+OR!P281+WA!I281+WA!J281+WA!P281</f>
        <v>775.72374000000013</v>
      </c>
      <c r="J36" s="6">
        <f t="shared" si="0"/>
        <v>26118.253801599996</v>
      </c>
    </row>
    <row r="37" spans="1:10" x14ac:dyDescent="0.2">
      <c r="A37">
        <v>2036</v>
      </c>
      <c r="B37" s="2">
        <f>ID!D282+MT!D282+OR!D282+WA!D282</f>
        <v>994.4665</v>
      </c>
      <c r="C37" s="2">
        <f>ID!G282+ID!K282+MT!G282+MT!K282+OR!G282+OR!K282+WA!G282+WA!K282</f>
        <v>1681.1927912000001</v>
      </c>
      <c r="D37" s="2">
        <f>ID!F282+MT!F282+OR!F282+WA!F282+WA!M282</f>
        <v>14659.576520000002</v>
      </c>
      <c r="E37" s="2">
        <f>ID!H282+MT!H282+OR!H282+WA!H282</f>
        <v>971.27290000000005</v>
      </c>
      <c r="F37" s="2">
        <f>ID!O282+MT!O282+OR!O282+WA!O282</f>
        <v>4822.1260000000002</v>
      </c>
      <c r="G37" s="2">
        <f>ID!N282+MT!N282+OR!N282+WA!N282</f>
        <v>2287.5439620000002</v>
      </c>
      <c r="H37" s="2">
        <f>ID!L282+MT!L282+OR!L282+WA!L282</f>
        <v>0</v>
      </c>
      <c r="I37" s="2">
        <f>ID!E282+ID!I282+ID!J282+ID!P282+MT!I282+MT!P282+OR!E282+OR!I282+OR!J282+OR!P282+WA!I282+WA!J282+WA!P282</f>
        <v>806.26140000000009</v>
      </c>
      <c r="J37" s="6">
        <f t="shared" si="0"/>
        <v>26222.440073200003</v>
      </c>
    </row>
    <row r="38" spans="1:10" x14ac:dyDescent="0.2">
      <c r="A38">
        <v>2037</v>
      </c>
      <c r="B38" s="2">
        <f>ID!D283+MT!D283+OR!D283+WA!D283</f>
        <v>978.20680000000004</v>
      </c>
      <c r="C38" s="2">
        <f>ID!G283+ID!K283+MT!G283+MT!K283+OR!G283+OR!K283+WA!G283+WA!K283</f>
        <v>1553.36845842</v>
      </c>
      <c r="D38" s="2">
        <f>ID!F283+MT!F283+OR!F283+WA!F283+WA!M283</f>
        <v>14664.935499999998</v>
      </c>
      <c r="E38" s="2">
        <f>ID!H283+MT!H283+OR!H283+WA!H283</f>
        <v>1073.2560000000001</v>
      </c>
      <c r="F38" s="2">
        <f>ID!O283+MT!O283+OR!O283+WA!O283</f>
        <v>4857.2281000000003</v>
      </c>
      <c r="G38" s="2">
        <f>ID!N283+MT!N283+OR!N283+WA!N283</f>
        <v>2378.4159599999998</v>
      </c>
      <c r="H38" s="2">
        <f>ID!L283+MT!L283+OR!L283+WA!L283</f>
        <v>0</v>
      </c>
      <c r="I38" s="2">
        <f>ID!E283+ID!I283+ID!J283+ID!P283+MT!I283+MT!P283+OR!E283+OR!I283+OR!J283+OR!P283+WA!I283+WA!J283+WA!P283</f>
        <v>845.20715999999993</v>
      </c>
      <c r="J38" s="6">
        <f t="shared" si="0"/>
        <v>26350.617978419999</v>
      </c>
    </row>
    <row r="39" spans="1:10" x14ac:dyDescent="0.2">
      <c r="A39">
        <v>2038</v>
      </c>
      <c r="B39" s="2">
        <f>ID!D284+MT!D284+OR!D284+WA!D284</f>
        <v>1010.6079999999999</v>
      </c>
      <c r="C39" s="2">
        <f>ID!G284+ID!K284+MT!G284+MT!K284+OR!G284+OR!K284+WA!G284+WA!K284</f>
        <v>1639.4835014700002</v>
      </c>
      <c r="D39" s="2">
        <f>ID!F284+MT!F284+OR!F284+WA!F284+WA!M284</f>
        <v>14671.187299999998</v>
      </c>
      <c r="E39" s="2">
        <f>ID!H284+MT!H284+OR!H284+WA!H284</f>
        <v>991.98080000000004</v>
      </c>
      <c r="F39" s="2">
        <f>ID!O284+MT!O284+OR!O284+WA!O284</f>
        <v>4913.1818999999996</v>
      </c>
      <c r="G39" s="2">
        <f>ID!N284+MT!N284+OR!N284+WA!N284</f>
        <v>2469.9342969999998</v>
      </c>
      <c r="H39" s="2">
        <f>ID!L284+MT!L284+OR!L284+WA!L284</f>
        <v>0</v>
      </c>
      <c r="I39" s="2">
        <f>ID!E284+ID!I284+ID!J284+ID!P284+MT!I284+MT!P284+OR!E284+OR!I284+OR!J284+OR!P284+WA!I284+WA!J284+WA!P284</f>
        <v>890.07374000000004</v>
      </c>
      <c r="J39" s="6">
        <f t="shared" si="0"/>
        <v>26586.449538469999</v>
      </c>
    </row>
    <row r="40" spans="1:10" x14ac:dyDescent="0.2">
      <c r="A40">
        <v>2039</v>
      </c>
      <c r="B40" s="2">
        <f>ID!D285+MT!D285+OR!D285+WA!D285</f>
        <v>992.25760000000002</v>
      </c>
      <c r="C40" s="2">
        <f>ID!G285+ID!K285+MT!G285+MT!K285+OR!G285+OR!K285+WA!G285+WA!K285</f>
        <v>1583.9608295</v>
      </c>
      <c r="D40" s="2">
        <f>ID!F285+MT!F285+OR!F285+WA!F285+WA!M285</f>
        <v>14679.026469999999</v>
      </c>
      <c r="E40" s="2">
        <f>ID!H285+MT!H285+OR!H285+WA!H285</f>
        <v>960.59680000000003</v>
      </c>
      <c r="F40" s="2">
        <f>ID!O285+MT!O285+OR!O285+WA!O285</f>
        <v>4941.6499999999996</v>
      </c>
      <c r="G40" s="2">
        <f>ID!N285+MT!N285+OR!N285+WA!N285</f>
        <v>2547.4413020000002</v>
      </c>
      <c r="H40" s="2">
        <f>ID!L285+MT!L285+OR!L285+WA!L285</f>
        <v>0</v>
      </c>
      <c r="I40" s="2">
        <f>ID!E285+ID!I285+ID!J285+ID!P285+MT!I285+MT!P285+OR!E285+OR!I285+OR!J285+OR!P285+WA!I285+WA!J285+WA!P285</f>
        <v>928.13337000000001</v>
      </c>
      <c r="J40" s="6">
        <f t="shared" si="0"/>
        <v>26633.066371499994</v>
      </c>
    </row>
    <row r="41" spans="1:10" x14ac:dyDescent="0.2">
      <c r="A41">
        <v>2040</v>
      </c>
      <c r="B41" s="2">
        <f>ID!D286+MT!D286+OR!D286+WA!D286</f>
        <v>948.13400000000001</v>
      </c>
      <c r="C41" s="2">
        <f>ID!G286+ID!K286+MT!G286+MT!K286+OR!G286+OR!K286+WA!G286+WA!K286</f>
        <v>1495.5619882799999</v>
      </c>
      <c r="D41" s="2">
        <f>ID!F286+MT!F286+OR!F286+WA!F286+WA!M286</f>
        <v>14686.083130000001</v>
      </c>
      <c r="E41" s="2">
        <f>ID!H286+MT!H286+OR!H286+WA!H286</f>
        <v>1058.6780000000001</v>
      </c>
      <c r="F41" s="2">
        <f>ID!O286+MT!O286+OR!O286+WA!O286</f>
        <v>4989.5868000000009</v>
      </c>
      <c r="G41" s="2">
        <f>ID!N286+MT!N286+OR!N286+WA!N286</f>
        <v>2658.5830770000002</v>
      </c>
      <c r="H41" s="2">
        <f>ID!L286+MT!L286+OR!L286+WA!L286</f>
        <v>0</v>
      </c>
      <c r="I41" s="2">
        <f>ID!E286+ID!I286+ID!J286+ID!P286+MT!I286+MT!P286+OR!E286+OR!I286+OR!J286+OR!P286+WA!I286+WA!J286+WA!P286</f>
        <v>978.5178699999999</v>
      </c>
      <c r="J41" s="6">
        <f t="shared" si="0"/>
        <v>26815.144865279999</v>
      </c>
    </row>
    <row r="42" spans="1:10" x14ac:dyDescent="0.2">
      <c r="A42">
        <v>2041</v>
      </c>
      <c r="B42" s="2">
        <f>ID!D287+MT!D287+OR!D287+WA!D287</f>
        <v>935.41780000000006</v>
      </c>
      <c r="C42" s="2">
        <f>ID!G287+ID!K287+MT!G287+MT!K287+OR!G287+OR!K287+WA!G287+WA!K287</f>
        <v>1489.50438302</v>
      </c>
      <c r="D42" s="2">
        <f>ID!F287+MT!F287+OR!F287+WA!F287+WA!M287</f>
        <v>14691.896889999998</v>
      </c>
      <c r="E42" s="2">
        <f>ID!H287+MT!H287+OR!H287+WA!H287</f>
        <v>983.87459999999999</v>
      </c>
      <c r="F42" s="2">
        <f>ID!O287+MT!O287+OR!O287+WA!O287</f>
        <v>5019.4817000000003</v>
      </c>
      <c r="G42" s="2">
        <f>ID!N287+MT!N287+OR!N287+WA!N287</f>
        <v>2764.2193049999996</v>
      </c>
      <c r="H42" s="2">
        <f>ID!L287+MT!L287+OR!L287+WA!L287</f>
        <v>0</v>
      </c>
      <c r="I42" s="2">
        <f>ID!E287+ID!I287+ID!J287+ID!P287+MT!I287+MT!P287+OR!E287+OR!I287+OR!J287+OR!P287+WA!I287+WA!J287+WA!P287</f>
        <v>1030.2764099999999</v>
      </c>
      <c r="J42" s="6">
        <f t="shared" si="0"/>
        <v>26914.671088019993</v>
      </c>
    </row>
    <row r="43" spans="1:10" x14ac:dyDescent="0.2">
      <c r="A43">
        <v>2042</v>
      </c>
      <c r="B43" s="2">
        <f>ID!D288+MT!D288+OR!D288+WA!D288</f>
        <v>950.05050000000006</v>
      </c>
      <c r="C43" s="2">
        <f>ID!G288+ID!K288+MT!G288+MT!K288+OR!G288+OR!K288+WA!G288+WA!K288</f>
        <v>1546.2652814</v>
      </c>
      <c r="D43" s="2">
        <f>ID!F288+MT!F288+OR!F288+WA!F288+WA!M288</f>
        <v>14699.31553</v>
      </c>
      <c r="E43" s="2">
        <f>ID!H288+MT!H288+OR!H288+WA!H288</f>
        <v>951.41409999999996</v>
      </c>
      <c r="F43" s="2">
        <f>ID!O288+MT!O288+OR!O288+WA!O288</f>
        <v>5022.9562999999998</v>
      </c>
      <c r="G43" s="2">
        <f>ID!N288+MT!N288+OR!N288+WA!N288</f>
        <v>2816.1601530000003</v>
      </c>
      <c r="H43" s="2">
        <f>ID!L288+MT!L288+OR!L288+WA!L288</f>
        <v>0</v>
      </c>
      <c r="I43" s="2">
        <f>ID!E288+ID!I288+ID!J288+ID!P288+MT!I288+MT!P288+OR!E288+OR!I288+OR!J288+OR!P288+WA!I288+WA!J288+WA!P288</f>
        <v>1070.06573</v>
      </c>
      <c r="J43" s="6">
        <f t="shared" si="0"/>
        <v>27056.227594399999</v>
      </c>
    </row>
    <row r="44" spans="1:10" x14ac:dyDescent="0.2">
      <c r="A44">
        <v>2043</v>
      </c>
      <c r="B44" s="2">
        <f>ID!D289+MT!D289+OR!D289+WA!D289</f>
        <v>923.02110000000005</v>
      </c>
      <c r="C44" s="2">
        <f>ID!G289+ID!K289+MT!G289+MT!K289+OR!G289+OR!K289+WA!G289+WA!K289</f>
        <v>1393.3452617</v>
      </c>
      <c r="D44" s="2">
        <f>ID!F289+MT!F289+OR!F289+WA!F289+WA!M289</f>
        <v>14706.111139999999</v>
      </c>
      <c r="E44" s="2">
        <f>ID!H289+MT!H289+OR!H289+WA!H289</f>
        <v>1007.967</v>
      </c>
      <c r="F44" s="2">
        <f>ID!O289+MT!O289+OR!O289+WA!O289</f>
        <v>5204.5923000000003</v>
      </c>
      <c r="G44" s="2">
        <f>ID!N289+MT!N289+OR!N289+WA!N289</f>
        <v>3023.428171</v>
      </c>
      <c r="H44" s="2">
        <f>ID!L289+MT!L289+OR!L289+WA!L289</f>
        <v>0</v>
      </c>
      <c r="I44" s="2">
        <f>ID!E289+ID!I289+ID!J289+ID!P289+MT!I289+MT!P289+OR!E289+OR!I289+OR!J289+OR!P289+WA!I289+WA!J289+WA!P289</f>
        <v>1116.93814</v>
      </c>
      <c r="J44" s="6">
        <f t="shared" si="0"/>
        <v>27375.403112699998</v>
      </c>
    </row>
    <row r="45" spans="1:10" x14ac:dyDescent="0.2">
      <c r="A45">
        <v>2044</v>
      </c>
      <c r="B45" s="2">
        <f>ID!D290+MT!D290+OR!D290+WA!D290</f>
        <v>878.79639999999995</v>
      </c>
      <c r="C45" s="2">
        <f>ID!G290+ID!K290+MT!G290+MT!K290+OR!G290+OR!K290+WA!G290+WA!K290</f>
        <v>1645.6078009</v>
      </c>
      <c r="D45" s="2">
        <f>ID!F290+MT!F290+OR!F290+WA!F290+WA!M290</f>
        <v>14716.242370000002</v>
      </c>
      <c r="E45" s="2">
        <f>ID!H290+MT!H290+OR!H290+WA!H290</f>
        <v>0</v>
      </c>
      <c r="F45" s="2">
        <f>ID!O290+MT!O290+OR!O290+WA!O290</f>
        <v>5499.8379000000004</v>
      </c>
      <c r="G45" s="2">
        <f>ID!N290+MT!N290+OR!N290+WA!N290</f>
        <v>3274.4851939999999</v>
      </c>
      <c r="H45" s="2">
        <f>ID!L290+MT!L290+OR!L290+WA!L290</f>
        <v>0</v>
      </c>
      <c r="I45" s="2">
        <f>ID!E290+ID!I290+ID!J290+ID!P290+MT!I290+MT!P290+OR!E290+OR!I290+OR!J290+OR!P290+WA!I290+WA!J290+WA!P290</f>
        <v>1174.35076</v>
      </c>
      <c r="J45" s="6">
        <f t="shared" si="0"/>
        <v>27189.320424900005</v>
      </c>
    </row>
    <row r="46" spans="1:10" x14ac:dyDescent="0.2">
      <c r="A46">
        <v>2045</v>
      </c>
      <c r="B46" s="2">
        <f>ID!D291+MT!D291+OR!D291+WA!D291</f>
        <v>913.38890000000004</v>
      </c>
      <c r="C46" s="2">
        <f>ID!G291+ID!K291+MT!G291+MT!K291+OR!G291+OR!K291+WA!G291+WA!K291</f>
        <v>1423.9691066</v>
      </c>
      <c r="D46" s="2">
        <f>ID!F291+MT!F291+OR!F291+WA!F291+WA!M291</f>
        <v>14722.390349999998</v>
      </c>
      <c r="E46" s="2">
        <f>ID!H291+MT!H291+OR!H291+WA!H291</f>
        <v>0</v>
      </c>
      <c r="F46" s="2">
        <f>ID!O291+MT!O291+OR!O291+WA!O291</f>
        <v>5783.2263999999996</v>
      </c>
      <c r="G46" s="2">
        <f>ID!N291+MT!N291+OR!N291+WA!N291</f>
        <v>3504.6069829999997</v>
      </c>
      <c r="H46" s="2">
        <f>ID!L291+MT!L291+OR!L291+WA!L291</f>
        <v>0</v>
      </c>
      <c r="I46" s="2">
        <f>ID!E291+ID!I291+ID!J291+ID!P291+MT!I291+MT!P291+OR!E291+OR!I291+OR!J291+OR!P291+WA!I291+WA!J291+WA!P291</f>
        <v>1210.0915599999998</v>
      </c>
      <c r="J46" s="6">
        <f t="shared" si="0"/>
        <v>27557.673299599999</v>
      </c>
    </row>
    <row r="49" spans="1:10" x14ac:dyDescent="0.2">
      <c r="A49" t="s">
        <v>462</v>
      </c>
      <c r="B49">
        <f>WECC!D265</f>
        <v>15329.212785388128</v>
      </c>
      <c r="C49">
        <f>WECC!G265</f>
        <v>26129.177942668695</v>
      </c>
      <c r="D49">
        <f>WECC!F265</f>
        <v>18943.897260273974</v>
      </c>
      <c r="E49">
        <f>WECC!H265</f>
        <v>6501.3985159817348</v>
      </c>
      <c r="F49">
        <f>WECC!O265</f>
        <v>6662.1365296803651</v>
      </c>
      <c r="G49">
        <f>WECC!N265</f>
        <v>5110.5647260273972</v>
      </c>
      <c r="H49">
        <f>WECC!L265</f>
        <v>85.004908675799086</v>
      </c>
      <c r="I49">
        <f>WECC!E265+WECC!I265+WECC!J265+WECC!K265+WECC!M265+WECC!P265</f>
        <v>3297.0156392694062</v>
      </c>
    </row>
    <row r="50" spans="1:10" x14ac:dyDescent="0.2">
      <c r="B50" s="6">
        <f>B46-B19</f>
        <v>-1381.4023100456625</v>
      </c>
      <c r="C50" s="6">
        <f t="shared" ref="C50:J50" si="2">C46-C19</f>
        <v>-2241.6676513908678</v>
      </c>
      <c r="D50" s="6">
        <f t="shared" si="2"/>
        <v>-1207.8090792237472</v>
      </c>
      <c r="E50" s="6">
        <f t="shared" si="2"/>
        <v>-1108.2695205479451</v>
      </c>
      <c r="F50" s="6">
        <f t="shared" si="2"/>
        <v>3587.4549388127853</v>
      </c>
      <c r="G50" s="6">
        <f t="shared" si="2"/>
        <v>3369.6381473835613</v>
      </c>
      <c r="H50" s="6">
        <f t="shared" si="2"/>
        <v>-54.324657534246576</v>
      </c>
      <c r="I50" s="6">
        <f t="shared" si="2"/>
        <v>742.91553260273963</v>
      </c>
      <c r="J50" s="6">
        <f t="shared" si="2"/>
        <v>1706.5354000566185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>
      <selection activeCell="I41" sqref="I41"/>
    </sheetView>
  </sheetViews>
  <sheetFormatPr defaultRowHeight="12.75" x14ac:dyDescent="0.2"/>
  <cols>
    <col min="4" max="4" width="12.28515625" bestFit="1" customWidth="1"/>
    <col min="5" max="5" width="11.28515625" bestFit="1" customWidth="1"/>
    <col min="6" max="7" width="12.28515625" bestFit="1" customWidth="1"/>
    <col min="8" max="8" width="11.28515625" bestFit="1" customWidth="1"/>
    <col min="9" max="11" width="10.28515625" bestFit="1" customWidth="1"/>
    <col min="12" max="12" width="9.42578125" bestFit="1" customWidth="1"/>
    <col min="13" max="13" width="9.28515625" bestFit="1" customWidth="1"/>
    <col min="14" max="15" width="11.28515625" bestFit="1" customWidth="1"/>
    <col min="16" max="16" width="10.28515625" bestFit="1" customWidth="1"/>
  </cols>
  <sheetData>
    <row r="2" spans="2:16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x14ac:dyDescent="0.2">
      <c r="B3" s="3">
        <v>2019</v>
      </c>
      <c r="C3" s="3" t="s">
        <v>508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15</v>
      </c>
      <c r="P3" s="3" t="s">
        <v>16</v>
      </c>
    </row>
    <row r="4" spans="2:16" x14ac:dyDescent="0.2">
      <c r="B4" t="s">
        <v>496</v>
      </c>
      <c r="C4" s="17" t="s">
        <v>45</v>
      </c>
      <c r="D4" s="2">
        <f>SUMIF(AZ!$B$2:$B$241,$B$3,AZ!D$2:D$241)</f>
        <v>23217973</v>
      </c>
      <c r="E4" s="2">
        <f>SUMIF(AZ!$B$2:$B$241,$B$3,AZ!E$2:E$241)</f>
        <v>0</v>
      </c>
      <c r="F4" s="2">
        <f>SUMIF(AZ!$B$2:$B$241,$B$3,AZ!F$2:F$241)</f>
        <v>6095517</v>
      </c>
      <c r="G4" s="2">
        <f>SUMIF(AZ!$B$2:$B$241,$B$3,AZ!G$2:G$241)</f>
        <v>46094622</v>
      </c>
      <c r="H4" s="2">
        <f>SUMIF(AZ!$B$2:$B$241,$B$3,AZ!H$2:H$241)</f>
        <v>31920368</v>
      </c>
      <c r="I4" s="2">
        <f>SUMIF(AZ!$B$2:$B$241,$B$3,AZ!I$2:I$241)</f>
        <v>-4142</v>
      </c>
      <c r="J4" s="2">
        <f>SUMIF(AZ!$B$2:$B$241,$B$3,AZ!J$2:J$241)</f>
        <v>34125</v>
      </c>
      <c r="K4" s="2">
        <f>SUMIF(AZ!$B$2:$B$241,$B$3,AZ!K$2:K$241)</f>
        <v>0</v>
      </c>
      <c r="L4" s="2">
        <f>SUMIF(AZ!$B$2:$B$241,$B$3,AZ!L$2:L$241)</f>
        <v>63880</v>
      </c>
      <c r="M4" s="2">
        <f>SUMIF(AZ!$B$2:$B$241,$B$3,AZ!M$2:M$241)</f>
        <v>2473</v>
      </c>
      <c r="N4" s="2">
        <f>SUMIF(AZ!$B$2:$B$241,$B$3,AZ!N$2:N$241)</f>
        <v>5108424</v>
      </c>
      <c r="O4" s="2">
        <f>SUMIF(AZ!$B$2:$B$241,$B$3,AZ!O$2:O$241)</f>
        <v>557030</v>
      </c>
      <c r="P4" s="2">
        <f>SUMIF(AZ!$B$2:$B$241,$B$3,AZ!P$2:P$241)</f>
        <v>197654</v>
      </c>
    </row>
    <row r="5" spans="2:16" x14ac:dyDescent="0.2">
      <c r="B5" t="s">
        <v>497</v>
      </c>
      <c r="C5" s="17" t="s">
        <v>86</v>
      </c>
      <c r="D5" s="2">
        <f>SUMIF(CA!$B$2:$B$241,$B$3,CA!D$2:D$241)</f>
        <v>240456</v>
      </c>
      <c r="E5" s="2">
        <f>SUMIF(CA!$B$2:$B$241,$B$3,CA!E$2:E$241)</f>
        <v>11406526</v>
      </c>
      <c r="F5" s="2">
        <f>SUMIF(CA!$B$2:$B$241,$B$3,CA!F$2:F$241)</f>
        <v>40051234</v>
      </c>
      <c r="G5" s="2">
        <f>SUMIF(CA!$B$2:$B$241,$B$3,CA!G$2:G$241)</f>
        <v>85535097</v>
      </c>
      <c r="H5" s="2">
        <f>SUMIF(CA!$B$2:$B$241,$B$3,CA!H$2:H$241)</f>
        <v>16165384</v>
      </c>
      <c r="I5" s="2">
        <f>SUMIF(CA!$B$2:$B$241,$B$3,CA!I$2:I$241)</f>
        <v>764388</v>
      </c>
      <c r="J5" s="2">
        <f>SUMIF(CA!$B$2:$B$241,$B$3,CA!J$2:J$241)</f>
        <v>2540348</v>
      </c>
      <c r="K5" s="2">
        <f>SUMIF(CA!$B$2:$B$241,$B$3,CA!K$2:K$241)</f>
        <v>1476270</v>
      </c>
      <c r="L5" s="2">
        <f>SUMIF(CA!$B$2:$B$241,$B$3,CA!L$2:L$241)</f>
        <v>52104</v>
      </c>
      <c r="M5" s="2">
        <f>SUMIF(CA!$B$2:$B$241,$B$3,CA!M$2:M$241)</f>
        <v>-30615</v>
      </c>
      <c r="N5" s="2">
        <f>SUMIF(CA!$B$2:$B$241,$B$3,CA!N$2:N$241)</f>
        <v>28620252</v>
      </c>
      <c r="O5" s="2">
        <f>SUMIF(CA!$B$2:$B$241,$B$3,CA!O$2:O$241)</f>
        <v>14970454</v>
      </c>
      <c r="P5" s="2">
        <f>SUMIF(CA!$B$2:$B$241,$B$3,CA!P$2:P$241)</f>
        <v>3241489</v>
      </c>
    </row>
    <row r="6" spans="2:16" x14ac:dyDescent="0.2">
      <c r="B6" t="s">
        <v>498</v>
      </c>
      <c r="C6" s="17" t="s">
        <v>104</v>
      </c>
      <c r="D6" s="2">
        <f>SUMIF(CO!$B$2:$B$241,$B$3,CO!D$2:D$241)</f>
        <v>25320309</v>
      </c>
      <c r="E6" s="2">
        <f>SUMIF(CO!$B$2:$B$241,$B$3,CO!E$2:E$241)</f>
        <v>0</v>
      </c>
      <c r="F6" s="2">
        <f>SUMIF(CO!$B$2:$B$241,$B$3,CO!F$2:F$241)</f>
        <v>1606930</v>
      </c>
      <c r="G6" s="2">
        <f>SUMIF(CO!$B$2:$B$241,$B$3,CO!G$2:G$241)</f>
        <v>17087658</v>
      </c>
      <c r="H6" s="2">
        <f>SUMIF(CO!$B$2:$B$241,$B$3,CO!H$2:H$241)</f>
        <v>0</v>
      </c>
      <c r="I6" s="2">
        <f>SUMIF(CO!$B$2:$B$241,$B$3,CO!I$2:I$241)</f>
        <v>61341</v>
      </c>
      <c r="J6" s="2">
        <f>SUMIF(CO!$B$2:$B$241,$B$3,CO!J$2:J$241)</f>
        <v>73486</v>
      </c>
      <c r="K6" s="2">
        <f>SUMIF(CO!$B$2:$B$241,$B$3,CO!K$2:K$241)</f>
        <v>0</v>
      </c>
      <c r="L6" s="2">
        <f>SUMIF(CO!$B$2:$B$241,$B$3,CO!L$2:L$241)</f>
        <v>10705</v>
      </c>
      <c r="M6" s="2">
        <f>SUMIF(CO!$B$2:$B$241,$B$3,CO!M$2:M$241)</f>
        <v>-191882</v>
      </c>
      <c r="N6" s="2">
        <f>SUMIF(CO!$B$2:$B$241,$B$3,CO!N$2:N$241)</f>
        <v>1207986</v>
      </c>
      <c r="O6" s="2">
        <f>SUMIF(CO!$B$2:$B$241,$B$3,CO!O$2:O$241)</f>
        <v>10925947</v>
      </c>
      <c r="P6" s="2">
        <f>SUMIF(CO!$B$2:$B$241,$B$3,CO!P$2:P$241)</f>
        <v>88528</v>
      </c>
    </row>
    <row r="7" spans="2:16" x14ac:dyDescent="0.2">
      <c r="B7" t="s">
        <v>499</v>
      </c>
      <c r="C7" s="17" t="s">
        <v>148</v>
      </c>
      <c r="D7" s="2">
        <f>SUMIF(ID!$B$2:$B$241,$B$3,ID!D$2:D$241)</f>
        <v>18999</v>
      </c>
      <c r="E7" s="2">
        <f>SUMIF(ID!$B$2:$B$241,$B$3,ID!E$2:E$241)</f>
        <v>72845</v>
      </c>
      <c r="F7" s="2">
        <f>SUMIF(ID!$B$2:$B$241,$B$3,ID!F$2:F$241)</f>
        <v>9111878</v>
      </c>
      <c r="G7" s="2">
        <f>SUMIF(ID!$B$2:$B$241,$B$3,ID!G$2:G$241)</f>
        <v>3475323</v>
      </c>
      <c r="H7" s="2">
        <f>SUMIF(ID!$B$2:$B$241,$B$3,ID!H$2:H$241)</f>
        <v>0</v>
      </c>
      <c r="I7" s="2">
        <f>SUMIF(ID!$B$2:$B$241,$B$3,ID!I$2:I$241)</f>
        <v>65655</v>
      </c>
      <c r="J7" s="2">
        <f>SUMIF(ID!$B$2:$B$241,$B$3,ID!J$2:J$241)</f>
        <v>87393</v>
      </c>
      <c r="K7" s="2">
        <f>SUMIF(ID!$B$2:$B$241,$B$3,ID!K$2:K$241)</f>
        <v>0</v>
      </c>
      <c r="L7" s="2">
        <f>SUMIF(ID!$B$2:$B$241,$B$3,ID!L$2:L$241)</f>
        <v>232</v>
      </c>
      <c r="M7" s="2">
        <f>SUMIF(ID!$B$2:$B$241,$B$3,ID!M$2:M$241)</f>
        <v>0</v>
      </c>
      <c r="N7" s="2">
        <f>SUMIF(ID!$B$2:$B$241,$B$3,ID!N$2:N$241)</f>
        <v>541663</v>
      </c>
      <c r="O7" s="2">
        <f>SUMIF(ID!$B$2:$B$241,$B$3,ID!O$2:O$241)</f>
        <v>2657063</v>
      </c>
      <c r="P7" s="2">
        <f>SUMIF(ID!$B$2:$B$241,$B$3,ID!P$2:P$241)</f>
        <v>404470</v>
      </c>
    </row>
    <row r="8" spans="2:16" x14ac:dyDescent="0.2">
      <c r="B8" t="s">
        <v>500</v>
      </c>
      <c r="C8" s="17" t="s">
        <v>153</v>
      </c>
      <c r="D8" s="2">
        <f>SUMIF(MT!$B$2:$B$241,$B$3,MT!D$2:D$241)</f>
        <v>14154291</v>
      </c>
      <c r="E8" s="2">
        <f>SUMIF(MT!$B$2:$B$241,$B$3,MT!E$2:E$241)</f>
        <v>0</v>
      </c>
      <c r="F8" s="2">
        <f>SUMIF(MT!$B$2:$B$241,$B$3,MT!F$2:F$241)</f>
        <v>9409070</v>
      </c>
      <c r="G8" s="2">
        <f>SUMIF(MT!$B$2:$B$241,$B$3,MT!G$2:G$241)</f>
        <v>540354</v>
      </c>
      <c r="H8" s="2">
        <f>SUMIF(MT!$B$2:$B$241,$B$3,MT!H$2:H$241)</f>
        <v>0</v>
      </c>
      <c r="I8" s="2">
        <f>SUMIF(MT!$B$2:$B$241,$B$3,MT!I$2:I$241)</f>
        <v>287160</v>
      </c>
      <c r="J8" s="2">
        <f>SUMIF(MT!$B$2:$B$241,$B$3,MT!J$2:J$241)</f>
        <v>0</v>
      </c>
      <c r="K8" s="2">
        <f>SUMIF(MT!$B$2:$B$241,$B$3,MT!K$2:K$241)</f>
        <v>10030</v>
      </c>
      <c r="L8" s="2">
        <f>SUMIF(MT!$B$2:$B$241,$B$3,MT!L$2:L$241)</f>
        <v>464887</v>
      </c>
      <c r="M8" s="2">
        <f>SUMIF(MT!$B$2:$B$241,$B$3,MT!M$2:M$241)</f>
        <v>0</v>
      </c>
      <c r="N8" s="2">
        <f>SUMIF(MT!$B$2:$B$241,$B$3,MT!N$2:N$241)</f>
        <v>32785</v>
      </c>
      <c r="O8" s="2">
        <f>SUMIF(MT!$B$2:$B$241,$B$3,MT!O$2:O$241)</f>
        <v>2322747</v>
      </c>
      <c r="P8" s="2">
        <f>SUMIF(MT!$B$2:$B$241,$B$3,MT!P$2:P$241)</f>
        <v>20140</v>
      </c>
    </row>
    <row r="9" spans="2:16" x14ac:dyDescent="0.2">
      <c r="B9" t="s">
        <v>501</v>
      </c>
      <c r="C9" s="17" t="s">
        <v>188</v>
      </c>
      <c r="D9" s="2">
        <f>SUMIF(NV!$B$2:$B$241,$B$3,NV!D$2:D$241)</f>
        <v>2735459</v>
      </c>
      <c r="E9" s="2">
        <f>SUMIF(NV!$B$2:$B$241,$B$3,NV!E$2:E$241)</f>
        <v>3767768</v>
      </c>
      <c r="F9" s="2">
        <f>SUMIF(NV!$B$2:$B$241,$B$3,NV!F$2:F$241)</f>
        <v>2233346</v>
      </c>
      <c r="G9" s="2">
        <f>SUMIF(NV!$B$2:$B$241,$B$3,NV!G$2:G$241)</f>
        <v>25777662</v>
      </c>
      <c r="H9" s="2">
        <f>SUMIF(NV!$B$2:$B$241,$B$3,NV!H$2:H$241)</f>
        <v>0</v>
      </c>
      <c r="I9" s="2">
        <f>SUMIF(NV!$B$2:$B$241,$B$3,NV!I$2:I$241)</f>
        <v>21519</v>
      </c>
      <c r="J9" s="2">
        <f>SUMIF(NV!$B$2:$B$241,$B$3,NV!J$2:J$241)</f>
        <v>52261</v>
      </c>
      <c r="K9" s="2">
        <f>SUMIF(NV!$B$2:$B$241,$B$3,NV!K$2:K$241)</f>
        <v>0</v>
      </c>
      <c r="L9" s="2">
        <f>SUMIF(NV!$B$2:$B$241,$B$3,NV!L$2:L$241)</f>
        <v>12344</v>
      </c>
      <c r="M9" s="2">
        <f>SUMIF(NV!$B$2:$B$241,$B$3,NV!M$2:M$241)</f>
        <v>0</v>
      </c>
      <c r="N9" s="2">
        <f>SUMIF(NV!$B$2:$B$241,$B$3,NV!N$2:N$241)</f>
        <v>4866076</v>
      </c>
      <c r="O9" s="2">
        <f>SUMIF(NV!$B$2:$B$241,$B$3,NV!O$2:O$241)</f>
        <v>323954</v>
      </c>
      <c r="P9" s="2">
        <f>SUMIF(NV!$B$2:$B$241,$B$3,NV!P$2:P$241)</f>
        <v>0</v>
      </c>
    </row>
    <row r="10" spans="2:16" ht="25.5" x14ac:dyDescent="0.2">
      <c r="B10" t="s">
        <v>502</v>
      </c>
      <c r="C10" s="17" t="s">
        <v>503</v>
      </c>
      <c r="D10" s="2">
        <f>SUMIF(NM!$B$2:$B$241,$B$3,NM!D$2:D$241)</f>
        <v>14691666</v>
      </c>
      <c r="E10" s="2">
        <f>SUMIF(NM!$B$2:$B$241,$B$3,NM!E$2:E$241)</f>
        <v>58102</v>
      </c>
      <c r="F10" s="2">
        <f>SUMIF(NM!$B$2:$B$241,$B$3,NM!F$2:F$241)</f>
        <v>132733</v>
      </c>
      <c r="G10" s="2">
        <f>SUMIF(NM!$B$2:$B$241,$B$3,NM!G$2:G$241)</f>
        <v>12002941</v>
      </c>
      <c r="H10" s="2">
        <f>SUMIF(NM!$B$2:$B$241,$B$3,NM!H$2:H$241)</f>
        <v>0</v>
      </c>
      <c r="I10" s="2">
        <f>SUMIF(NM!$B$2:$B$241,$B$3,NM!I$2:I$241)</f>
        <v>-800</v>
      </c>
      <c r="J10" s="2">
        <f>SUMIF(NM!$B$2:$B$241,$B$3,NM!J$2:J$241)</f>
        <v>17375</v>
      </c>
      <c r="K10" s="2">
        <f>SUMIF(NM!$B$2:$B$241,$B$3,NM!K$2:K$241)</f>
        <v>0</v>
      </c>
      <c r="L10" s="2">
        <f>SUMIF(NM!$B$2:$B$241,$B$3,NM!L$2:L$241)</f>
        <v>32231</v>
      </c>
      <c r="M10" s="2">
        <f>SUMIF(NM!$B$2:$B$241,$B$3,NM!M$2:M$241)</f>
        <v>0</v>
      </c>
      <c r="N10" s="2">
        <f>SUMIF(NM!$B$2:$B$241,$B$3,NM!N$2:N$241)</f>
        <v>1355984</v>
      </c>
      <c r="O10" s="2">
        <f>SUMIF(NM!$B$2:$B$241,$B$3,NM!O$2:O$241)</f>
        <v>6859929</v>
      </c>
      <c r="P10" s="2">
        <f>SUMIF(NM!$B$2:$B$241,$B$3,NM!P$2:P$241)</f>
        <v>0</v>
      </c>
    </row>
    <row r="11" spans="2:16" x14ac:dyDescent="0.2">
      <c r="B11" t="s">
        <v>504</v>
      </c>
      <c r="C11" s="17" t="s">
        <v>221</v>
      </c>
      <c r="D11" s="2">
        <f>SUMIF(OR!$B$2:$B$241,$B$3,OR!D$2:D$241)</f>
        <v>2569160</v>
      </c>
      <c r="E11" s="2">
        <f>SUMIF(OR!$B$2:$B$241,$B$3,OR!E$2:E$241)</f>
        <v>151981</v>
      </c>
      <c r="F11" s="2">
        <f>SUMIF(OR!$B$2:$B$241,$B$3,OR!F$2:F$241)</f>
        <v>29525527</v>
      </c>
      <c r="G11" s="2">
        <f>SUMIF(OR!$B$2:$B$241,$B$3,OR!G$2:G$241)</f>
        <v>21090795</v>
      </c>
      <c r="H11" s="2">
        <f>SUMIF(OR!$B$2:$B$241,$B$3,OR!H$2:H$241)</f>
        <v>0</v>
      </c>
      <c r="I11" s="2">
        <f>SUMIF(OR!$B$2:$B$241,$B$3,OR!I$2:I$241)</f>
        <v>35773</v>
      </c>
      <c r="J11" s="2">
        <f>SUMIF(OR!$B$2:$B$241,$B$3,OR!J$2:J$241)</f>
        <v>336461</v>
      </c>
      <c r="K11" s="2">
        <f>SUMIF(OR!$B$2:$B$241,$B$3,OR!K$2:K$241)</f>
        <v>0</v>
      </c>
      <c r="L11" s="2">
        <f>SUMIF(OR!$B$2:$B$241,$B$3,OR!L$2:L$241)</f>
        <v>4782</v>
      </c>
      <c r="M11" s="2">
        <f>SUMIF(OR!$B$2:$B$241,$B$3,OR!M$2:M$241)</f>
        <v>0</v>
      </c>
      <c r="N11" s="2">
        <f>SUMIF(OR!$B$2:$B$241,$B$3,OR!N$2:N$241)</f>
        <v>664670</v>
      </c>
      <c r="O11" s="2">
        <f>SUMIF(OR!$B$2:$B$241,$B$3,OR!O$2:O$241)</f>
        <v>7168734</v>
      </c>
      <c r="P11" s="2">
        <f>SUMIF(OR!$B$2:$B$241,$B$3,OR!P$2:P$241)</f>
        <v>739892</v>
      </c>
    </row>
    <row r="12" spans="2:16" x14ac:dyDescent="0.2">
      <c r="B12" t="s">
        <v>505</v>
      </c>
      <c r="C12" s="17" t="s">
        <v>294</v>
      </c>
      <c r="D12" s="2">
        <f>SUMIF(UT!$B$2:$B$241,$B$3,UT!D$2:D$241)</f>
        <v>25241025</v>
      </c>
      <c r="E12" s="2">
        <f>SUMIF(UT!$B$2:$B$241,$B$3,UT!E$2:E$241)</f>
        <v>445335</v>
      </c>
      <c r="F12" s="2">
        <f>SUMIF(UT!$B$2:$B$241,$B$3,UT!F$2:F$241)</f>
        <v>781046</v>
      </c>
      <c r="G12" s="2">
        <f>SUMIF(UT!$B$2:$B$241,$B$3,UT!G$2:G$241)</f>
        <v>9436460</v>
      </c>
      <c r="H12" s="2">
        <f>SUMIF(UT!$B$2:$B$241,$B$3,UT!H$2:H$241)</f>
        <v>0</v>
      </c>
      <c r="I12" s="2">
        <f>SUMIF(UT!$B$2:$B$241,$B$3,UT!I$2:I$241)</f>
        <v>202645</v>
      </c>
      <c r="J12" s="2">
        <f>SUMIF(UT!$B$2:$B$241,$B$3,UT!J$2:J$241)</f>
        <v>67925</v>
      </c>
      <c r="K12" s="2">
        <f>SUMIF(UT!$B$2:$B$241,$B$3,UT!K$2:K$241)</f>
        <v>17022</v>
      </c>
      <c r="L12" s="2">
        <f>SUMIF(UT!$B$2:$B$241,$B$3,UT!L$2:L$241)</f>
        <v>40167</v>
      </c>
      <c r="M12" s="2">
        <f>SUMIF(UT!$B$2:$B$241,$B$3,UT!M$2:M$241)</f>
        <v>0</v>
      </c>
      <c r="N12" s="2">
        <f>SUMIF(UT!$B$2:$B$241,$B$3,UT!N$2:N$241)</f>
        <v>2148470</v>
      </c>
      <c r="O12" s="2">
        <f>SUMIF(UT!$B$2:$B$241,$B$3,UT!O$2:O$241)</f>
        <v>808990</v>
      </c>
      <c r="P12" s="2">
        <f>SUMIF(UT!$B$2:$B$241,$B$3,UT!P$2:P$241)</f>
        <v>0</v>
      </c>
    </row>
    <row r="13" spans="2:16" ht="25.5" x14ac:dyDescent="0.2">
      <c r="B13" t="s">
        <v>506</v>
      </c>
      <c r="C13" s="17" t="s">
        <v>308</v>
      </c>
      <c r="D13" s="2">
        <f>SUMIF(WA!$B$2:$B$241,$B$3,WA!D$2:D$241)</f>
        <v>7170101</v>
      </c>
      <c r="E13" s="2">
        <f>SUMIF(WA!$B$2:$B$241,$B$3,WA!E$2:E$241)</f>
        <v>0</v>
      </c>
      <c r="F13" s="2">
        <f>SUMIF(WA!$B$2:$B$241,$B$3,WA!F$2:F$241)</f>
        <v>66181159</v>
      </c>
      <c r="G13" s="2">
        <f>SUMIF(WA!$B$2:$B$241,$B$3,WA!G$2:G$241)</f>
        <v>13716250</v>
      </c>
      <c r="H13" s="2">
        <f>SUMIF(WA!$B$2:$B$241,$B$3,WA!H$2:H$241)</f>
        <v>8866499</v>
      </c>
      <c r="I13" s="2">
        <f>SUMIF(WA!$B$2:$B$241,$B$3,WA!I$2:I$241)</f>
        <v>66501</v>
      </c>
      <c r="J13" s="2">
        <f>SUMIF(WA!$B$2:$B$241,$B$3,WA!J$2:J$241)</f>
        <v>132244</v>
      </c>
      <c r="K13" s="2">
        <f>SUMIF(WA!$B$2:$B$241,$B$3,WA!K$2:K$241)</f>
        <v>322191</v>
      </c>
      <c r="L13" s="2">
        <f>SUMIF(WA!$B$2:$B$241,$B$3,WA!L$2:L$241)</f>
        <v>19666</v>
      </c>
      <c r="M13" s="2">
        <f>SUMIF(WA!$B$2:$B$241,$B$3,WA!M$2:M$241)</f>
        <v>8538</v>
      </c>
      <c r="N13" s="2">
        <f>SUMIF(WA!$B$2:$B$241,$B$3,WA!N$2:N$241)</f>
        <v>42099</v>
      </c>
      <c r="O13" s="2">
        <f>SUMIF(WA!$B$2:$B$241,$B$3,WA!O$2:O$241)</f>
        <v>7723746</v>
      </c>
      <c r="P13" s="2">
        <f>SUMIF(WA!$B$2:$B$241,$B$3,WA!P$2:P$241)</f>
        <v>1469508</v>
      </c>
    </row>
    <row r="14" spans="2:16" x14ac:dyDescent="0.2">
      <c r="B14" t="s">
        <v>507</v>
      </c>
      <c r="C14" s="17" t="s">
        <v>424</v>
      </c>
      <c r="D14" s="2">
        <f>SUMIF(WY!$B$2:$B$241,$B$3,WY!D$2:D$241)</f>
        <v>34846117</v>
      </c>
      <c r="E14" s="2">
        <f>SUMIF(WY!$B$2:$B$241,$B$3,WY!E$2:E$241)</f>
        <v>0</v>
      </c>
      <c r="F14" s="2">
        <f>SUMIF(WY!$B$2:$B$241,$B$3,WY!F$2:F$241)</f>
        <v>820100</v>
      </c>
      <c r="G14" s="2">
        <f>SUMIF(WY!$B$2:$B$241,$B$3,WY!G$2:G$241)</f>
        <v>1041759</v>
      </c>
      <c r="H14" s="2">
        <f>SUMIF(WY!$B$2:$B$241,$B$3,WY!H$2:H$241)</f>
        <v>0</v>
      </c>
      <c r="I14" s="2">
        <f>SUMIF(WY!$B$2:$B$241,$B$3,WY!I$2:I$241)</f>
        <v>76922</v>
      </c>
      <c r="J14" s="2">
        <f>SUMIF(WY!$B$2:$B$241,$B$3,WY!J$2:J$241)</f>
        <v>0</v>
      </c>
      <c r="K14" s="2">
        <f>SUMIF(WY!$B$2:$B$241,$B$3,WY!K$2:K$241)</f>
        <v>285012</v>
      </c>
      <c r="L14" s="2">
        <f>SUMIF(WY!$B$2:$B$241,$B$3,WY!L$2:L$241)</f>
        <v>43645</v>
      </c>
      <c r="M14" s="2">
        <f>SUMIF(WY!$B$2:$B$241,$B$3,WY!M$2:M$241)</f>
        <v>0</v>
      </c>
      <c r="N14" s="2">
        <f>SUMIF(WY!$B$2:$B$241,$B$3,WY!N$2:N$241)</f>
        <v>180138</v>
      </c>
      <c r="O14" s="2">
        <f>SUMIF(WY!$B$2:$B$241,$B$3,WY!O$2:O$241)</f>
        <v>4041722</v>
      </c>
      <c r="P14" s="2">
        <f>SUMIF(WY!$B$2:$B$241,$B$3,WY!P$2:P$241)</f>
        <v>0</v>
      </c>
    </row>
    <row r="15" spans="2:16" x14ac:dyDescent="0.2"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4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N269" sqref="N269"/>
    </sheetView>
  </sheetViews>
  <sheetFormatPr defaultRowHeight="12.75" x14ac:dyDescent="0.2"/>
  <cols>
    <col min="2" max="2" width="5" bestFit="1" customWidth="1"/>
    <col min="3" max="3" width="11.28515625" bestFit="1" customWidth="1"/>
    <col min="4" max="17" width="11.28515625" customWidth="1"/>
    <col min="19" max="19" width="10.28515625" bestFit="1" customWidth="1"/>
    <col min="23" max="40" width="9" customWidth="1"/>
  </cols>
  <sheetData>
    <row r="1" spans="1:17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199857</v>
      </c>
      <c r="E2" s="2">
        <v>1085733</v>
      </c>
      <c r="F2" s="2">
        <v>1590096</v>
      </c>
      <c r="G2" s="2">
        <v>10192494</v>
      </c>
      <c r="H2" s="2">
        <v>2379998</v>
      </c>
      <c r="I2" s="2">
        <v>18027</v>
      </c>
      <c r="J2" s="2">
        <v>178497</v>
      </c>
      <c r="K2" s="2">
        <v>97569</v>
      </c>
      <c r="L2" s="2">
        <v>459703</v>
      </c>
      <c r="M2" s="2">
        <v>-36255</v>
      </c>
      <c r="N2" s="2">
        <v>6500</v>
      </c>
      <c r="O2" s="2">
        <v>133423</v>
      </c>
      <c r="P2" s="2">
        <v>313245</v>
      </c>
      <c r="Q2" s="2">
        <f>SUM(D2:P2)</f>
        <v>16618887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184141</v>
      </c>
      <c r="E3" s="2">
        <v>951164</v>
      </c>
      <c r="F3" s="2">
        <v>1290013</v>
      </c>
      <c r="G3" s="2">
        <v>8870575</v>
      </c>
      <c r="H3" s="2">
        <v>2229872</v>
      </c>
      <c r="I3" s="2">
        <v>17302</v>
      </c>
      <c r="J3" s="2">
        <v>167870</v>
      </c>
      <c r="K3" s="2">
        <v>101840</v>
      </c>
      <c r="L3" s="2">
        <v>354943</v>
      </c>
      <c r="M3" s="2">
        <v>-172957</v>
      </c>
      <c r="N3" s="2">
        <v>12568</v>
      </c>
      <c r="O3" s="2">
        <v>147624</v>
      </c>
      <c r="P3" s="2">
        <v>225437</v>
      </c>
      <c r="Q3" s="2">
        <f t="shared" ref="Q3:Q66" si="1">SUM(D3:P3)</f>
        <v>14380392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102496</v>
      </c>
      <c r="E4" s="2">
        <v>1052634</v>
      </c>
      <c r="F4" s="2">
        <v>1764772</v>
      </c>
      <c r="G4" s="2">
        <v>9474176</v>
      </c>
      <c r="H4" s="2">
        <v>2468625</v>
      </c>
      <c r="I4" s="2">
        <v>16492</v>
      </c>
      <c r="J4" s="2">
        <v>174487</v>
      </c>
      <c r="K4" s="2">
        <v>103127</v>
      </c>
      <c r="L4" s="2">
        <v>283278</v>
      </c>
      <c r="M4" s="2">
        <v>-152658</v>
      </c>
      <c r="N4" s="2">
        <v>31498</v>
      </c>
      <c r="O4" s="2">
        <v>299944</v>
      </c>
      <c r="P4" s="2">
        <v>229762</v>
      </c>
      <c r="Q4" s="2">
        <f t="shared" si="1"/>
        <v>15848633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205590</v>
      </c>
      <c r="E5" s="2">
        <v>966038</v>
      </c>
      <c r="F5" s="2">
        <v>2096459</v>
      </c>
      <c r="G5" s="2">
        <v>9208768</v>
      </c>
      <c r="H5" s="2">
        <v>2318671</v>
      </c>
      <c r="I5" s="2">
        <v>13421</v>
      </c>
      <c r="J5" s="2">
        <v>159790</v>
      </c>
      <c r="K5" s="2">
        <v>92264</v>
      </c>
      <c r="L5" s="2">
        <v>252218</v>
      </c>
      <c r="M5" s="2">
        <v>-143867</v>
      </c>
      <c r="N5" s="2">
        <v>38722</v>
      </c>
      <c r="O5" s="2">
        <v>392673</v>
      </c>
      <c r="P5" s="2">
        <v>240271</v>
      </c>
      <c r="Q5" s="2">
        <f t="shared" si="1"/>
        <v>15841018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200475</v>
      </c>
      <c r="E6" s="2">
        <v>960339</v>
      </c>
      <c r="F6" s="2">
        <v>3045222</v>
      </c>
      <c r="G6" s="2">
        <v>9698874</v>
      </c>
      <c r="H6" s="2">
        <v>1667926</v>
      </c>
      <c r="I6" s="2">
        <v>16194</v>
      </c>
      <c r="J6" s="2">
        <v>175365</v>
      </c>
      <c r="K6" s="2">
        <v>108042</v>
      </c>
      <c r="L6" s="2">
        <v>271196</v>
      </c>
      <c r="M6" s="2">
        <v>34607</v>
      </c>
      <c r="N6" s="2">
        <v>81010</v>
      </c>
      <c r="O6" s="2">
        <v>377618</v>
      </c>
      <c r="P6" s="2">
        <v>237636</v>
      </c>
      <c r="Q6" s="2">
        <f t="shared" si="1"/>
        <v>16874504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215798</v>
      </c>
      <c r="E7" s="2">
        <v>960209</v>
      </c>
      <c r="F7" s="2">
        <v>3053895</v>
      </c>
      <c r="G7" s="2">
        <v>9350107</v>
      </c>
      <c r="H7" s="2">
        <v>3100798</v>
      </c>
      <c r="I7" s="2">
        <v>18235</v>
      </c>
      <c r="J7" s="2">
        <v>177255</v>
      </c>
      <c r="K7" s="2">
        <v>99957</v>
      </c>
      <c r="L7" s="2">
        <v>225416</v>
      </c>
      <c r="M7" s="2">
        <v>24596</v>
      </c>
      <c r="N7" s="2">
        <v>91086</v>
      </c>
      <c r="O7" s="2">
        <v>438403</v>
      </c>
      <c r="P7" s="2">
        <v>316022</v>
      </c>
      <c r="Q7" s="2">
        <f t="shared" si="1"/>
        <v>18071777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223656</v>
      </c>
      <c r="E8" s="2">
        <v>1048478</v>
      </c>
      <c r="F8" s="2">
        <v>3002483</v>
      </c>
      <c r="G8" s="2">
        <v>10845767</v>
      </c>
      <c r="H8" s="2">
        <v>3294607</v>
      </c>
      <c r="I8" s="2">
        <v>17679</v>
      </c>
      <c r="J8" s="2">
        <v>185195</v>
      </c>
      <c r="K8" s="2">
        <v>107268</v>
      </c>
      <c r="L8" s="2">
        <v>240223</v>
      </c>
      <c r="M8" s="2">
        <v>-665</v>
      </c>
      <c r="N8" s="2">
        <v>91921</v>
      </c>
      <c r="O8" s="2">
        <v>440390</v>
      </c>
      <c r="P8" s="2">
        <v>297554</v>
      </c>
      <c r="Q8" s="2">
        <f t="shared" si="1"/>
        <v>19794556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226382</v>
      </c>
      <c r="E9" s="2">
        <v>1037345</v>
      </c>
      <c r="F9" s="2">
        <v>2809357</v>
      </c>
      <c r="G9" s="2">
        <v>11506271</v>
      </c>
      <c r="H9" s="2">
        <v>3280143</v>
      </c>
      <c r="I9" s="2">
        <v>19126</v>
      </c>
      <c r="J9" s="2">
        <v>190150</v>
      </c>
      <c r="K9" s="2">
        <v>102434</v>
      </c>
      <c r="L9" s="2">
        <v>187286</v>
      </c>
      <c r="M9" s="2">
        <v>135796</v>
      </c>
      <c r="N9" s="2">
        <v>85228</v>
      </c>
      <c r="O9" s="2">
        <v>408487</v>
      </c>
      <c r="P9" s="2">
        <v>319438</v>
      </c>
      <c r="Q9" s="2">
        <f t="shared" si="1"/>
        <v>20307443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182546</v>
      </c>
      <c r="E10" s="2">
        <v>1020036</v>
      </c>
      <c r="F10" s="2">
        <v>2028142</v>
      </c>
      <c r="G10" s="2">
        <v>9412643</v>
      </c>
      <c r="H10" s="2">
        <v>3163653</v>
      </c>
      <c r="I10" s="2">
        <v>15901</v>
      </c>
      <c r="J10" s="2">
        <v>176642</v>
      </c>
      <c r="K10" s="2">
        <v>78930</v>
      </c>
      <c r="L10" s="2">
        <v>168981</v>
      </c>
      <c r="M10" s="2">
        <v>-41528</v>
      </c>
      <c r="N10" s="2">
        <v>64730</v>
      </c>
      <c r="O10" s="2">
        <v>293075</v>
      </c>
      <c r="P10" s="2">
        <v>288878</v>
      </c>
      <c r="Q10" s="2">
        <f t="shared" si="1"/>
        <v>16852629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137018</v>
      </c>
      <c r="E11" s="2">
        <v>1022336</v>
      </c>
      <c r="F11" s="2">
        <v>1819154</v>
      </c>
      <c r="G11" s="2">
        <v>8942997</v>
      </c>
      <c r="H11" s="2">
        <v>2960685</v>
      </c>
      <c r="I11" s="2">
        <v>16871</v>
      </c>
      <c r="J11" s="2">
        <v>176796</v>
      </c>
      <c r="K11" s="2">
        <v>66816</v>
      </c>
      <c r="L11" s="2">
        <v>217837</v>
      </c>
      <c r="M11" s="2">
        <v>8798</v>
      </c>
      <c r="N11" s="2">
        <v>20759</v>
      </c>
      <c r="O11" s="2">
        <v>253310</v>
      </c>
      <c r="P11" s="2">
        <v>285883</v>
      </c>
      <c r="Q11" s="2">
        <f t="shared" si="1"/>
        <v>15929260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143407</v>
      </c>
      <c r="E12" s="2">
        <v>1022454</v>
      </c>
      <c r="F12" s="2">
        <v>1357031</v>
      </c>
      <c r="G12" s="2">
        <v>7011475</v>
      </c>
      <c r="H12" s="2">
        <v>3067781</v>
      </c>
      <c r="I12" s="2">
        <v>16412</v>
      </c>
      <c r="J12" s="2">
        <v>159323</v>
      </c>
      <c r="K12" s="2">
        <v>66371</v>
      </c>
      <c r="L12" s="2">
        <v>190672</v>
      </c>
      <c r="M12" s="2">
        <v>-44335</v>
      </c>
      <c r="N12" s="2">
        <v>14251</v>
      </c>
      <c r="O12" s="2">
        <v>143261</v>
      </c>
      <c r="P12" s="2">
        <v>271285</v>
      </c>
      <c r="Q12" s="2">
        <f t="shared" si="1"/>
        <v>13419388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211485</v>
      </c>
      <c r="E13" s="2">
        <v>1054528</v>
      </c>
      <c r="F13" s="2">
        <v>1685150</v>
      </c>
      <c r="G13" s="2">
        <v>7418123</v>
      </c>
      <c r="H13" s="2">
        <v>3286761</v>
      </c>
      <c r="I13" s="2">
        <v>18677</v>
      </c>
      <c r="J13" s="2">
        <v>161167</v>
      </c>
      <c r="K13" s="2">
        <v>105881</v>
      </c>
      <c r="L13" s="2">
        <v>203140</v>
      </c>
      <c r="M13" s="2">
        <v>38779</v>
      </c>
      <c r="N13" s="2">
        <v>3998</v>
      </c>
      <c r="O13" s="2">
        <v>171530</v>
      </c>
      <c r="P13" s="2">
        <v>298366</v>
      </c>
      <c r="Q13" s="2">
        <f t="shared" si="1"/>
        <v>14657585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203422</v>
      </c>
      <c r="E14" s="2">
        <v>1147970</v>
      </c>
      <c r="F14" s="2">
        <v>2515525</v>
      </c>
      <c r="G14" s="2">
        <v>6687453</v>
      </c>
      <c r="H14" s="2">
        <v>3246889</v>
      </c>
      <c r="I14" s="2">
        <v>34221</v>
      </c>
      <c r="J14" s="2">
        <v>157510</v>
      </c>
      <c r="K14" s="2">
        <v>103435</v>
      </c>
      <c r="L14" s="2">
        <v>150303</v>
      </c>
      <c r="M14" s="2">
        <v>-162147</v>
      </c>
      <c r="N14" s="2">
        <v>11283</v>
      </c>
      <c r="O14" s="2">
        <v>131448</v>
      </c>
      <c r="P14" s="2">
        <v>363788</v>
      </c>
      <c r="Q14" s="2">
        <f t="shared" si="1"/>
        <v>14591100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183984</v>
      </c>
      <c r="E15" s="2">
        <v>1010228</v>
      </c>
      <c r="F15" s="2">
        <v>1920923</v>
      </c>
      <c r="G15" s="2">
        <v>5888042</v>
      </c>
      <c r="H15" s="2">
        <v>2868838</v>
      </c>
      <c r="I15" s="2">
        <v>31083</v>
      </c>
      <c r="J15" s="2">
        <v>143634</v>
      </c>
      <c r="K15" s="2">
        <v>79380</v>
      </c>
      <c r="L15" s="2">
        <v>121404</v>
      </c>
      <c r="M15" s="2">
        <v>-65137</v>
      </c>
      <c r="N15" s="2">
        <v>23521</v>
      </c>
      <c r="O15" s="2">
        <v>153450</v>
      </c>
      <c r="P15" s="2">
        <v>296121</v>
      </c>
      <c r="Q15" s="2">
        <f t="shared" si="1"/>
        <v>12655471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213429</v>
      </c>
      <c r="E16" s="2">
        <v>1117726</v>
      </c>
      <c r="F16" s="2">
        <v>2452479</v>
      </c>
      <c r="G16" s="2">
        <v>7704101</v>
      </c>
      <c r="H16" s="2">
        <v>3227002</v>
      </c>
      <c r="I16" s="2">
        <v>33518</v>
      </c>
      <c r="J16" s="2">
        <v>174708</v>
      </c>
      <c r="K16" s="2">
        <v>115710</v>
      </c>
      <c r="L16" s="2">
        <v>162422</v>
      </c>
      <c r="M16" s="2">
        <v>-53867</v>
      </c>
      <c r="N16" s="2">
        <v>44353</v>
      </c>
      <c r="O16" s="2">
        <v>266987</v>
      </c>
      <c r="P16" s="2">
        <v>330090</v>
      </c>
      <c r="Q16" s="2">
        <f t="shared" si="1"/>
        <v>15788658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158370</v>
      </c>
      <c r="E17" s="2">
        <v>1005016</v>
      </c>
      <c r="F17" s="2">
        <v>2913902</v>
      </c>
      <c r="G17" s="2">
        <v>5634562</v>
      </c>
      <c r="H17" s="2">
        <v>3111275</v>
      </c>
      <c r="I17" s="2">
        <v>27194</v>
      </c>
      <c r="J17" s="2">
        <v>148704</v>
      </c>
      <c r="K17" s="2">
        <v>114715</v>
      </c>
      <c r="L17" s="2">
        <v>141161</v>
      </c>
      <c r="M17" s="2">
        <v>-752</v>
      </c>
      <c r="N17" s="2">
        <v>45810</v>
      </c>
      <c r="O17" s="2">
        <v>409496</v>
      </c>
      <c r="P17" s="2">
        <v>286374</v>
      </c>
      <c r="Q17" s="2">
        <f t="shared" si="1"/>
        <v>13995827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166256</v>
      </c>
      <c r="E18" s="2">
        <v>1100673</v>
      </c>
      <c r="F18" s="2">
        <v>3462756</v>
      </c>
      <c r="G18" s="2">
        <v>5661771</v>
      </c>
      <c r="H18" s="2">
        <v>2181981</v>
      </c>
      <c r="I18" s="2">
        <v>33688</v>
      </c>
      <c r="J18" s="2">
        <v>148572</v>
      </c>
      <c r="K18" s="2">
        <v>105900</v>
      </c>
      <c r="L18" s="2">
        <v>143399</v>
      </c>
      <c r="M18" s="2">
        <v>101112</v>
      </c>
      <c r="N18" s="2">
        <v>57589</v>
      </c>
      <c r="O18" s="2">
        <v>478276</v>
      </c>
      <c r="P18" s="2">
        <v>292184</v>
      </c>
      <c r="Q18" s="2">
        <f t="shared" si="1"/>
        <v>13934157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204991</v>
      </c>
      <c r="E19" s="2">
        <v>1050607</v>
      </c>
      <c r="F19" s="2">
        <v>3379494</v>
      </c>
      <c r="G19" s="2">
        <v>7874932</v>
      </c>
      <c r="H19" s="2">
        <v>2217453</v>
      </c>
      <c r="I19" s="2">
        <v>34137</v>
      </c>
      <c r="J19" s="2">
        <v>170660</v>
      </c>
      <c r="K19" s="2">
        <v>144882</v>
      </c>
      <c r="L19" s="2">
        <v>169815</v>
      </c>
      <c r="M19" s="2">
        <v>83883</v>
      </c>
      <c r="N19" s="2">
        <v>95490</v>
      </c>
      <c r="O19" s="2">
        <v>557098</v>
      </c>
      <c r="P19" s="2">
        <v>360238</v>
      </c>
      <c r="Q19" s="2">
        <f t="shared" si="1"/>
        <v>16343680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204377</v>
      </c>
      <c r="E20" s="2">
        <v>1123784</v>
      </c>
      <c r="F20" s="2">
        <v>3282221</v>
      </c>
      <c r="G20" s="2">
        <v>10383127</v>
      </c>
      <c r="H20" s="2">
        <v>3168074</v>
      </c>
      <c r="I20" s="2">
        <v>36573</v>
      </c>
      <c r="J20" s="2">
        <v>186347</v>
      </c>
      <c r="K20" s="2">
        <v>143046</v>
      </c>
      <c r="L20" s="2">
        <v>191468</v>
      </c>
      <c r="M20" s="2">
        <v>19365</v>
      </c>
      <c r="N20" s="2">
        <v>85506</v>
      </c>
      <c r="O20" s="2">
        <v>443320</v>
      </c>
      <c r="P20" s="2">
        <v>365928</v>
      </c>
      <c r="Q20" s="2">
        <f t="shared" si="1"/>
        <v>19633136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208086</v>
      </c>
      <c r="E21" s="2">
        <v>1122144</v>
      </c>
      <c r="F21" s="2">
        <v>3068641</v>
      </c>
      <c r="G21" s="2">
        <v>9813914</v>
      </c>
      <c r="H21" s="2">
        <v>3195924</v>
      </c>
      <c r="I21" s="2">
        <v>35380</v>
      </c>
      <c r="J21" s="2">
        <v>194562</v>
      </c>
      <c r="K21" s="2">
        <v>92550</v>
      </c>
      <c r="L21" s="2">
        <v>191579</v>
      </c>
      <c r="M21" s="2">
        <v>-29898</v>
      </c>
      <c r="N21" s="2">
        <v>74880</v>
      </c>
      <c r="O21" s="2">
        <v>476442</v>
      </c>
      <c r="P21" s="2">
        <v>321687</v>
      </c>
      <c r="Q21" s="2">
        <f t="shared" si="1"/>
        <v>18765891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201927</v>
      </c>
      <c r="E22" s="2">
        <v>1085052</v>
      </c>
      <c r="F22" s="2">
        <v>2400171</v>
      </c>
      <c r="G22" s="2">
        <v>9012444</v>
      </c>
      <c r="H22" s="2">
        <v>3150391</v>
      </c>
      <c r="I22" s="2">
        <v>33456</v>
      </c>
      <c r="J22" s="2">
        <v>179750</v>
      </c>
      <c r="K22" s="2">
        <v>87389</v>
      </c>
      <c r="L22" s="2">
        <v>185486</v>
      </c>
      <c r="M22" s="2">
        <v>-38395</v>
      </c>
      <c r="N22" s="2">
        <v>52569</v>
      </c>
      <c r="O22" s="2">
        <v>294802</v>
      </c>
      <c r="P22" s="2">
        <v>342353</v>
      </c>
      <c r="Q22" s="2">
        <f t="shared" si="1"/>
        <v>16987395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217024</v>
      </c>
      <c r="E23" s="2">
        <v>1119445</v>
      </c>
      <c r="F23" s="2">
        <v>1864410</v>
      </c>
      <c r="G23" s="2">
        <v>7070808</v>
      </c>
      <c r="H23" s="2">
        <v>2948833</v>
      </c>
      <c r="I23" s="2">
        <v>36282</v>
      </c>
      <c r="J23" s="2">
        <v>174061</v>
      </c>
      <c r="K23" s="2">
        <v>100201</v>
      </c>
      <c r="L23" s="2">
        <v>164799</v>
      </c>
      <c r="M23" s="2">
        <v>-7850</v>
      </c>
      <c r="N23" s="2">
        <v>30924</v>
      </c>
      <c r="O23" s="2">
        <v>284412</v>
      </c>
      <c r="P23" s="2">
        <v>333584</v>
      </c>
      <c r="Q23" s="2">
        <f t="shared" si="1"/>
        <v>14336933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158407</v>
      </c>
      <c r="E24" s="2">
        <v>1077288</v>
      </c>
      <c r="F24" s="2">
        <v>1771023</v>
      </c>
      <c r="G24" s="2">
        <v>6585897</v>
      </c>
      <c r="H24" s="2">
        <v>2163179</v>
      </c>
      <c r="I24" s="2">
        <v>25571</v>
      </c>
      <c r="J24" s="2">
        <v>161932</v>
      </c>
      <c r="K24" s="2">
        <v>61953</v>
      </c>
      <c r="L24" s="2">
        <v>169677</v>
      </c>
      <c r="M24" s="2">
        <v>-51950</v>
      </c>
      <c r="N24" s="2">
        <v>28152</v>
      </c>
      <c r="O24" s="2">
        <v>157969</v>
      </c>
      <c r="P24" s="2">
        <v>333472</v>
      </c>
      <c r="Q24" s="2">
        <f t="shared" si="1"/>
        <v>12642570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207535</v>
      </c>
      <c r="E25" s="2">
        <v>1113683</v>
      </c>
      <c r="F25" s="2">
        <v>2109083</v>
      </c>
      <c r="G25" s="2">
        <v>7306993</v>
      </c>
      <c r="H25" s="2">
        <v>2872501</v>
      </c>
      <c r="I25" s="2">
        <v>37005</v>
      </c>
      <c r="J25" s="2">
        <v>178319</v>
      </c>
      <c r="K25" s="2">
        <v>90892</v>
      </c>
      <c r="L25" s="2">
        <v>169553</v>
      </c>
      <c r="M25" s="2">
        <v>-35361</v>
      </c>
      <c r="N25" s="2">
        <v>4295</v>
      </c>
      <c r="O25" s="2">
        <v>148945</v>
      </c>
      <c r="P25" s="2">
        <v>331771</v>
      </c>
      <c r="Q25" s="2">
        <f t="shared" si="1"/>
        <v>14535214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210749</v>
      </c>
      <c r="E26" s="2">
        <v>1138313</v>
      </c>
      <c r="F26" s="2">
        <v>2600211</v>
      </c>
      <c r="G26" s="2">
        <v>6915243</v>
      </c>
      <c r="H26" s="2">
        <v>2610655</v>
      </c>
      <c r="I26" s="2">
        <v>25088</v>
      </c>
      <c r="J26" s="2">
        <v>191794</v>
      </c>
      <c r="K26" s="2">
        <v>105751</v>
      </c>
      <c r="L26" s="2">
        <v>165563</v>
      </c>
      <c r="M26" s="2">
        <v>-206309</v>
      </c>
      <c r="N26" s="2">
        <v>13193</v>
      </c>
      <c r="O26" s="2">
        <v>109264</v>
      </c>
      <c r="P26" s="2">
        <v>335811</v>
      </c>
      <c r="Q26" s="2">
        <f t="shared" si="1"/>
        <v>14215326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194889</v>
      </c>
      <c r="E27" s="2">
        <v>1020012</v>
      </c>
      <c r="F27" s="2">
        <v>2673406</v>
      </c>
      <c r="G27" s="2">
        <v>6628001</v>
      </c>
      <c r="H27" s="2">
        <v>1754261</v>
      </c>
      <c r="I27" s="2">
        <v>22568</v>
      </c>
      <c r="J27" s="2">
        <v>176207</v>
      </c>
      <c r="K27" s="2">
        <v>101054</v>
      </c>
      <c r="L27" s="2">
        <v>144923</v>
      </c>
      <c r="M27" s="2">
        <v>-106422</v>
      </c>
      <c r="N27" s="2">
        <v>17807</v>
      </c>
      <c r="O27" s="2">
        <v>193197</v>
      </c>
      <c r="P27" s="2">
        <v>296552</v>
      </c>
      <c r="Q27" s="2">
        <f t="shared" si="1"/>
        <v>13116455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181775</v>
      </c>
      <c r="E28" s="2">
        <v>1088481</v>
      </c>
      <c r="F28" s="2">
        <v>2579209</v>
      </c>
      <c r="G28" s="2">
        <v>6956599</v>
      </c>
      <c r="H28" s="2">
        <v>2508408</v>
      </c>
      <c r="I28" s="2">
        <v>23079</v>
      </c>
      <c r="J28" s="2">
        <v>192219</v>
      </c>
      <c r="K28" s="2">
        <v>162220</v>
      </c>
      <c r="L28" s="2">
        <v>186993</v>
      </c>
      <c r="M28" s="2">
        <v>-116779</v>
      </c>
      <c r="N28" s="2">
        <v>49987</v>
      </c>
      <c r="O28" s="2">
        <v>325502</v>
      </c>
      <c r="P28" s="2">
        <v>326817</v>
      </c>
      <c r="Q28" s="2">
        <f t="shared" si="1"/>
        <v>14464510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123757</v>
      </c>
      <c r="E29" s="2">
        <v>1037869</v>
      </c>
      <c r="F29" s="2">
        <v>2802478</v>
      </c>
      <c r="G29" s="2">
        <v>5627677</v>
      </c>
      <c r="H29" s="2">
        <v>2805373</v>
      </c>
      <c r="I29" s="2">
        <v>26819</v>
      </c>
      <c r="J29" s="2">
        <v>166793</v>
      </c>
      <c r="K29" s="2">
        <v>142983</v>
      </c>
      <c r="L29" s="2">
        <v>144923</v>
      </c>
      <c r="M29" s="2">
        <v>5497</v>
      </c>
      <c r="N29" s="2">
        <v>60263</v>
      </c>
      <c r="O29" s="2">
        <v>424060</v>
      </c>
      <c r="P29" s="2">
        <v>305041</v>
      </c>
      <c r="Q29" s="2">
        <f t="shared" si="1"/>
        <v>13673533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168217</v>
      </c>
      <c r="E30" s="2">
        <v>1050337</v>
      </c>
      <c r="F30" s="2">
        <v>4508149</v>
      </c>
      <c r="G30" s="2">
        <v>5446758</v>
      </c>
      <c r="H30" s="2">
        <v>3310327</v>
      </c>
      <c r="I30" s="2">
        <v>17602</v>
      </c>
      <c r="J30" s="2">
        <v>153973</v>
      </c>
      <c r="K30" s="2">
        <v>151034</v>
      </c>
      <c r="L30" s="2">
        <v>185927</v>
      </c>
      <c r="M30" s="2">
        <v>-59196</v>
      </c>
      <c r="N30" s="2">
        <v>67913</v>
      </c>
      <c r="O30" s="2">
        <v>453360</v>
      </c>
      <c r="P30" s="2">
        <v>245191</v>
      </c>
      <c r="Q30" s="2">
        <f t="shared" si="1"/>
        <v>15699592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197728</v>
      </c>
      <c r="E31" s="2">
        <v>1104112</v>
      </c>
      <c r="F31" s="2">
        <v>4225802</v>
      </c>
      <c r="G31" s="2">
        <v>6278049</v>
      </c>
      <c r="H31" s="2">
        <v>3071407</v>
      </c>
      <c r="I31" s="2">
        <v>23442</v>
      </c>
      <c r="J31" s="2">
        <v>163939</v>
      </c>
      <c r="K31" s="2">
        <v>149762</v>
      </c>
      <c r="L31" s="2">
        <v>238377</v>
      </c>
      <c r="M31" s="2">
        <v>-69149</v>
      </c>
      <c r="N31" s="2">
        <v>90629</v>
      </c>
      <c r="O31" s="2">
        <v>549217</v>
      </c>
      <c r="P31" s="2">
        <v>331497</v>
      </c>
      <c r="Q31" s="2">
        <f t="shared" si="1"/>
        <v>16354812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216013</v>
      </c>
      <c r="E32" s="2">
        <v>1108355</v>
      </c>
      <c r="F32" s="2">
        <v>4039974</v>
      </c>
      <c r="G32" s="2">
        <v>10817367</v>
      </c>
      <c r="H32" s="2">
        <v>3298397</v>
      </c>
      <c r="I32" s="2">
        <v>24914</v>
      </c>
      <c r="J32" s="2">
        <v>210747</v>
      </c>
      <c r="K32" s="2">
        <v>168686</v>
      </c>
      <c r="L32" s="2">
        <v>281396</v>
      </c>
      <c r="M32" s="2">
        <v>-6512</v>
      </c>
      <c r="N32" s="2">
        <v>62382</v>
      </c>
      <c r="O32" s="2">
        <v>431812</v>
      </c>
      <c r="P32" s="2">
        <v>353628</v>
      </c>
      <c r="Q32" s="2">
        <f t="shared" si="1"/>
        <v>21007159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210400</v>
      </c>
      <c r="E33" s="2">
        <v>1096965</v>
      </c>
      <c r="F33" s="2">
        <v>3480517</v>
      </c>
      <c r="G33" s="2">
        <v>10189546</v>
      </c>
      <c r="H33" s="2">
        <v>3310857</v>
      </c>
      <c r="I33" s="2">
        <v>23940</v>
      </c>
      <c r="J33" s="2">
        <v>212891</v>
      </c>
      <c r="K33" s="2">
        <v>157671</v>
      </c>
      <c r="L33" s="2">
        <v>275456</v>
      </c>
      <c r="M33" s="2">
        <v>-41260</v>
      </c>
      <c r="N33" s="2">
        <v>61949</v>
      </c>
      <c r="O33" s="2">
        <v>396098</v>
      </c>
      <c r="P33" s="2">
        <v>352876</v>
      </c>
      <c r="Q33" s="2">
        <f t="shared" si="1"/>
        <v>19727906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213888</v>
      </c>
      <c r="E34" s="2">
        <v>1083082</v>
      </c>
      <c r="F34" s="2">
        <v>2830332</v>
      </c>
      <c r="G34" s="2">
        <v>9442929</v>
      </c>
      <c r="H34" s="2">
        <v>3197721</v>
      </c>
      <c r="I34" s="2">
        <v>22973</v>
      </c>
      <c r="J34" s="2">
        <v>193070</v>
      </c>
      <c r="K34" s="2">
        <v>150827</v>
      </c>
      <c r="L34" s="2">
        <v>231734</v>
      </c>
      <c r="M34" s="2">
        <v>-77074</v>
      </c>
      <c r="N34" s="2">
        <v>55834</v>
      </c>
      <c r="O34" s="2">
        <v>339950</v>
      </c>
      <c r="P34" s="2">
        <v>327409</v>
      </c>
      <c r="Q34" s="2">
        <f t="shared" si="1"/>
        <v>18012675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205731</v>
      </c>
      <c r="E35" s="2">
        <v>1097423</v>
      </c>
      <c r="F35" s="2">
        <v>2208753</v>
      </c>
      <c r="G35" s="2">
        <v>8937383</v>
      </c>
      <c r="H35" s="2">
        <v>3303648</v>
      </c>
      <c r="I35" s="2">
        <v>22460</v>
      </c>
      <c r="J35" s="2">
        <v>190488</v>
      </c>
      <c r="K35" s="2">
        <v>149018</v>
      </c>
      <c r="L35" s="2">
        <v>208255</v>
      </c>
      <c r="M35" s="2">
        <v>-59699</v>
      </c>
      <c r="N35" s="2">
        <v>35404</v>
      </c>
      <c r="O35" s="2">
        <v>284643</v>
      </c>
      <c r="P35" s="2">
        <v>341170</v>
      </c>
      <c r="Q35" s="2">
        <f t="shared" si="1"/>
        <v>16924677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201180</v>
      </c>
      <c r="E36" s="2">
        <v>1020893</v>
      </c>
      <c r="F36" s="2">
        <v>1942336</v>
      </c>
      <c r="G36" s="2">
        <v>7040018</v>
      </c>
      <c r="H36" s="2">
        <v>3185756</v>
      </c>
      <c r="I36" s="2">
        <v>23569</v>
      </c>
      <c r="J36" s="2">
        <v>186044</v>
      </c>
      <c r="K36" s="2">
        <v>152721</v>
      </c>
      <c r="L36" s="2">
        <v>159798</v>
      </c>
      <c r="M36" s="2">
        <v>-95567</v>
      </c>
      <c r="N36" s="2">
        <v>14007</v>
      </c>
      <c r="O36" s="2">
        <v>187812</v>
      </c>
      <c r="P36" s="2">
        <v>323826</v>
      </c>
      <c r="Q36" s="2">
        <f t="shared" si="1"/>
        <v>14342393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201977</v>
      </c>
      <c r="E37" s="2">
        <v>1135919</v>
      </c>
      <c r="F37" s="2">
        <v>2479536</v>
      </c>
      <c r="G37" s="2">
        <v>7152611</v>
      </c>
      <c r="H37" s="2">
        <v>3236979</v>
      </c>
      <c r="I37" s="2">
        <v>25040</v>
      </c>
      <c r="J37" s="2">
        <v>216116</v>
      </c>
      <c r="K37" s="2">
        <v>167288</v>
      </c>
      <c r="L37" s="2">
        <v>168904</v>
      </c>
      <c r="M37" s="2">
        <v>-79843</v>
      </c>
      <c r="N37" s="2">
        <v>4238</v>
      </c>
      <c r="O37" s="2">
        <v>200515</v>
      </c>
      <c r="P37" s="2">
        <v>340221</v>
      </c>
      <c r="Q37" s="2">
        <f t="shared" si="1"/>
        <v>15249501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209731</v>
      </c>
      <c r="E38" s="2">
        <v>1144591</v>
      </c>
      <c r="F38" s="2">
        <v>2741774</v>
      </c>
      <c r="G38" s="2">
        <v>7165575</v>
      </c>
      <c r="H38" s="2">
        <v>3078677</v>
      </c>
      <c r="I38" s="2">
        <v>34547</v>
      </c>
      <c r="J38" s="2">
        <v>185615</v>
      </c>
      <c r="K38" s="2">
        <v>195180</v>
      </c>
      <c r="L38" s="2">
        <v>183222</v>
      </c>
      <c r="M38" s="2">
        <v>-131960</v>
      </c>
      <c r="N38" s="2">
        <v>12308</v>
      </c>
      <c r="O38" s="2">
        <v>130102</v>
      </c>
      <c r="P38" s="2">
        <v>335364</v>
      </c>
      <c r="Q38" s="2">
        <f t="shared" si="1"/>
        <v>15284726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210965</v>
      </c>
      <c r="E39" s="2">
        <v>1072394</v>
      </c>
      <c r="F39" s="2">
        <v>2509347</v>
      </c>
      <c r="G39" s="2">
        <v>7261819</v>
      </c>
      <c r="H39" s="2">
        <v>2431681</v>
      </c>
      <c r="I39" s="2">
        <v>35786</v>
      </c>
      <c r="J39" s="2">
        <v>184779</v>
      </c>
      <c r="K39" s="2">
        <v>181200</v>
      </c>
      <c r="L39" s="2">
        <v>157507</v>
      </c>
      <c r="M39" s="2">
        <v>-87382</v>
      </c>
      <c r="N39" s="2">
        <v>10474</v>
      </c>
      <c r="O39" s="2">
        <v>202165</v>
      </c>
      <c r="P39" s="2">
        <v>298567</v>
      </c>
      <c r="Q39" s="2">
        <f t="shared" si="1"/>
        <v>14469302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206801</v>
      </c>
      <c r="E40" s="2">
        <v>1092784</v>
      </c>
      <c r="F40" s="2">
        <v>3562454</v>
      </c>
      <c r="G40" s="2">
        <v>7721330</v>
      </c>
      <c r="H40" s="2">
        <v>2096476</v>
      </c>
      <c r="I40" s="2">
        <v>37091</v>
      </c>
      <c r="J40" s="2">
        <v>183938</v>
      </c>
      <c r="K40" s="2">
        <v>233756</v>
      </c>
      <c r="L40" s="2">
        <v>203901</v>
      </c>
      <c r="M40" s="2">
        <v>-126772</v>
      </c>
      <c r="N40" s="2">
        <v>52513</v>
      </c>
      <c r="O40" s="2">
        <v>287753</v>
      </c>
      <c r="P40" s="2">
        <v>315447</v>
      </c>
      <c r="Q40" s="2">
        <f t="shared" si="1"/>
        <v>15867472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79465</v>
      </c>
      <c r="E41" s="2">
        <v>1018641</v>
      </c>
      <c r="F41" s="2">
        <v>3441204</v>
      </c>
      <c r="G41" s="2">
        <v>7544688</v>
      </c>
      <c r="H41" s="2">
        <v>2116458</v>
      </c>
      <c r="I41" s="2">
        <v>33874</v>
      </c>
      <c r="J41" s="2">
        <v>180505</v>
      </c>
      <c r="K41" s="2">
        <v>172480</v>
      </c>
      <c r="L41" s="2">
        <v>160582</v>
      </c>
      <c r="M41" s="2">
        <v>-149955</v>
      </c>
      <c r="N41" s="2">
        <v>56428</v>
      </c>
      <c r="O41" s="2">
        <v>399323</v>
      </c>
      <c r="P41" s="2">
        <v>293949</v>
      </c>
      <c r="Q41" s="2">
        <f t="shared" si="1"/>
        <v>15347642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164018</v>
      </c>
      <c r="E42" s="2">
        <v>1070438</v>
      </c>
      <c r="F42" s="2">
        <v>3182266</v>
      </c>
      <c r="G42" s="2">
        <v>7258531</v>
      </c>
      <c r="H42" s="2">
        <v>2459205</v>
      </c>
      <c r="I42" s="2">
        <v>35140</v>
      </c>
      <c r="J42" s="2">
        <v>184291</v>
      </c>
      <c r="K42" s="2">
        <v>146052</v>
      </c>
      <c r="L42" s="2">
        <v>168214</v>
      </c>
      <c r="M42" s="2">
        <v>56589</v>
      </c>
      <c r="N42" s="2">
        <v>81029</v>
      </c>
      <c r="O42" s="2">
        <v>633789</v>
      </c>
      <c r="P42" s="2">
        <v>279389</v>
      </c>
      <c r="Q42" s="2">
        <f t="shared" si="1"/>
        <v>15718951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191848</v>
      </c>
      <c r="E43" s="2">
        <v>1087769</v>
      </c>
      <c r="F43" s="2">
        <v>3449196</v>
      </c>
      <c r="G43" s="2">
        <v>7129569</v>
      </c>
      <c r="H43" s="2">
        <v>2749697</v>
      </c>
      <c r="I43" s="2">
        <v>36047</v>
      </c>
      <c r="J43" s="2">
        <v>181934</v>
      </c>
      <c r="K43" s="2">
        <v>194717</v>
      </c>
      <c r="L43" s="2">
        <v>213672</v>
      </c>
      <c r="M43" s="2">
        <v>30883</v>
      </c>
      <c r="N43" s="2">
        <v>87876</v>
      </c>
      <c r="O43" s="2">
        <v>682646</v>
      </c>
      <c r="P43" s="2">
        <v>331271</v>
      </c>
      <c r="Q43" s="2">
        <f t="shared" si="1"/>
        <v>16367125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217644</v>
      </c>
      <c r="E44" s="2">
        <v>1134350</v>
      </c>
      <c r="F44" s="2">
        <v>3618243</v>
      </c>
      <c r="G44" s="2">
        <v>10565568</v>
      </c>
      <c r="H44" s="2">
        <v>3214591</v>
      </c>
      <c r="I44" s="2">
        <v>35932</v>
      </c>
      <c r="J44" s="2">
        <v>182958</v>
      </c>
      <c r="K44" s="2">
        <v>162447</v>
      </c>
      <c r="L44" s="2">
        <v>225612</v>
      </c>
      <c r="M44" s="2">
        <v>6198</v>
      </c>
      <c r="N44" s="2">
        <v>81643</v>
      </c>
      <c r="O44" s="2">
        <v>588137</v>
      </c>
      <c r="P44" s="2">
        <v>349667</v>
      </c>
      <c r="Q44" s="2">
        <f t="shared" si="1"/>
        <v>20382990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208476</v>
      </c>
      <c r="E45" s="2">
        <v>1113398</v>
      </c>
      <c r="F45" s="2">
        <v>3142134</v>
      </c>
      <c r="G45" s="2">
        <v>10565374</v>
      </c>
      <c r="H45" s="2">
        <v>3284487</v>
      </c>
      <c r="I45" s="2">
        <v>36452</v>
      </c>
      <c r="J45" s="2">
        <v>182032</v>
      </c>
      <c r="K45" s="2">
        <v>137346</v>
      </c>
      <c r="L45" s="2">
        <v>219997</v>
      </c>
      <c r="M45" s="2">
        <v>-36502</v>
      </c>
      <c r="N45" s="2">
        <v>72846</v>
      </c>
      <c r="O45" s="2">
        <v>491663</v>
      </c>
      <c r="P45" s="2">
        <v>345535</v>
      </c>
      <c r="Q45" s="2">
        <f t="shared" si="1"/>
        <v>19763238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185512</v>
      </c>
      <c r="E46" s="2">
        <v>1051308</v>
      </c>
      <c r="F46" s="2">
        <v>2368415</v>
      </c>
      <c r="G46" s="2">
        <v>9721381</v>
      </c>
      <c r="H46" s="2">
        <v>3049828</v>
      </c>
      <c r="I46" s="2">
        <v>35648</v>
      </c>
      <c r="J46" s="2">
        <v>179027</v>
      </c>
      <c r="K46" s="2">
        <v>185559</v>
      </c>
      <c r="L46" s="2">
        <v>203315</v>
      </c>
      <c r="M46" s="2">
        <v>-93404</v>
      </c>
      <c r="N46" s="2">
        <v>60086</v>
      </c>
      <c r="O46" s="2">
        <v>358563</v>
      </c>
      <c r="P46" s="2">
        <v>329349</v>
      </c>
      <c r="Q46" s="2">
        <f t="shared" si="1"/>
        <v>17634587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173685</v>
      </c>
      <c r="E47" s="2">
        <v>1135607</v>
      </c>
      <c r="F47" s="2">
        <v>2032194</v>
      </c>
      <c r="G47" s="2">
        <v>8531426</v>
      </c>
      <c r="H47" s="2">
        <v>2268289</v>
      </c>
      <c r="I47" s="2">
        <v>36087</v>
      </c>
      <c r="J47" s="2">
        <v>181050</v>
      </c>
      <c r="K47" s="2">
        <v>171478</v>
      </c>
      <c r="L47" s="2">
        <v>150306</v>
      </c>
      <c r="M47" s="2">
        <v>-68253</v>
      </c>
      <c r="N47" s="2">
        <v>33119</v>
      </c>
      <c r="O47" s="2">
        <v>259101</v>
      </c>
      <c r="P47" s="2">
        <v>331927</v>
      </c>
      <c r="Q47" s="2">
        <f t="shared" si="1"/>
        <v>15236016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150293</v>
      </c>
      <c r="E48" s="2">
        <v>1076097</v>
      </c>
      <c r="F48" s="2">
        <v>1819517</v>
      </c>
      <c r="G48" s="2">
        <v>8387508</v>
      </c>
      <c r="H48" s="2">
        <v>1485374</v>
      </c>
      <c r="I48" s="2">
        <v>35986</v>
      </c>
      <c r="J48" s="2">
        <v>174560</v>
      </c>
      <c r="K48" s="2">
        <v>129420</v>
      </c>
      <c r="L48" s="2">
        <v>183139</v>
      </c>
      <c r="M48" s="2">
        <v>-125247</v>
      </c>
      <c r="N48" s="2">
        <v>15040</v>
      </c>
      <c r="O48" s="2">
        <v>155229</v>
      </c>
      <c r="P48" s="2">
        <v>287718</v>
      </c>
      <c r="Q48" s="2">
        <f t="shared" si="1"/>
        <v>13774634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239370</v>
      </c>
      <c r="E49" s="2">
        <v>1107930</v>
      </c>
      <c r="F49" s="2">
        <v>2274185</v>
      </c>
      <c r="G49" s="2">
        <v>8369465</v>
      </c>
      <c r="H49" s="2">
        <v>2033124</v>
      </c>
      <c r="I49" s="2">
        <v>35976</v>
      </c>
      <c r="J49" s="2">
        <v>161233</v>
      </c>
      <c r="K49" s="2">
        <v>156330</v>
      </c>
      <c r="L49" s="2">
        <v>193432</v>
      </c>
      <c r="M49" s="2">
        <v>-91026</v>
      </c>
      <c r="N49" s="2">
        <v>7528</v>
      </c>
      <c r="O49" s="2">
        <v>117405</v>
      </c>
      <c r="P49" s="2">
        <v>328721</v>
      </c>
      <c r="Q49" s="2">
        <f t="shared" si="1"/>
        <v>14933673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158594</v>
      </c>
      <c r="E50" s="2">
        <v>1114264</v>
      </c>
      <c r="F50" s="2">
        <v>2308102</v>
      </c>
      <c r="G50" s="2">
        <v>7131797</v>
      </c>
      <c r="H50" s="2">
        <v>3075117</v>
      </c>
      <c r="I50" s="2">
        <v>28702</v>
      </c>
      <c r="J50" s="2">
        <v>192620</v>
      </c>
      <c r="K50" s="2">
        <v>182475</v>
      </c>
      <c r="L50" s="2">
        <v>215441</v>
      </c>
      <c r="M50" s="2">
        <v>-187181</v>
      </c>
      <c r="N50" s="2">
        <v>8117</v>
      </c>
      <c r="O50" s="2">
        <v>174701</v>
      </c>
      <c r="P50" s="2">
        <v>305580</v>
      </c>
      <c r="Q50" s="2">
        <f t="shared" si="1"/>
        <v>14708329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164137</v>
      </c>
      <c r="E51" s="2">
        <v>939577</v>
      </c>
      <c r="F51" s="2">
        <v>2568142</v>
      </c>
      <c r="G51" s="2">
        <v>6231396</v>
      </c>
      <c r="H51" s="2">
        <v>2391027</v>
      </c>
      <c r="I51" s="2">
        <v>31164</v>
      </c>
      <c r="J51" s="2">
        <v>168868</v>
      </c>
      <c r="K51" s="2">
        <v>170810</v>
      </c>
      <c r="L51" s="2">
        <v>188942</v>
      </c>
      <c r="M51" s="2">
        <v>2805</v>
      </c>
      <c r="N51" s="2">
        <v>12480</v>
      </c>
      <c r="O51" s="2">
        <v>150046</v>
      </c>
      <c r="P51" s="2">
        <v>274772</v>
      </c>
      <c r="Q51" s="2">
        <f t="shared" si="1"/>
        <v>13294166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183403</v>
      </c>
      <c r="E52" s="2">
        <v>1061175</v>
      </c>
      <c r="F52" s="2">
        <v>3045171</v>
      </c>
      <c r="G52" s="2">
        <v>6635717</v>
      </c>
      <c r="H52" s="2">
        <v>3084497</v>
      </c>
      <c r="I52" s="2">
        <v>34803</v>
      </c>
      <c r="J52" s="2">
        <v>188248</v>
      </c>
      <c r="K52" s="2">
        <v>175474</v>
      </c>
      <c r="L52" s="2">
        <v>213259</v>
      </c>
      <c r="M52" s="2">
        <v>-38769</v>
      </c>
      <c r="N52" s="2">
        <v>37014</v>
      </c>
      <c r="O52" s="2">
        <v>334433</v>
      </c>
      <c r="P52" s="2">
        <v>306242</v>
      </c>
      <c r="Q52" s="2">
        <f t="shared" si="1"/>
        <v>15260667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156450</v>
      </c>
      <c r="E53" s="2">
        <v>1052650</v>
      </c>
      <c r="F53" s="2">
        <v>3500967</v>
      </c>
      <c r="G53" s="2">
        <v>6091443</v>
      </c>
      <c r="H53" s="2">
        <v>3144235</v>
      </c>
      <c r="I53" s="2">
        <v>36863</v>
      </c>
      <c r="J53" s="2">
        <v>180173</v>
      </c>
      <c r="K53" s="2">
        <v>165909</v>
      </c>
      <c r="L53" s="2">
        <v>187948</v>
      </c>
      <c r="M53" s="2">
        <v>146642</v>
      </c>
      <c r="N53" s="2">
        <v>56882</v>
      </c>
      <c r="O53" s="2">
        <v>429125</v>
      </c>
      <c r="P53" s="2">
        <v>262522</v>
      </c>
      <c r="Q53" s="2">
        <f t="shared" si="1"/>
        <v>15411809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171764</v>
      </c>
      <c r="E54" s="2">
        <v>1124557</v>
      </c>
      <c r="F54" s="2">
        <v>4841955</v>
      </c>
      <c r="G54" s="2">
        <v>6187344</v>
      </c>
      <c r="H54" s="2">
        <v>3113309</v>
      </c>
      <c r="I54" s="2">
        <v>32733</v>
      </c>
      <c r="J54" s="2">
        <v>191158</v>
      </c>
      <c r="K54" s="2">
        <v>215001</v>
      </c>
      <c r="L54" s="2">
        <v>205555</v>
      </c>
      <c r="M54" s="2">
        <v>44796</v>
      </c>
      <c r="N54" s="2">
        <v>79580</v>
      </c>
      <c r="O54" s="2">
        <v>551194</v>
      </c>
      <c r="P54" s="2">
        <v>282879</v>
      </c>
      <c r="Q54" s="2">
        <f t="shared" si="1"/>
        <v>17041825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189392</v>
      </c>
      <c r="E55" s="2">
        <v>1109526</v>
      </c>
      <c r="F55" s="2">
        <v>4767090</v>
      </c>
      <c r="G55" s="2">
        <v>6706192</v>
      </c>
      <c r="H55" s="2">
        <v>3173785</v>
      </c>
      <c r="I55" s="2">
        <v>39329</v>
      </c>
      <c r="J55" s="2">
        <v>188719</v>
      </c>
      <c r="K55" s="2">
        <v>224856</v>
      </c>
      <c r="L55" s="2">
        <v>210552</v>
      </c>
      <c r="M55" s="2">
        <v>108529</v>
      </c>
      <c r="N55" s="2">
        <v>86916</v>
      </c>
      <c r="O55" s="2">
        <v>583738</v>
      </c>
      <c r="P55" s="2">
        <v>318874</v>
      </c>
      <c r="Q55" s="2">
        <f t="shared" si="1"/>
        <v>17707498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200351</v>
      </c>
      <c r="E56" s="2">
        <v>1120727</v>
      </c>
      <c r="F56" s="2">
        <v>4473208</v>
      </c>
      <c r="G56" s="2">
        <v>11149905</v>
      </c>
      <c r="H56" s="2">
        <v>3294088</v>
      </c>
      <c r="I56" s="2">
        <v>41985</v>
      </c>
      <c r="J56" s="2">
        <v>199614</v>
      </c>
      <c r="K56" s="2">
        <v>223297</v>
      </c>
      <c r="L56" s="2">
        <v>247309</v>
      </c>
      <c r="M56" s="2">
        <v>94636</v>
      </c>
      <c r="N56" s="2">
        <v>70784</v>
      </c>
      <c r="O56" s="2">
        <v>497146</v>
      </c>
      <c r="P56" s="2">
        <v>327210</v>
      </c>
      <c r="Q56" s="2">
        <f t="shared" si="1"/>
        <v>21940260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180319</v>
      </c>
      <c r="E57" s="2">
        <v>1110357</v>
      </c>
      <c r="F57" s="2">
        <v>3644573</v>
      </c>
      <c r="G57" s="2">
        <v>11415817</v>
      </c>
      <c r="H57" s="2">
        <v>3296372</v>
      </c>
      <c r="I57" s="2">
        <v>40202</v>
      </c>
      <c r="J57" s="2">
        <v>194022</v>
      </c>
      <c r="K57" s="2">
        <v>230677</v>
      </c>
      <c r="L57" s="2">
        <v>276785</v>
      </c>
      <c r="M57" s="2">
        <v>76677</v>
      </c>
      <c r="N57" s="2">
        <v>74517</v>
      </c>
      <c r="O57" s="2">
        <v>384431</v>
      </c>
      <c r="P57" s="2">
        <v>323972</v>
      </c>
      <c r="Q57" s="2">
        <f t="shared" si="1"/>
        <v>21248721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178144</v>
      </c>
      <c r="E58" s="2">
        <v>1082221</v>
      </c>
      <c r="F58" s="2">
        <v>2803100</v>
      </c>
      <c r="G58" s="2">
        <v>8432579</v>
      </c>
      <c r="H58" s="2">
        <v>3062681</v>
      </c>
      <c r="I58" s="2">
        <v>30297</v>
      </c>
      <c r="J58" s="2">
        <v>180100</v>
      </c>
      <c r="K58" s="2">
        <v>190263</v>
      </c>
      <c r="L58" s="2">
        <v>221870</v>
      </c>
      <c r="M58" s="2">
        <v>12911</v>
      </c>
      <c r="N58" s="2">
        <v>59857</v>
      </c>
      <c r="O58" s="2">
        <v>404174</v>
      </c>
      <c r="P58" s="2">
        <v>298226</v>
      </c>
      <c r="Q58" s="2">
        <f t="shared" si="1"/>
        <v>16956423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175922</v>
      </c>
      <c r="E59" s="2">
        <v>1111710</v>
      </c>
      <c r="F59" s="2">
        <v>2462831</v>
      </c>
      <c r="G59" s="2">
        <v>7475105</v>
      </c>
      <c r="H59" s="2">
        <v>3014971</v>
      </c>
      <c r="I59" s="2">
        <v>31191</v>
      </c>
      <c r="J59" s="2">
        <v>163019</v>
      </c>
      <c r="K59" s="2">
        <v>170597</v>
      </c>
      <c r="L59" s="2">
        <v>185019</v>
      </c>
      <c r="M59" s="2">
        <v>-11697</v>
      </c>
      <c r="N59" s="2">
        <v>36600</v>
      </c>
      <c r="O59" s="2">
        <v>322177</v>
      </c>
      <c r="P59" s="2">
        <v>313707</v>
      </c>
      <c r="Q59" s="2">
        <f t="shared" si="1"/>
        <v>15451152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180347</v>
      </c>
      <c r="E60" s="2">
        <v>1080050</v>
      </c>
      <c r="F60" s="2">
        <v>2172837</v>
      </c>
      <c r="G60" s="2">
        <v>7605658</v>
      </c>
      <c r="H60" s="2">
        <v>2384395</v>
      </c>
      <c r="I60" s="2">
        <v>36872</v>
      </c>
      <c r="J60" s="2">
        <v>182250</v>
      </c>
      <c r="K60" s="2">
        <v>152403</v>
      </c>
      <c r="L60" s="2">
        <v>184829</v>
      </c>
      <c r="M60" s="2">
        <v>-45106</v>
      </c>
      <c r="N60" s="2">
        <v>11868</v>
      </c>
      <c r="O60" s="2">
        <v>216859</v>
      </c>
      <c r="P60" s="2">
        <v>290642</v>
      </c>
      <c r="Q60" s="2">
        <f t="shared" si="1"/>
        <v>14453904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196553</v>
      </c>
      <c r="E61" s="2">
        <v>1115826</v>
      </c>
      <c r="F61" s="2">
        <v>3043889</v>
      </c>
      <c r="G61" s="2">
        <v>8290897</v>
      </c>
      <c r="H61" s="2">
        <v>3120421</v>
      </c>
      <c r="I61" s="2">
        <v>35367</v>
      </c>
      <c r="J61" s="2">
        <v>194735</v>
      </c>
      <c r="K61" s="2">
        <v>177822</v>
      </c>
      <c r="L61" s="2">
        <v>206188</v>
      </c>
      <c r="M61" s="2">
        <v>-84450</v>
      </c>
      <c r="N61" s="2">
        <v>2098</v>
      </c>
      <c r="O61" s="2">
        <v>214205</v>
      </c>
      <c r="P61" s="2">
        <v>304514</v>
      </c>
      <c r="Q61" s="2">
        <f t="shared" si="1"/>
        <v>16818065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194081</v>
      </c>
      <c r="E62" s="2">
        <v>1077771</v>
      </c>
      <c r="F62" s="2">
        <v>4488044</v>
      </c>
      <c r="G62" s="2">
        <v>6896184</v>
      </c>
      <c r="H62" s="2">
        <v>2539400</v>
      </c>
      <c r="I62" s="2">
        <v>32597</v>
      </c>
      <c r="J62" s="2">
        <v>208159</v>
      </c>
      <c r="K62" s="2">
        <v>169541</v>
      </c>
      <c r="L62" s="2">
        <v>200383</v>
      </c>
      <c r="M62" s="2">
        <v>-35065</v>
      </c>
      <c r="N62" s="2">
        <v>12196</v>
      </c>
      <c r="O62" s="2">
        <v>280786</v>
      </c>
      <c r="P62" s="2">
        <v>299758</v>
      </c>
      <c r="Q62" s="2">
        <f t="shared" si="1"/>
        <v>16363835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177412</v>
      </c>
      <c r="E63" s="2">
        <v>972350</v>
      </c>
      <c r="F63" s="2">
        <v>3790671</v>
      </c>
      <c r="G63" s="2">
        <v>6572717</v>
      </c>
      <c r="H63" s="2">
        <v>2247565</v>
      </c>
      <c r="I63" s="2">
        <v>35545</v>
      </c>
      <c r="J63" s="2">
        <v>189499</v>
      </c>
      <c r="K63" s="2">
        <v>172694</v>
      </c>
      <c r="L63" s="2">
        <v>173694</v>
      </c>
      <c r="M63" s="2">
        <v>3343</v>
      </c>
      <c r="N63" s="2">
        <v>18654</v>
      </c>
      <c r="O63" s="2">
        <v>215087</v>
      </c>
      <c r="P63" s="2">
        <v>274807</v>
      </c>
      <c r="Q63" s="2">
        <f t="shared" si="1"/>
        <v>14844038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150522</v>
      </c>
      <c r="E64" s="2">
        <v>1106511</v>
      </c>
      <c r="F64" s="2">
        <v>4821087</v>
      </c>
      <c r="G64" s="2">
        <v>7289171</v>
      </c>
      <c r="H64" s="2">
        <v>2399513</v>
      </c>
      <c r="I64" s="2">
        <v>39812</v>
      </c>
      <c r="J64" s="2">
        <v>200498</v>
      </c>
      <c r="K64" s="2">
        <v>175896</v>
      </c>
      <c r="L64" s="2">
        <v>186911</v>
      </c>
      <c r="M64" s="2">
        <v>34214</v>
      </c>
      <c r="N64" s="2">
        <v>32202</v>
      </c>
      <c r="O64" s="2">
        <v>388563</v>
      </c>
      <c r="P64" s="2">
        <v>277101</v>
      </c>
      <c r="Q64" s="2">
        <f t="shared" si="1"/>
        <v>17102001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159930</v>
      </c>
      <c r="E65" s="2">
        <v>986235</v>
      </c>
      <c r="F65" s="2">
        <v>5382245</v>
      </c>
      <c r="G65" s="2">
        <v>5870454</v>
      </c>
      <c r="H65" s="2">
        <v>1364292</v>
      </c>
      <c r="I65" s="2">
        <v>37882</v>
      </c>
      <c r="J65" s="2">
        <v>157373</v>
      </c>
      <c r="K65" s="2">
        <v>157431</v>
      </c>
      <c r="L65" s="2">
        <v>192315</v>
      </c>
      <c r="M65" s="2">
        <v>-2592</v>
      </c>
      <c r="N65" s="2">
        <v>51423</v>
      </c>
      <c r="O65" s="2">
        <v>430048</v>
      </c>
      <c r="P65" s="2">
        <v>245303</v>
      </c>
      <c r="Q65" s="2">
        <f t="shared" si="1"/>
        <v>15032339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140718</v>
      </c>
      <c r="E66" s="2">
        <v>958566</v>
      </c>
      <c r="F66" s="2">
        <v>5827185</v>
      </c>
      <c r="G66" s="2">
        <v>7394178</v>
      </c>
      <c r="H66" s="2">
        <v>2318376</v>
      </c>
      <c r="I66" s="2">
        <v>35120</v>
      </c>
      <c r="J66" s="2">
        <v>186895</v>
      </c>
      <c r="K66" s="2">
        <v>187903</v>
      </c>
      <c r="L66" s="2">
        <v>190696</v>
      </c>
      <c r="M66" s="2">
        <v>52330</v>
      </c>
      <c r="N66" s="2">
        <v>68629</v>
      </c>
      <c r="O66" s="2">
        <v>577243</v>
      </c>
      <c r="P66" s="2">
        <v>229642</v>
      </c>
      <c r="Q66" s="2">
        <f t="shared" si="1"/>
        <v>18167481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198873</v>
      </c>
      <c r="E67" s="2">
        <v>1056999</v>
      </c>
      <c r="F67" s="2">
        <v>5278664</v>
      </c>
      <c r="G67" s="2">
        <v>8930722</v>
      </c>
      <c r="H67" s="2">
        <v>3249499</v>
      </c>
      <c r="I67" s="2">
        <v>36630</v>
      </c>
      <c r="J67" s="2">
        <v>183093</v>
      </c>
      <c r="K67" s="2">
        <v>164540</v>
      </c>
      <c r="L67" s="2">
        <v>207513</v>
      </c>
      <c r="M67" s="2">
        <v>226182</v>
      </c>
      <c r="N67" s="2">
        <v>67612</v>
      </c>
      <c r="O67" s="2">
        <v>595602</v>
      </c>
      <c r="P67" s="2">
        <v>299482</v>
      </c>
      <c r="Q67" s="2">
        <f t="shared" ref="Q67:Q130" si="3">SUM(D67:P67)</f>
        <v>20495411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197845</v>
      </c>
      <c r="E68" s="2">
        <v>1114350</v>
      </c>
      <c r="F68" s="2">
        <v>4647857</v>
      </c>
      <c r="G68" s="2">
        <v>13706327</v>
      </c>
      <c r="H68" s="2">
        <v>3350342</v>
      </c>
      <c r="I68" s="2">
        <v>40587</v>
      </c>
      <c r="J68" s="2">
        <v>196770</v>
      </c>
      <c r="K68" s="2">
        <v>178087</v>
      </c>
      <c r="L68" s="2">
        <v>238094</v>
      </c>
      <c r="M68" s="2">
        <v>77939</v>
      </c>
      <c r="N68" s="2">
        <v>59942</v>
      </c>
      <c r="O68" s="2">
        <v>538019</v>
      </c>
      <c r="P68" s="2">
        <v>317707</v>
      </c>
      <c r="Q68" s="2">
        <f t="shared" si="3"/>
        <v>24663866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212686</v>
      </c>
      <c r="E69" s="2">
        <v>1141188</v>
      </c>
      <c r="F69" s="2">
        <v>3855324</v>
      </c>
      <c r="G69" s="2">
        <v>11212646</v>
      </c>
      <c r="H69" s="2">
        <v>3354801</v>
      </c>
      <c r="I69" s="2">
        <v>40699</v>
      </c>
      <c r="J69" s="2">
        <v>194853</v>
      </c>
      <c r="K69" s="2">
        <v>163634</v>
      </c>
      <c r="L69" s="2">
        <v>243471</v>
      </c>
      <c r="M69" s="2">
        <v>53010</v>
      </c>
      <c r="N69" s="2">
        <v>80958</v>
      </c>
      <c r="O69" s="2">
        <v>500325</v>
      </c>
      <c r="P69" s="2">
        <v>319078</v>
      </c>
      <c r="Q69" s="2">
        <f t="shared" si="3"/>
        <v>21372673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205574</v>
      </c>
      <c r="E70" s="2">
        <v>1083865</v>
      </c>
      <c r="F70" s="2">
        <v>2790307</v>
      </c>
      <c r="G70" s="2">
        <v>10305034</v>
      </c>
      <c r="H70" s="2">
        <v>3249287</v>
      </c>
      <c r="I70" s="2">
        <v>40123</v>
      </c>
      <c r="J70" s="2">
        <v>186867</v>
      </c>
      <c r="K70" s="2">
        <v>189078</v>
      </c>
      <c r="L70" s="2">
        <v>213515</v>
      </c>
      <c r="M70" s="2">
        <v>-47043</v>
      </c>
      <c r="N70" s="2">
        <v>53175</v>
      </c>
      <c r="O70" s="2">
        <v>401760</v>
      </c>
      <c r="P70" s="2">
        <v>299651</v>
      </c>
      <c r="Q70" s="2">
        <f t="shared" si="3"/>
        <v>18971193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187190</v>
      </c>
      <c r="E71" s="2">
        <v>1125031</v>
      </c>
      <c r="F71" s="2">
        <v>2324309</v>
      </c>
      <c r="G71" s="2">
        <v>9546963</v>
      </c>
      <c r="H71" s="2">
        <v>2923758</v>
      </c>
      <c r="I71" s="2">
        <v>41373</v>
      </c>
      <c r="J71" s="2">
        <v>194773</v>
      </c>
      <c r="K71" s="2">
        <v>175919</v>
      </c>
      <c r="L71" s="2">
        <v>169342</v>
      </c>
      <c r="M71" s="2">
        <v>-50847</v>
      </c>
      <c r="N71" s="2">
        <v>31769</v>
      </c>
      <c r="O71" s="2">
        <v>396276</v>
      </c>
      <c r="P71" s="2">
        <v>273352</v>
      </c>
      <c r="Q71" s="2">
        <f t="shared" si="3"/>
        <v>17339208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213217</v>
      </c>
      <c r="E72" s="2">
        <v>1061726</v>
      </c>
      <c r="F72" s="2">
        <v>2344887</v>
      </c>
      <c r="G72" s="2">
        <v>8655023</v>
      </c>
      <c r="H72" s="2">
        <v>2382494</v>
      </c>
      <c r="I72" s="2">
        <v>40730</v>
      </c>
      <c r="J72" s="2">
        <v>199825</v>
      </c>
      <c r="K72" s="2">
        <v>157984</v>
      </c>
      <c r="L72" s="2">
        <v>168316</v>
      </c>
      <c r="M72" s="2">
        <v>-97182</v>
      </c>
      <c r="N72" s="2">
        <v>15398</v>
      </c>
      <c r="O72" s="2">
        <v>291930</v>
      </c>
      <c r="P72" s="2">
        <v>284605</v>
      </c>
      <c r="Q72" s="2">
        <f t="shared" si="3"/>
        <v>15718953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197294</v>
      </c>
      <c r="E73" s="2">
        <v>1136841</v>
      </c>
      <c r="F73" s="2">
        <v>2496799</v>
      </c>
      <c r="G73" s="2">
        <v>9311698</v>
      </c>
      <c r="H73" s="2">
        <v>2579294</v>
      </c>
      <c r="I73" s="2">
        <v>42979</v>
      </c>
      <c r="J73" s="2">
        <v>195890</v>
      </c>
      <c r="K73" s="2">
        <v>129738</v>
      </c>
      <c r="L73" s="2">
        <v>183925</v>
      </c>
      <c r="M73" s="2">
        <v>-118152</v>
      </c>
      <c r="N73" s="2">
        <v>2614</v>
      </c>
      <c r="O73" s="2">
        <v>267161</v>
      </c>
      <c r="P73" s="2">
        <v>301607</v>
      </c>
      <c r="Q73" s="2">
        <f t="shared" si="3"/>
        <v>16727688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215840</v>
      </c>
      <c r="E74" s="2">
        <v>1139475</v>
      </c>
      <c r="F74" s="2">
        <v>1988475</v>
      </c>
      <c r="G74" s="2">
        <v>8392079</v>
      </c>
      <c r="H74" s="2">
        <v>3336828</v>
      </c>
      <c r="I74" s="2">
        <v>25500</v>
      </c>
      <c r="J74" s="2">
        <v>227175</v>
      </c>
      <c r="K74" s="2">
        <v>124864</v>
      </c>
      <c r="L74" s="2">
        <v>191474</v>
      </c>
      <c r="M74" s="2">
        <v>12822</v>
      </c>
      <c r="N74" s="2">
        <v>12731</v>
      </c>
      <c r="O74" s="2">
        <v>232519</v>
      </c>
      <c r="P74" s="2">
        <v>524564</v>
      </c>
      <c r="Q74" s="2">
        <f t="shared" si="3"/>
        <v>16424346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194801</v>
      </c>
      <c r="E75" s="2">
        <v>989655</v>
      </c>
      <c r="F75" s="2">
        <v>1720679</v>
      </c>
      <c r="G75" s="2">
        <v>7629383</v>
      </c>
      <c r="H75" s="2">
        <v>3044771</v>
      </c>
      <c r="I75" s="2">
        <v>33846</v>
      </c>
      <c r="J75" s="2">
        <v>185809</v>
      </c>
      <c r="K75" s="2">
        <v>129635</v>
      </c>
      <c r="L75" s="2">
        <v>155279</v>
      </c>
      <c r="M75" s="2">
        <v>80173</v>
      </c>
      <c r="N75" s="2">
        <v>18747</v>
      </c>
      <c r="O75" s="2">
        <v>307097</v>
      </c>
      <c r="P75" s="2">
        <v>240056</v>
      </c>
      <c r="Q75" s="2">
        <f t="shared" si="3"/>
        <v>14729931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144790</v>
      </c>
      <c r="E76" s="2">
        <v>1055878</v>
      </c>
      <c r="F76" s="2">
        <v>2295721</v>
      </c>
      <c r="G76" s="2">
        <v>7062831</v>
      </c>
      <c r="H76" s="2">
        <v>3372357</v>
      </c>
      <c r="I76" s="2">
        <v>36129</v>
      </c>
      <c r="J76" s="2">
        <v>198414</v>
      </c>
      <c r="K76" s="2">
        <v>186111</v>
      </c>
      <c r="L76" s="2">
        <v>169284</v>
      </c>
      <c r="M76" s="2">
        <v>53881</v>
      </c>
      <c r="N76" s="2">
        <v>47738</v>
      </c>
      <c r="O76" s="2">
        <v>442350</v>
      </c>
      <c r="P76" s="2">
        <v>246401</v>
      </c>
      <c r="Q76" s="2">
        <f t="shared" si="3"/>
        <v>15311885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190137</v>
      </c>
      <c r="E77" s="2">
        <v>1028233</v>
      </c>
      <c r="F77" s="2">
        <v>2250792</v>
      </c>
      <c r="G77" s="2">
        <v>7052154</v>
      </c>
      <c r="H77" s="2">
        <v>3180544</v>
      </c>
      <c r="I77" s="2">
        <v>34492</v>
      </c>
      <c r="J77" s="2">
        <v>178734</v>
      </c>
      <c r="K77" s="2">
        <v>181896</v>
      </c>
      <c r="L77" s="2">
        <v>225370</v>
      </c>
      <c r="M77" s="2">
        <v>90215</v>
      </c>
      <c r="N77" s="2">
        <v>53283</v>
      </c>
      <c r="O77" s="2">
        <v>612044</v>
      </c>
      <c r="P77" s="2">
        <v>232174</v>
      </c>
      <c r="Q77" s="2">
        <f t="shared" si="3"/>
        <v>15310068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169992</v>
      </c>
      <c r="E78" s="2">
        <v>1041450</v>
      </c>
      <c r="F78" s="2">
        <v>2987180</v>
      </c>
      <c r="G78" s="2">
        <v>7822773</v>
      </c>
      <c r="H78" s="2">
        <v>2456207</v>
      </c>
      <c r="I78" s="2">
        <v>33363</v>
      </c>
      <c r="J78" s="2">
        <v>178292</v>
      </c>
      <c r="K78" s="2">
        <v>195585</v>
      </c>
      <c r="L78" s="2">
        <v>213137</v>
      </c>
      <c r="M78" s="2">
        <v>28267</v>
      </c>
      <c r="N78" s="2">
        <v>82842</v>
      </c>
      <c r="O78" s="2">
        <v>732302</v>
      </c>
      <c r="P78" s="2">
        <v>207262</v>
      </c>
      <c r="Q78" s="2">
        <f t="shared" si="3"/>
        <v>16148652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204840</v>
      </c>
      <c r="E79" s="2">
        <v>1103925</v>
      </c>
      <c r="F79" s="2">
        <v>2741467</v>
      </c>
      <c r="G79" s="2">
        <v>9335701</v>
      </c>
      <c r="H79" s="2">
        <v>2920658</v>
      </c>
      <c r="I79" s="2">
        <v>38133</v>
      </c>
      <c r="J79" s="2">
        <v>188052</v>
      </c>
      <c r="K79" s="2">
        <v>193845</v>
      </c>
      <c r="L79" s="2">
        <v>223075</v>
      </c>
      <c r="M79" s="2">
        <v>80771</v>
      </c>
      <c r="N79" s="2">
        <v>81210</v>
      </c>
      <c r="O79" s="2">
        <v>728559</v>
      </c>
      <c r="P79" s="2">
        <v>281196</v>
      </c>
      <c r="Q79" s="2">
        <f t="shared" si="3"/>
        <v>18121432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200921</v>
      </c>
      <c r="E80" s="2">
        <v>1113475</v>
      </c>
      <c r="F80" s="2">
        <v>3385221</v>
      </c>
      <c r="G80" s="2">
        <v>12445640</v>
      </c>
      <c r="H80" s="2">
        <v>3333079</v>
      </c>
      <c r="I80" s="2">
        <v>42495</v>
      </c>
      <c r="J80" s="2">
        <v>193564</v>
      </c>
      <c r="K80" s="2">
        <v>163655</v>
      </c>
      <c r="L80" s="2">
        <v>219471</v>
      </c>
      <c r="M80" s="2">
        <v>70297</v>
      </c>
      <c r="N80" s="2">
        <v>76220</v>
      </c>
      <c r="O80" s="2">
        <v>674926</v>
      </c>
      <c r="P80" s="2">
        <v>299752</v>
      </c>
      <c r="Q80" s="2">
        <f t="shared" si="3"/>
        <v>22218716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211579</v>
      </c>
      <c r="E81" s="2">
        <v>1113099</v>
      </c>
      <c r="F81" s="2">
        <v>2865344</v>
      </c>
      <c r="G81" s="2">
        <v>13821273</v>
      </c>
      <c r="H81" s="2">
        <v>3108988</v>
      </c>
      <c r="I81" s="2">
        <v>40033</v>
      </c>
      <c r="J81" s="2">
        <v>193228</v>
      </c>
      <c r="K81" s="2">
        <v>134697</v>
      </c>
      <c r="L81" s="2">
        <v>227101</v>
      </c>
      <c r="M81" s="2">
        <v>81953</v>
      </c>
      <c r="N81" s="2">
        <v>64122</v>
      </c>
      <c r="O81" s="2">
        <v>599660</v>
      </c>
      <c r="P81" s="2">
        <v>294106</v>
      </c>
      <c r="Q81" s="2">
        <f t="shared" si="3"/>
        <v>22755183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204669</v>
      </c>
      <c r="E82" s="2">
        <v>1087660</v>
      </c>
      <c r="F82" s="2">
        <v>2138807</v>
      </c>
      <c r="G82" s="2">
        <v>10934325</v>
      </c>
      <c r="H82" s="2">
        <v>3248117</v>
      </c>
      <c r="I82" s="2">
        <v>35855</v>
      </c>
      <c r="J82" s="2">
        <v>187252</v>
      </c>
      <c r="K82" s="2">
        <v>162947</v>
      </c>
      <c r="L82" s="2">
        <v>183616</v>
      </c>
      <c r="M82" s="2">
        <v>-826</v>
      </c>
      <c r="N82" s="2">
        <v>57325</v>
      </c>
      <c r="O82" s="2">
        <v>485678</v>
      </c>
      <c r="P82" s="2">
        <v>278066</v>
      </c>
      <c r="Q82" s="2">
        <f t="shared" si="3"/>
        <v>19003491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182474</v>
      </c>
      <c r="E83" s="2">
        <v>1123293</v>
      </c>
      <c r="F83" s="2">
        <v>1784063</v>
      </c>
      <c r="G83" s="2">
        <v>10343160</v>
      </c>
      <c r="H83" s="2">
        <v>2552430</v>
      </c>
      <c r="I83" s="2">
        <v>36978</v>
      </c>
      <c r="J83" s="2">
        <v>171409</v>
      </c>
      <c r="K83" s="2">
        <v>119141</v>
      </c>
      <c r="L83" s="2">
        <v>165583</v>
      </c>
      <c r="M83" s="2">
        <v>-11308</v>
      </c>
      <c r="N83" s="2">
        <v>41128</v>
      </c>
      <c r="O83" s="2">
        <v>348918</v>
      </c>
      <c r="P83" s="2">
        <v>279014</v>
      </c>
      <c r="Q83" s="2">
        <f t="shared" si="3"/>
        <v>17136283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178274</v>
      </c>
      <c r="E84" s="2">
        <v>1075150</v>
      </c>
      <c r="F84" s="2">
        <v>1716472</v>
      </c>
      <c r="G84" s="2">
        <v>9869983</v>
      </c>
      <c r="H84" s="2">
        <v>2832968</v>
      </c>
      <c r="I84" s="2">
        <v>28289</v>
      </c>
      <c r="J84" s="2">
        <v>200549</v>
      </c>
      <c r="K84" s="2">
        <v>114411</v>
      </c>
      <c r="L84" s="2">
        <v>180474</v>
      </c>
      <c r="M84" s="2">
        <v>-84912</v>
      </c>
      <c r="N84" s="2">
        <v>20044</v>
      </c>
      <c r="O84" s="2">
        <v>187952</v>
      </c>
      <c r="P84" s="2">
        <v>260709</v>
      </c>
      <c r="Q84" s="2">
        <f t="shared" si="3"/>
        <v>16580363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199988</v>
      </c>
      <c r="E85" s="2">
        <v>1119419</v>
      </c>
      <c r="F85" s="2">
        <v>1453530</v>
      </c>
      <c r="G85" s="2">
        <v>10991168</v>
      </c>
      <c r="H85" s="2">
        <v>2405543</v>
      </c>
      <c r="I85" s="2">
        <v>36334</v>
      </c>
      <c r="J85" s="2">
        <v>202751</v>
      </c>
      <c r="K85" s="2">
        <v>111320</v>
      </c>
      <c r="L85" s="2">
        <v>180108</v>
      </c>
      <c r="M85" s="2">
        <v>-91554</v>
      </c>
      <c r="N85" s="2">
        <v>1579</v>
      </c>
      <c r="O85" s="2">
        <v>232929</v>
      </c>
      <c r="P85" s="2">
        <v>264116</v>
      </c>
      <c r="Q85" s="2">
        <f t="shared" si="3"/>
        <v>17107231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206720</v>
      </c>
      <c r="E86" s="2">
        <v>1127003</v>
      </c>
      <c r="F86" s="2">
        <v>1552924</v>
      </c>
      <c r="G86" s="2">
        <v>10791613</v>
      </c>
      <c r="H86" s="2">
        <v>2777052</v>
      </c>
      <c r="I86" s="2">
        <v>52613</v>
      </c>
      <c r="J86" s="2">
        <v>185764</v>
      </c>
      <c r="K86" s="2">
        <v>143309</v>
      </c>
      <c r="L86" s="2">
        <v>149329</v>
      </c>
      <c r="M86" s="2">
        <v>-9322</v>
      </c>
      <c r="N86" s="2">
        <v>12272</v>
      </c>
      <c r="O86" s="2">
        <v>270837</v>
      </c>
      <c r="P86" s="2">
        <v>273402</v>
      </c>
      <c r="Q86" s="2">
        <f t="shared" si="3"/>
        <v>17533516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151191</v>
      </c>
      <c r="E87" s="2">
        <v>1019034</v>
      </c>
      <c r="F87" s="2">
        <v>1228969</v>
      </c>
      <c r="G87" s="2">
        <v>9042432</v>
      </c>
      <c r="H87" s="2">
        <v>2349679</v>
      </c>
      <c r="I87" s="2">
        <v>53160</v>
      </c>
      <c r="J87" s="2">
        <v>191530</v>
      </c>
      <c r="K87" s="2">
        <v>109512</v>
      </c>
      <c r="L87" s="2">
        <v>140271</v>
      </c>
      <c r="M87" s="2">
        <v>72345</v>
      </c>
      <c r="N87" s="2">
        <v>27647</v>
      </c>
      <c r="O87" s="2">
        <v>262219</v>
      </c>
      <c r="P87" s="2">
        <v>260014</v>
      </c>
      <c r="Q87" s="2">
        <f t="shared" si="3"/>
        <v>14908003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148794</v>
      </c>
      <c r="E88" s="2">
        <v>1074208</v>
      </c>
      <c r="F88" s="2">
        <v>1438594</v>
      </c>
      <c r="G88" s="2">
        <v>8486061</v>
      </c>
      <c r="H88" s="2">
        <v>2518841</v>
      </c>
      <c r="I88" s="2">
        <v>56212</v>
      </c>
      <c r="J88" s="2">
        <v>206649</v>
      </c>
      <c r="K88" s="2">
        <v>136041</v>
      </c>
      <c r="L88" s="2">
        <v>154955</v>
      </c>
      <c r="M88" s="2">
        <v>-836</v>
      </c>
      <c r="N88" s="2">
        <v>56122</v>
      </c>
      <c r="O88" s="2">
        <v>450302</v>
      </c>
      <c r="P88" s="2">
        <v>284343</v>
      </c>
      <c r="Q88" s="2">
        <f t="shared" si="3"/>
        <v>15010286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187143</v>
      </c>
      <c r="E89" s="2">
        <v>1036126</v>
      </c>
      <c r="F89" s="2">
        <v>2719988</v>
      </c>
      <c r="G89" s="2">
        <v>9647291</v>
      </c>
      <c r="H89" s="2">
        <v>2435902</v>
      </c>
      <c r="I89" s="2">
        <v>55507</v>
      </c>
      <c r="J89" s="2">
        <v>198076</v>
      </c>
      <c r="K89" s="2">
        <v>180301</v>
      </c>
      <c r="L89" s="2">
        <v>159589</v>
      </c>
      <c r="M89" s="2">
        <v>58100</v>
      </c>
      <c r="N89" s="2">
        <v>71402</v>
      </c>
      <c r="O89" s="2">
        <v>538091</v>
      </c>
      <c r="P89" s="2">
        <v>248789</v>
      </c>
      <c r="Q89" s="2">
        <f t="shared" si="3"/>
        <v>17536305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145496</v>
      </c>
      <c r="E90" s="2">
        <v>1069529</v>
      </c>
      <c r="F90" s="2">
        <v>3231440</v>
      </c>
      <c r="G90" s="2">
        <v>7643554</v>
      </c>
      <c r="H90" s="2">
        <v>2851490</v>
      </c>
      <c r="I90" s="2">
        <v>46933</v>
      </c>
      <c r="J90" s="2">
        <v>178091</v>
      </c>
      <c r="K90" s="2">
        <v>153916</v>
      </c>
      <c r="L90" s="2">
        <v>116807</v>
      </c>
      <c r="M90" s="2">
        <v>2210</v>
      </c>
      <c r="N90" s="2">
        <v>75906</v>
      </c>
      <c r="O90" s="2">
        <v>690681</v>
      </c>
      <c r="P90" s="2">
        <v>238767</v>
      </c>
      <c r="Q90" s="2">
        <f t="shared" si="3"/>
        <v>16444820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200912</v>
      </c>
      <c r="E91" s="2">
        <v>1081949</v>
      </c>
      <c r="F91" s="2">
        <v>2745387</v>
      </c>
      <c r="G91" s="2">
        <v>8381852</v>
      </c>
      <c r="H91" s="2">
        <v>3006237</v>
      </c>
      <c r="I91" s="2">
        <v>51478</v>
      </c>
      <c r="J91" s="2">
        <v>190516</v>
      </c>
      <c r="K91" s="2">
        <v>142217</v>
      </c>
      <c r="L91" s="2">
        <v>130579</v>
      </c>
      <c r="M91" s="2">
        <v>117817</v>
      </c>
      <c r="N91" s="2">
        <v>100402</v>
      </c>
      <c r="O91" s="2">
        <v>658087</v>
      </c>
      <c r="P91" s="2">
        <v>300805</v>
      </c>
      <c r="Q91" s="2">
        <f t="shared" si="3"/>
        <v>17108238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210175</v>
      </c>
      <c r="E92" s="2">
        <v>1102234</v>
      </c>
      <c r="F92" s="2">
        <v>3336297</v>
      </c>
      <c r="G92" s="2">
        <v>10942690</v>
      </c>
      <c r="H92" s="2">
        <v>3344438</v>
      </c>
      <c r="I92" s="2">
        <v>55199</v>
      </c>
      <c r="J92" s="2">
        <v>200653</v>
      </c>
      <c r="K92" s="2">
        <v>133268</v>
      </c>
      <c r="L92" s="2">
        <v>136318</v>
      </c>
      <c r="M92" s="2">
        <v>76858</v>
      </c>
      <c r="N92" s="2">
        <v>89749</v>
      </c>
      <c r="O92" s="2">
        <v>700472</v>
      </c>
      <c r="P92" s="2">
        <v>337116</v>
      </c>
      <c r="Q92" s="2">
        <f t="shared" si="3"/>
        <v>20665467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221536</v>
      </c>
      <c r="E93" s="2">
        <v>1095569</v>
      </c>
      <c r="F93" s="2">
        <v>3422556</v>
      </c>
      <c r="G93" s="2">
        <v>12825495</v>
      </c>
      <c r="H93" s="2">
        <v>2892796</v>
      </c>
      <c r="I93" s="2">
        <v>39892</v>
      </c>
      <c r="J93" s="2">
        <v>206660</v>
      </c>
      <c r="K93" s="2">
        <v>135439</v>
      </c>
      <c r="L93" s="2">
        <v>130533</v>
      </c>
      <c r="M93" s="2">
        <v>72116</v>
      </c>
      <c r="N93" s="2">
        <v>85383</v>
      </c>
      <c r="O93" s="2">
        <v>648210</v>
      </c>
      <c r="P93" s="2">
        <v>334469</v>
      </c>
      <c r="Q93" s="2">
        <f t="shared" si="3"/>
        <v>22110654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210601</v>
      </c>
      <c r="E94" s="2">
        <v>1063787</v>
      </c>
      <c r="F94" s="2">
        <v>1712707</v>
      </c>
      <c r="G94" s="2">
        <v>11567074</v>
      </c>
      <c r="H94" s="2">
        <v>2625305</v>
      </c>
      <c r="I94" s="2">
        <v>20574</v>
      </c>
      <c r="J94" s="2">
        <v>187516</v>
      </c>
      <c r="K94" s="2">
        <v>146212</v>
      </c>
      <c r="L94" s="2">
        <v>144015</v>
      </c>
      <c r="M94" s="2">
        <v>35732</v>
      </c>
      <c r="N94" s="2">
        <v>72990</v>
      </c>
      <c r="O94" s="2">
        <v>405750</v>
      </c>
      <c r="P94" s="2">
        <v>321331</v>
      </c>
      <c r="Q94" s="2">
        <f t="shared" si="3"/>
        <v>18513594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200679</v>
      </c>
      <c r="E95" s="2">
        <v>1099503</v>
      </c>
      <c r="F95" s="2">
        <v>1097851</v>
      </c>
      <c r="G95" s="2">
        <v>10792225</v>
      </c>
      <c r="H95" s="2">
        <v>2606464</v>
      </c>
      <c r="I95" s="2">
        <v>39304</v>
      </c>
      <c r="J95" s="2">
        <v>200230</v>
      </c>
      <c r="K95" s="2">
        <v>137054</v>
      </c>
      <c r="L95" s="2">
        <v>128626</v>
      </c>
      <c r="M95" s="2">
        <v>-44564</v>
      </c>
      <c r="N95" s="2">
        <v>45957</v>
      </c>
      <c r="O95" s="2">
        <v>297673</v>
      </c>
      <c r="P95" s="2">
        <v>270701</v>
      </c>
      <c r="Q95" s="2">
        <f t="shared" si="3"/>
        <v>16871703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191566</v>
      </c>
      <c r="E96" s="2">
        <v>1047886</v>
      </c>
      <c r="F96" s="2">
        <v>786904</v>
      </c>
      <c r="G96" s="2">
        <v>9384471</v>
      </c>
      <c r="H96" s="2">
        <v>2416105</v>
      </c>
      <c r="I96" s="2">
        <v>50116</v>
      </c>
      <c r="J96" s="2">
        <v>204064</v>
      </c>
      <c r="K96" s="2">
        <v>141264</v>
      </c>
      <c r="L96" s="2">
        <v>148450</v>
      </c>
      <c r="M96" s="2">
        <v>-47431</v>
      </c>
      <c r="N96" s="2">
        <v>21256</v>
      </c>
      <c r="O96" s="2">
        <v>222527</v>
      </c>
      <c r="P96" s="2">
        <v>290051</v>
      </c>
      <c r="Q96" s="2">
        <f t="shared" si="3"/>
        <v>14857229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205587</v>
      </c>
      <c r="E97" s="2">
        <v>1066171</v>
      </c>
      <c r="F97" s="2">
        <v>854194</v>
      </c>
      <c r="G97" s="2">
        <v>10486980</v>
      </c>
      <c r="H97" s="2">
        <v>2658042</v>
      </c>
      <c r="I97" s="2">
        <v>49325</v>
      </c>
      <c r="J97" s="2">
        <v>212198</v>
      </c>
      <c r="K97" s="2">
        <v>126329</v>
      </c>
      <c r="L97" s="2">
        <v>202117</v>
      </c>
      <c r="M97" s="2">
        <v>-11762</v>
      </c>
      <c r="N97" s="2">
        <v>11395</v>
      </c>
      <c r="O97" s="2">
        <v>240105</v>
      </c>
      <c r="P97" s="2">
        <v>323767</v>
      </c>
      <c r="Q97" s="2">
        <f t="shared" si="3"/>
        <v>16424448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191645</v>
      </c>
      <c r="E98" s="2">
        <v>1097232</v>
      </c>
      <c r="F98" s="2">
        <v>1088024</v>
      </c>
      <c r="G98" s="2">
        <v>9450022</v>
      </c>
      <c r="H98" s="2">
        <v>2308560</v>
      </c>
      <c r="I98" s="2">
        <v>60989</v>
      </c>
      <c r="J98" s="2">
        <v>161275</v>
      </c>
      <c r="K98" s="2">
        <v>149990</v>
      </c>
      <c r="L98" s="2">
        <v>139584</v>
      </c>
      <c r="M98" s="2">
        <v>-75542</v>
      </c>
      <c r="N98" s="2">
        <v>1896</v>
      </c>
      <c r="O98" s="2">
        <v>149837</v>
      </c>
      <c r="P98" s="2">
        <v>342131</v>
      </c>
      <c r="Q98" s="2">
        <f t="shared" si="3"/>
        <v>15065643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166328</v>
      </c>
      <c r="E99" s="2">
        <v>993900</v>
      </c>
      <c r="F99" s="2">
        <v>1445551</v>
      </c>
      <c r="G99" s="2">
        <v>8696549</v>
      </c>
      <c r="H99" s="2">
        <v>1751176</v>
      </c>
      <c r="I99" s="2">
        <v>50889</v>
      </c>
      <c r="J99" s="2">
        <v>197288</v>
      </c>
      <c r="K99" s="2">
        <v>139937</v>
      </c>
      <c r="L99" s="2">
        <v>122994</v>
      </c>
      <c r="M99" s="2">
        <v>-26509</v>
      </c>
      <c r="N99" s="2">
        <v>21923</v>
      </c>
      <c r="O99" s="2">
        <v>244606</v>
      </c>
      <c r="P99" s="2">
        <v>309274</v>
      </c>
      <c r="Q99" s="2">
        <f t="shared" si="3"/>
        <v>14113906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151978</v>
      </c>
      <c r="E100" s="2">
        <v>1105679</v>
      </c>
      <c r="F100" s="2">
        <v>2288929</v>
      </c>
      <c r="G100" s="2">
        <v>8075882</v>
      </c>
      <c r="H100" s="2">
        <v>2610981</v>
      </c>
      <c r="I100" s="2">
        <v>63254</v>
      </c>
      <c r="J100" s="2">
        <v>213619</v>
      </c>
      <c r="K100" s="2">
        <v>106470</v>
      </c>
      <c r="L100" s="2">
        <v>136227</v>
      </c>
      <c r="M100" s="2">
        <v>-35466</v>
      </c>
      <c r="N100" s="2">
        <v>55483</v>
      </c>
      <c r="O100" s="2">
        <v>442495</v>
      </c>
      <c r="P100" s="2">
        <v>301996</v>
      </c>
      <c r="Q100" s="2">
        <f t="shared" si="3"/>
        <v>15517527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155594</v>
      </c>
      <c r="E101" s="2">
        <v>1052629</v>
      </c>
      <c r="F101" s="2">
        <v>2713533</v>
      </c>
      <c r="G101" s="2">
        <v>6941203</v>
      </c>
      <c r="H101" s="2">
        <v>3251377</v>
      </c>
      <c r="I101" s="2">
        <v>59791</v>
      </c>
      <c r="J101" s="2">
        <v>194278</v>
      </c>
      <c r="K101" s="2">
        <v>96937</v>
      </c>
      <c r="L101" s="2">
        <v>131945</v>
      </c>
      <c r="M101" s="2">
        <v>32888</v>
      </c>
      <c r="N101" s="2">
        <v>73053</v>
      </c>
      <c r="O101" s="2">
        <v>602911</v>
      </c>
      <c r="P101" s="2">
        <v>281511</v>
      </c>
      <c r="Q101" s="2">
        <f t="shared" si="3"/>
        <v>15587650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140809</v>
      </c>
      <c r="E102" s="2">
        <v>1072239</v>
      </c>
      <c r="F102" s="2">
        <v>3714068</v>
      </c>
      <c r="G102" s="2">
        <v>7052630</v>
      </c>
      <c r="H102" s="2">
        <v>3263154</v>
      </c>
      <c r="I102" s="2">
        <v>72909</v>
      </c>
      <c r="J102" s="2">
        <v>204460</v>
      </c>
      <c r="K102" s="2">
        <v>136569</v>
      </c>
      <c r="L102" s="2">
        <v>113027</v>
      </c>
      <c r="M102" s="2">
        <v>48479</v>
      </c>
      <c r="N102" s="2">
        <v>80290</v>
      </c>
      <c r="O102" s="2">
        <v>700786</v>
      </c>
      <c r="P102" s="2">
        <v>234023</v>
      </c>
      <c r="Q102" s="2">
        <f t="shared" si="3"/>
        <v>16833443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169516</v>
      </c>
      <c r="E103" s="2">
        <v>1038376</v>
      </c>
      <c r="F103" s="2">
        <v>3358514</v>
      </c>
      <c r="G103" s="2">
        <v>6511194</v>
      </c>
      <c r="H103" s="2">
        <v>3239185</v>
      </c>
      <c r="I103" s="2">
        <v>66478</v>
      </c>
      <c r="J103" s="2">
        <v>217373</v>
      </c>
      <c r="K103" s="2">
        <v>123988</v>
      </c>
      <c r="L103" s="2">
        <v>134062</v>
      </c>
      <c r="M103" s="2">
        <v>234719</v>
      </c>
      <c r="N103" s="2">
        <v>80621</v>
      </c>
      <c r="O103" s="2">
        <v>850325</v>
      </c>
      <c r="P103" s="2">
        <v>322748</v>
      </c>
      <c r="Q103" s="2">
        <f t="shared" si="3"/>
        <v>16347099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169836</v>
      </c>
      <c r="E104" s="2">
        <v>1089325</v>
      </c>
      <c r="F104" s="2">
        <v>3700585</v>
      </c>
      <c r="G104" s="2">
        <v>11916268</v>
      </c>
      <c r="H104" s="2">
        <v>3249463</v>
      </c>
      <c r="I104" s="2">
        <v>67210</v>
      </c>
      <c r="J104" s="2">
        <v>226218</v>
      </c>
      <c r="K104" s="2">
        <v>166914</v>
      </c>
      <c r="L104" s="2">
        <v>136370</v>
      </c>
      <c r="M104" s="2">
        <v>37726</v>
      </c>
      <c r="N104" s="2">
        <v>94753</v>
      </c>
      <c r="O104" s="2">
        <v>878939</v>
      </c>
      <c r="P104" s="2">
        <v>358604</v>
      </c>
      <c r="Q104" s="2">
        <f t="shared" si="3"/>
        <v>22092211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169724</v>
      </c>
      <c r="E105" s="2">
        <v>1082172</v>
      </c>
      <c r="F105" s="2">
        <v>3018107</v>
      </c>
      <c r="G105" s="2">
        <v>12240932</v>
      </c>
      <c r="H105" s="2">
        <v>3003335</v>
      </c>
      <c r="I105" s="2">
        <v>65532</v>
      </c>
      <c r="J105" s="2">
        <v>200693</v>
      </c>
      <c r="K105" s="2">
        <v>164480</v>
      </c>
      <c r="L105" s="2">
        <v>129512</v>
      </c>
      <c r="M105" s="2">
        <v>15945</v>
      </c>
      <c r="N105" s="2">
        <v>85778</v>
      </c>
      <c r="O105" s="2">
        <v>678519</v>
      </c>
      <c r="P105" s="2">
        <v>351963</v>
      </c>
      <c r="Q105" s="2">
        <f t="shared" si="3"/>
        <v>21206692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177398</v>
      </c>
      <c r="E106" s="2">
        <v>1051225</v>
      </c>
      <c r="F106" s="2">
        <v>2248052</v>
      </c>
      <c r="G106" s="2">
        <v>12807506</v>
      </c>
      <c r="H106" s="2">
        <v>2751102</v>
      </c>
      <c r="I106" s="2">
        <v>45430</v>
      </c>
      <c r="J106" s="2">
        <v>210784</v>
      </c>
      <c r="K106" s="2">
        <v>155090</v>
      </c>
      <c r="L106" s="2">
        <v>129003</v>
      </c>
      <c r="M106" s="2">
        <v>38804</v>
      </c>
      <c r="N106" s="2">
        <v>69448</v>
      </c>
      <c r="O106" s="2">
        <v>479682</v>
      </c>
      <c r="P106" s="2">
        <v>316043</v>
      </c>
      <c r="Q106" s="2">
        <f t="shared" si="3"/>
        <v>20479567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184093</v>
      </c>
      <c r="E107" s="2">
        <v>1081220</v>
      </c>
      <c r="F107" s="2">
        <v>1784187</v>
      </c>
      <c r="G107" s="2">
        <v>10051543</v>
      </c>
      <c r="H107" s="2">
        <v>1717049</v>
      </c>
      <c r="I107" s="2">
        <v>60392</v>
      </c>
      <c r="J107" s="2">
        <v>216468</v>
      </c>
      <c r="K107" s="2">
        <v>129372</v>
      </c>
      <c r="L107" s="2">
        <v>119379</v>
      </c>
      <c r="M107" s="2">
        <v>-10083</v>
      </c>
      <c r="N107" s="2">
        <v>46652</v>
      </c>
      <c r="O107" s="2">
        <v>405925</v>
      </c>
      <c r="P107" s="2">
        <v>286746</v>
      </c>
      <c r="Q107" s="2">
        <f t="shared" si="3"/>
        <v>16072943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186790</v>
      </c>
      <c r="E108" s="2">
        <v>1056616</v>
      </c>
      <c r="F108" s="2">
        <v>1237902</v>
      </c>
      <c r="G108" s="2">
        <v>9171528</v>
      </c>
      <c r="H108" s="2">
        <v>2117615</v>
      </c>
      <c r="I108" s="2">
        <v>74885</v>
      </c>
      <c r="J108" s="2">
        <v>207808</v>
      </c>
      <c r="K108" s="2">
        <v>128090</v>
      </c>
      <c r="L108" s="2">
        <v>122106</v>
      </c>
      <c r="M108" s="2">
        <v>-47733</v>
      </c>
      <c r="N108" s="2">
        <v>25298</v>
      </c>
      <c r="O108" s="2">
        <v>235404</v>
      </c>
      <c r="P108" s="2">
        <v>295241</v>
      </c>
      <c r="Q108" s="2">
        <f t="shared" si="3"/>
        <v>14811550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186236</v>
      </c>
      <c r="E109" s="2">
        <v>1132170</v>
      </c>
      <c r="F109" s="2">
        <v>1290585</v>
      </c>
      <c r="G109" s="2">
        <v>10548197</v>
      </c>
      <c r="H109" s="2">
        <v>2500807</v>
      </c>
      <c r="I109" s="2">
        <v>64928</v>
      </c>
      <c r="J109" s="2">
        <v>217398</v>
      </c>
      <c r="K109" s="2">
        <v>125008</v>
      </c>
      <c r="L109" s="2">
        <v>128638</v>
      </c>
      <c r="M109" s="2">
        <v>-60379</v>
      </c>
      <c r="N109" s="2">
        <v>12195</v>
      </c>
      <c r="O109" s="2">
        <v>170386</v>
      </c>
      <c r="P109" s="2">
        <v>331737</v>
      </c>
      <c r="Q109" s="2">
        <f t="shared" si="3"/>
        <v>16647906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195230</v>
      </c>
      <c r="E110" s="2">
        <v>1103646</v>
      </c>
      <c r="F110" s="2">
        <v>1327387</v>
      </c>
      <c r="G110" s="2">
        <v>9876675</v>
      </c>
      <c r="H110" s="2">
        <v>2383969</v>
      </c>
      <c r="I110" s="2">
        <v>77327</v>
      </c>
      <c r="J110" s="2">
        <v>208386</v>
      </c>
      <c r="K110" s="2">
        <v>139408</v>
      </c>
      <c r="L110" s="2">
        <v>94709</v>
      </c>
      <c r="M110" s="2">
        <v>-60324</v>
      </c>
      <c r="N110" s="2">
        <v>2152</v>
      </c>
      <c r="O110" s="2">
        <v>150142</v>
      </c>
      <c r="P110" s="2">
        <v>304943</v>
      </c>
      <c r="Q110" s="2">
        <f t="shared" si="3"/>
        <v>15803650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187325</v>
      </c>
      <c r="E111" s="2">
        <v>990652</v>
      </c>
      <c r="F111" s="2">
        <v>1447230</v>
      </c>
      <c r="G111" s="2">
        <v>9074768</v>
      </c>
      <c r="H111" s="2">
        <v>2217691</v>
      </c>
      <c r="I111" s="2">
        <v>57617</v>
      </c>
      <c r="J111" s="2">
        <v>184642</v>
      </c>
      <c r="K111" s="2">
        <v>121574</v>
      </c>
      <c r="L111" s="2">
        <v>85857</v>
      </c>
      <c r="M111" s="2">
        <v>-70495</v>
      </c>
      <c r="N111" s="2">
        <v>20378</v>
      </c>
      <c r="O111" s="2">
        <v>220653</v>
      </c>
      <c r="P111" s="2">
        <v>295955</v>
      </c>
      <c r="Q111" s="2">
        <f t="shared" si="3"/>
        <v>14833847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126515</v>
      </c>
      <c r="E112" s="2">
        <v>1081846</v>
      </c>
      <c r="F112" s="2">
        <v>2038501</v>
      </c>
      <c r="G112" s="2">
        <v>9679690</v>
      </c>
      <c r="H112" s="2">
        <v>2137819</v>
      </c>
      <c r="I112" s="2">
        <v>73810</v>
      </c>
      <c r="J112" s="2">
        <v>179536</v>
      </c>
      <c r="K112" s="2">
        <v>133415</v>
      </c>
      <c r="L112" s="2">
        <v>98876</v>
      </c>
      <c r="M112" s="2">
        <v>-67878</v>
      </c>
      <c r="N112" s="2">
        <v>50549</v>
      </c>
      <c r="O112" s="2">
        <v>398600</v>
      </c>
      <c r="P112" s="2">
        <v>291686</v>
      </c>
      <c r="Q112" s="2">
        <f t="shared" si="3"/>
        <v>16222965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170336</v>
      </c>
      <c r="E113" s="2">
        <v>1020972</v>
      </c>
      <c r="F113" s="2">
        <v>2580916</v>
      </c>
      <c r="G113" s="2">
        <v>8142947</v>
      </c>
      <c r="H113" s="2">
        <v>2499608</v>
      </c>
      <c r="I113" s="2">
        <v>64937</v>
      </c>
      <c r="J113" s="2">
        <v>185344</v>
      </c>
      <c r="K113" s="2">
        <v>135170</v>
      </c>
      <c r="L113" s="2">
        <v>85522</v>
      </c>
      <c r="M113" s="2">
        <v>-6875</v>
      </c>
      <c r="N113" s="2">
        <v>75179</v>
      </c>
      <c r="O113" s="2">
        <v>545671</v>
      </c>
      <c r="P113" s="2">
        <v>248969</v>
      </c>
      <c r="Q113" s="2">
        <f t="shared" si="3"/>
        <v>15748696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178606</v>
      </c>
      <c r="E114" s="2">
        <v>1072518</v>
      </c>
      <c r="F114" s="2">
        <v>3945315</v>
      </c>
      <c r="G114" s="2">
        <v>5920869</v>
      </c>
      <c r="H114" s="2">
        <v>3354937</v>
      </c>
      <c r="I114" s="2">
        <v>77333</v>
      </c>
      <c r="J114" s="2">
        <v>189387</v>
      </c>
      <c r="K114" s="2">
        <v>153000</v>
      </c>
      <c r="L114" s="2">
        <v>84025</v>
      </c>
      <c r="M114" s="2">
        <v>10214</v>
      </c>
      <c r="N114" s="2">
        <v>105767</v>
      </c>
      <c r="O114" s="2">
        <v>688892</v>
      </c>
      <c r="P114" s="2">
        <v>231086</v>
      </c>
      <c r="Q114" s="2">
        <f t="shared" si="3"/>
        <v>16011949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187298</v>
      </c>
      <c r="E115" s="2">
        <v>1037846</v>
      </c>
      <c r="F115" s="2">
        <v>4440192</v>
      </c>
      <c r="G115" s="2">
        <v>5519719</v>
      </c>
      <c r="H115" s="2">
        <v>3269378</v>
      </c>
      <c r="I115" s="2">
        <v>76909</v>
      </c>
      <c r="J115" s="2">
        <v>213520</v>
      </c>
      <c r="K115" s="2">
        <v>140654</v>
      </c>
      <c r="L115" s="2">
        <v>97844</v>
      </c>
      <c r="M115" s="2">
        <v>57605</v>
      </c>
      <c r="N115" s="2">
        <v>121359</v>
      </c>
      <c r="O115" s="2">
        <v>867438</v>
      </c>
      <c r="P115" s="2">
        <v>320096</v>
      </c>
      <c r="Q115" s="2">
        <f t="shared" si="3"/>
        <v>16349858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195126</v>
      </c>
      <c r="E116" s="2">
        <v>1064002</v>
      </c>
      <c r="F116" s="2">
        <v>4175504</v>
      </c>
      <c r="G116" s="2">
        <v>9112885</v>
      </c>
      <c r="H116" s="2">
        <v>3378457</v>
      </c>
      <c r="I116" s="2">
        <v>82661</v>
      </c>
      <c r="J116" s="2">
        <v>225468</v>
      </c>
      <c r="K116" s="2">
        <v>166350</v>
      </c>
      <c r="L116" s="2">
        <v>80942</v>
      </c>
      <c r="M116" s="2">
        <v>73381</v>
      </c>
      <c r="N116" s="2">
        <v>116888</v>
      </c>
      <c r="O116" s="2">
        <v>925100</v>
      </c>
      <c r="P116" s="2">
        <v>341420</v>
      </c>
      <c r="Q116" s="2">
        <f t="shared" si="3"/>
        <v>19938184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181332</v>
      </c>
      <c r="E117" s="2">
        <v>1069384</v>
      </c>
      <c r="F117" s="2">
        <v>3519697</v>
      </c>
      <c r="G117" s="2">
        <v>10751991</v>
      </c>
      <c r="H117" s="2">
        <v>3382207</v>
      </c>
      <c r="I117" s="2">
        <v>76621</v>
      </c>
      <c r="J117" s="2">
        <v>227567</v>
      </c>
      <c r="K117" s="2">
        <v>189559</v>
      </c>
      <c r="L117" s="2">
        <v>81515</v>
      </c>
      <c r="M117" s="2">
        <v>24845</v>
      </c>
      <c r="N117" s="2">
        <v>104828</v>
      </c>
      <c r="O117" s="2">
        <v>731435</v>
      </c>
      <c r="P117" s="2">
        <v>339446</v>
      </c>
      <c r="Q117" s="2">
        <f t="shared" si="3"/>
        <v>20680427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185529</v>
      </c>
      <c r="E118" s="2">
        <v>1037724</v>
      </c>
      <c r="F118" s="2">
        <v>2642999</v>
      </c>
      <c r="G118" s="2">
        <v>9916278</v>
      </c>
      <c r="H118" s="2">
        <v>3236518</v>
      </c>
      <c r="I118" s="2">
        <v>49712</v>
      </c>
      <c r="J118" s="2">
        <v>210580</v>
      </c>
      <c r="K118" s="2">
        <v>139497</v>
      </c>
      <c r="L118" s="2">
        <v>85094</v>
      </c>
      <c r="M118" s="2">
        <v>26239</v>
      </c>
      <c r="N118" s="2">
        <v>86224</v>
      </c>
      <c r="O118" s="2">
        <v>550902</v>
      </c>
      <c r="P118" s="2">
        <v>326113</v>
      </c>
      <c r="Q118" s="2">
        <f t="shared" si="3"/>
        <v>18493409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167890</v>
      </c>
      <c r="E119" s="2">
        <v>994806</v>
      </c>
      <c r="F119" s="2">
        <v>1974569</v>
      </c>
      <c r="G119" s="2">
        <v>11216494</v>
      </c>
      <c r="H119" s="2">
        <v>1848429</v>
      </c>
      <c r="I119" s="2">
        <v>72019</v>
      </c>
      <c r="J119" s="2">
        <v>204130</v>
      </c>
      <c r="K119" s="2">
        <v>111200</v>
      </c>
      <c r="L119" s="2">
        <v>89560</v>
      </c>
      <c r="M119" s="2">
        <v>-2078</v>
      </c>
      <c r="N119" s="2">
        <v>38658</v>
      </c>
      <c r="O119" s="2">
        <v>371645</v>
      </c>
      <c r="P119" s="2">
        <v>292627</v>
      </c>
      <c r="Q119" s="2">
        <f t="shared" si="3"/>
        <v>17379949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137172</v>
      </c>
      <c r="E120" s="2">
        <v>1039212</v>
      </c>
      <c r="F120" s="2">
        <v>2070319</v>
      </c>
      <c r="G120" s="2">
        <v>9447783</v>
      </c>
      <c r="H120" s="2">
        <v>1996662</v>
      </c>
      <c r="I120" s="2">
        <v>67254</v>
      </c>
      <c r="J120" s="2">
        <v>219092</v>
      </c>
      <c r="K120" s="2">
        <v>123628</v>
      </c>
      <c r="L120" s="2">
        <v>93009</v>
      </c>
      <c r="M120" s="2">
        <v>-48426</v>
      </c>
      <c r="N120" s="2">
        <v>33599</v>
      </c>
      <c r="O120" s="2">
        <v>304526</v>
      </c>
      <c r="P120" s="2">
        <v>272899</v>
      </c>
      <c r="Q120" s="2">
        <f t="shared" si="3"/>
        <v>15756729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187861</v>
      </c>
      <c r="E121" s="2">
        <v>1087491</v>
      </c>
      <c r="F121" s="2">
        <v>3268240</v>
      </c>
      <c r="G121" s="2">
        <v>8862214</v>
      </c>
      <c r="H121" s="2">
        <v>2495082</v>
      </c>
      <c r="I121" s="2">
        <v>62848</v>
      </c>
      <c r="J121" s="2">
        <v>203130</v>
      </c>
      <c r="K121" s="2">
        <v>141184</v>
      </c>
      <c r="L121" s="2">
        <v>82337</v>
      </c>
      <c r="M121" s="2">
        <v>-107473</v>
      </c>
      <c r="N121" s="2">
        <v>13751</v>
      </c>
      <c r="O121" s="2">
        <v>323626</v>
      </c>
      <c r="P121" s="2">
        <v>285637</v>
      </c>
      <c r="Q121" s="2">
        <f t="shared" si="3"/>
        <v>16905928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208836</v>
      </c>
      <c r="E122" s="2">
        <v>1095819</v>
      </c>
      <c r="F122" s="2">
        <v>3273559</v>
      </c>
      <c r="G122" s="2">
        <v>7512791</v>
      </c>
      <c r="H122" s="2">
        <v>2528596</v>
      </c>
      <c r="I122" s="2">
        <v>59534</v>
      </c>
      <c r="J122" s="2">
        <v>206744</v>
      </c>
      <c r="K122" s="2">
        <v>123908</v>
      </c>
      <c r="L122" s="2">
        <v>64516</v>
      </c>
      <c r="M122" s="2">
        <v>-113792</v>
      </c>
      <c r="N122" s="2">
        <v>577</v>
      </c>
      <c r="O122" s="2">
        <v>233839</v>
      </c>
      <c r="P122" s="2">
        <v>288474</v>
      </c>
      <c r="Q122" s="2">
        <f t="shared" si="3"/>
        <v>15483401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174541</v>
      </c>
      <c r="E123" s="2">
        <v>990846</v>
      </c>
      <c r="F123" s="2">
        <v>2386630</v>
      </c>
      <c r="G123" s="2">
        <v>7404166</v>
      </c>
      <c r="H123" s="2">
        <v>2496601</v>
      </c>
      <c r="I123" s="2">
        <v>78408</v>
      </c>
      <c r="J123" s="2">
        <v>205942</v>
      </c>
      <c r="K123" s="2">
        <v>98026</v>
      </c>
      <c r="L123" s="2">
        <v>69260</v>
      </c>
      <c r="M123" s="2">
        <v>10958</v>
      </c>
      <c r="N123" s="2">
        <v>34193</v>
      </c>
      <c r="O123" s="2">
        <v>429304</v>
      </c>
      <c r="P123" s="2">
        <v>261569</v>
      </c>
      <c r="Q123" s="2">
        <f t="shared" si="3"/>
        <v>14640444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160941</v>
      </c>
      <c r="E124" s="2">
        <v>1090747</v>
      </c>
      <c r="F124" s="2">
        <v>3901148</v>
      </c>
      <c r="G124" s="2">
        <v>5881158</v>
      </c>
      <c r="H124" s="2">
        <v>3223313</v>
      </c>
      <c r="I124" s="2">
        <v>87146</v>
      </c>
      <c r="J124" s="2">
        <v>218895</v>
      </c>
      <c r="K124" s="2">
        <v>160188</v>
      </c>
      <c r="L124" s="2">
        <v>90325</v>
      </c>
      <c r="M124" s="2">
        <v>24396</v>
      </c>
      <c r="N124" s="2">
        <v>49473</v>
      </c>
      <c r="O124" s="2">
        <v>611769</v>
      </c>
      <c r="P124" s="2">
        <v>265232</v>
      </c>
      <c r="Q124" s="2">
        <f t="shared" si="3"/>
        <v>15764731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168363</v>
      </c>
      <c r="E125" s="2">
        <v>1000931</v>
      </c>
      <c r="F125" s="2">
        <v>4609335</v>
      </c>
      <c r="G125" s="2">
        <v>5003838</v>
      </c>
      <c r="H125" s="2">
        <v>3238702</v>
      </c>
      <c r="I125" s="2">
        <v>69375</v>
      </c>
      <c r="J125" s="2">
        <v>207067</v>
      </c>
      <c r="K125" s="2">
        <v>132982</v>
      </c>
      <c r="L125" s="2">
        <v>79468</v>
      </c>
      <c r="M125" s="2">
        <v>-12187</v>
      </c>
      <c r="N125" s="2">
        <v>82499</v>
      </c>
      <c r="O125" s="2">
        <v>960477</v>
      </c>
      <c r="P125" s="2">
        <v>223879</v>
      </c>
      <c r="Q125" s="2">
        <f t="shared" si="3"/>
        <v>15764729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169859</v>
      </c>
      <c r="E126" s="2">
        <v>1077357</v>
      </c>
      <c r="F126" s="2">
        <v>5120275</v>
      </c>
      <c r="G126" s="2">
        <v>4459628</v>
      </c>
      <c r="H126" s="2">
        <v>2518593</v>
      </c>
      <c r="I126" s="2">
        <v>87330</v>
      </c>
      <c r="J126" s="2">
        <v>218238</v>
      </c>
      <c r="K126" s="2">
        <v>118101</v>
      </c>
      <c r="L126" s="2">
        <v>82368</v>
      </c>
      <c r="M126" s="2">
        <v>37782</v>
      </c>
      <c r="N126" s="2">
        <v>100477</v>
      </c>
      <c r="O126" s="2">
        <v>1026431</v>
      </c>
      <c r="P126" s="2">
        <v>232453</v>
      </c>
      <c r="Q126" s="2">
        <f t="shared" si="3"/>
        <v>15248892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164565</v>
      </c>
      <c r="E127" s="2">
        <v>991407</v>
      </c>
      <c r="F127" s="2">
        <v>4978905</v>
      </c>
      <c r="G127" s="2">
        <v>4958865</v>
      </c>
      <c r="H127" s="2">
        <v>3088564</v>
      </c>
      <c r="I127" s="2">
        <v>79511</v>
      </c>
      <c r="J127" s="2">
        <v>211482</v>
      </c>
      <c r="K127" s="2">
        <v>136660</v>
      </c>
      <c r="L127" s="2">
        <v>78927</v>
      </c>
      <c r="M127" s="2">
        <v>28892</v>
      </c>
      <c r="N127" s="2">
        <v>129869</v>
      </c>
      <c r="O127" s="2">
        <v>1020822</v>
      </c>
      <c r="P127" s="2">
        <v>293082</v>
      </c>
      <c r="Q127" s="2">
        <f t="shared" si="3"/>
        <v>16161551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176609</v>
      </c>
      <c r="E128" s="2">
        <v>1055202</v>
      </c>
      <c r="F128" s="2">
        <v>4993195</v>
      </c>
      <c r="G128" s="2">
        <v>7945669</v>
      </c>
      <c r="H128" s="2">
        <v>3371007</v>
      </c>
      <c r="I128" s="2">
        <v>89362</v>
      </c>
      <c r="J128" s="2">
        <v>223352</v>
      </c>
      <c r="K128" s="2">
        <v>145373</v>
      </c>
      <c r="L128" s="2">
        <v>93695</v>
      </c>
      <c r="M128" s="2">
        <v>68271</v>
      </c>
      <c r="N128" s="2">
        <v>112272</v>
      </c>
      <c r="O128" s="2">
        <v>869402</v>
      </c>
      <c r="P128" s="2">
        <v>327834</v>
      </c>
      <c r="Q128" s="2">
        <f t="shared" si="3"/>
        <v>19471243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165752</v>
      </c>
      <c r="E129" s="2">
        <v>1056665</v>
      </c>
      <c r="F129" s="2">
        <v>4039762</v>
      </c>
      <c r="G129" s="2">
        <v>9761632</v>
      </c>
      <c r="H129" s="2">
        <v>3285630</v>
      </c>
      <c r="I129" s="2">
        <v>82181</v>
      </c>
      <c r="J129" s="2">
        <v>228531</v>
      </c>
      <c r="K129" s="2">
        <v>154105</v>
      </c>
      <c r="L129" s="2">
        <v>88654</v>
      </c>
      <c r="M129" s="2">
        <v>35021</v>
      </c>
      <c r="N129" s="2">
        <v>138933</v>
      </c>
      <c r="O129" s="2">
        <v>908282</v>
      </c>
      <c r="P129" s="2">
        <v>313443</v>
      </c>
      <c r="Q129" s="2">
        <f t="shared" si="3"/>
        <v>20258591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153097</v>
      </c>
      <c r="E130" s="2">
        <v>1012705</v>
      </c>
      <c r="F130" s="2">
        <v>3241719</v>
      </c>
      <c r="G130" s="2">
        <v>9942134</v>
      </c>
      <c r="H130" s="2">
        <v>2960293</v>
      </c>
      <c r="I130" s="2">
        <v>49212</v>
      </c>
      <c r="J130" s="2">
        <v>218312</v>
      </c>
      <c r="K130" s="2">
        <v>161971</v>
      </c>
      <c r="L130" s="2">
        <v>76387</v>
      </c>
      <c r="M130" s="2">
        <v>-17471</v>
      </c>
      <c r="N130" s="2">
        <v>101568</v>
      </c>
      <c r="O130" s="2">
        <v>522309</v>
      </c>
      <c r="P130" s="2">
        <v>308001</v>
      </c>
      <c r="Q130" s="2">
        <f t="shared" si="3"/>
        <v>18730237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166520</v>
      </c>
      <c r="E131" s="2">
        <v>1062732</v>
      </c>
      <c r="F131" s="2">
        <v>2276985</v>
      </c>
      <c r="G131" s="2">
        <v>7983303</v>
      </c>
      <c r="H131" s="2">
        <v>3358655</v>
      </c>
      <c r="I131" s="2">
        <v>72712</v>
      </c>
      <c r="J131" s="2">
        <v>207925</v>
      </c>
      <c r="K131" s="2">
        <v>131379</v>
      </c>
      <c r="L131" s="2">
        <v>74221</v>
      </c>
      <c r="M131" s="2">
        <v>-81166</v>
      </c>
      <c r="N131" s="2">
        <v>81334</v>
      </c>
      <c r="O131" s="2">
        <v>415404</v>
      </c>
      <c r="P131" s="2">
        <v>300126</v>
      </c>
      <c r="Q131" s="2">
        <f t="shared" ref="Q131:Q194" si="5">SUM(D131:P131)</f>
        <v>16050130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122759</v>
      </c>
      <c r="E132" s="2">
        <v>1038192</v>
      </c>
      <c r="F132" s="2">
        <v>1959494</v>
      </c>
      <c r="G132" s="2">
        <v>7877085</v>
      </c>
      <c r="H132" s="2">
        <v>3268229</v>
      </c>
      <c r="I132" s="2">
        <v>77804</v>
      </c>
      <c r="J132" s="2">
        <v>218561</v>
      </c>
      <c r="K132" s="2">
        <v>156854</v>
      </c>
      <c r="L132" s="2">
        <v>56505</v>
      </c>
      <c r="M132" s="2">
        <v>-2283</v>
      </c>
      <c r="N132" s="2">
        <v>29298</v>
      </c>
      <c r="O132" s="2">
        <v>428346</v>
      </c>
      <c r="P132" s="2">
        <v>295123</v>
      </c>
      <c r="Q132" s="2">
        <f t="shared" si="5"/>
        <v>15525967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150341</v>
      </c>
      <c r="E133" s="2">
        <v>1079780</v>
      </c>
      <c r="F133" s="2">
        <v>1776460</v>
      </c>
      <c r="G133" s="2">
        <v>10243562</v>
      </c>
      <c r="H133" s="2">
        <v>3325064</v>
      </c>
      <c r="I133" s="2">
        <v>84352</v>
      </c>
      <c r="J133" s="2">
        <v>219643</v>
      </c>
      <c r="K133" s="2">
        <v>147441</v>
      </c>
      <c r="L133" s="2">
        <v>56246</v>
      </c>
      <c r="M133" s="2">
        <v>-67215</v>
      </c>
      <c r="N133" s="2">
        <v>28336</v>
      </c>
      <c r="O133" s="2">
        <v>325452</v>
      </c>
      <c r="P133" s="2">
        <v>335466</v>
      </c>
      <c r="Q133" s="2">
        <f t="shared" si="5"/>
        <v>17704928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148203</v>
      </c>
      <c r="E134" s="2">
        <v>1024608</v>
      </c>
      <c r="F134" s="2">
        <v>1334539</v>
      </c>
      <c r="G134" s="2">
        <v>9419367</v>
      </c>
      <c r="H134" s="2">
        <v>2699732</v>
      </c>
      <c r="I134" s="2">
        <v>77789</v>
      </c>
      <c r="J134" s="2">
        <v>213816</v>
      </c>
      <c r="K134" s="2">
        <v>151377</v>
      </c>
      <c r="L134" s="2">
        <v>65341</v>
      </c>
      <c r="M134" s="2">
        <v>17931</v>
      </c>
      <c r="N134" s="2">
        <v>3715</v>
      </c>
      <c r="O134" s="2">
        <v>419366</v>
      </c>
      <c r="P134" s="2">
        <v>328717</v>
      </c>
      <c r="Q134" s="2">
        <f t="shared" si="5"/>
        <v>15904501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146773</v>
      </c>
      <c r="E135" s="2">
        <v>965377</v>
      </c>
      <c r="F135" s="2">
        <v>1105481</v>
      </c>
      <c r="G135" s="2">
        <v>9415709</v>
      </c>
      <c r="H135" s="2">
        <v>1491044</v>
      </c>
      <c r="I135" s="2">
        <v>70364</v>
      </c>
      <c r="J135" s="2">
        <v>210941</v>
      </c>
      <c r="K135" s="2">
        <v>136924</v>
      </c>
      <c r="L135" s="2">
        <v>47035</v>
      </c>
      <c r="M135" s="2">
        <v>73650</v>
      </c>
      <c r="N135" s="2">
        <v>35976</v>
      </c>
      <c r="O135" s="2">
        <v>581228</v>
      </c>
      <c r="P135" s="2">
        <v>314701</v>
      </c>
      <c r="Q135" s="2">
        <f t="shared" si="5"/>
        <v>14595203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146457</v>
      </c>
      <c r="E136" s="2">
        <v>1046976</v>
      </c>
      <c r="F136" s="2">
        <v>1493439</v>
      </c>
      <c r="G136" s="2">
        <v>8947355</v>
      </c>
      <c r="H136" s="2">
        <v>1674980</v>
      </c>
      <c r="I136" s="2">
        <v>71628</v>
      </c>
      <c r="J136" s="2">
        <v>202232</v>
      </c>
      <c r="K136" s="2">
        <v>146637</v>
      </c>
      <c r="L136" s="2">
        <v>16994</v>
      </c>
      <c r="M136" s="2">
        <v>60939</v>
      </c>
      <c r="N136" s="2">
        <v>87848</v>
      </c>
      <c r="O136" s="2">
        <v>769089</v>
      </c>
      <c r="P136" s="2">
        <v>328916</v>
      </c>
      <c r="Q136" s="2">
        <f t="shared" si="5"/>
        <v>14993490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106113</v>
      </c>
      <c r="E137" s="2">
        <v>1031130</v>
      </c>
      <c r="F137" s="2">
        <v>2307139</v>
      </c>
      <c r="G137" s="2">
        <v>8275188</v>
      </c>
      <c r="H137" s="2">
        <v>1185116</v>
      </c>
      <c r="I137" s="2">
        <v>62748</v>
      </c>
      <c r="J137" s="2">
        <v>190061</v>
      </c>
      <c r="K137" s="2">
        <v>132920</v>
      </c>
      <c r="L137" s="2">
        <v>19896</v>
      </c>
      <c r="M137" s="2">
        <v>58270</v>
      </c>
      <c r="N137" s="2">
        <v>128451</v>
      </c>
      <c r="O137" s="2">
        <v>768489</v>
      </c>
      <c r="P137" s="2">
        <v>240696</v>
      </c>
      <c r="Q137" s="2">
        <f t="shared" si="5"/>
        <v>14506217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72026</v>
      </c>
      <c r="E138" s="2">
        <v>1061227</v>
      </c>
      <c r="F138" s="2">
        <v>3471664</v>
      </c>
      <c r="G138" s="2">
        <v>8218303</v>
      </c>
      <c r="H138" s="2">
        <v>822972</v>
      </c>
      <c r="I138" s="2">
        <v>71078</v>
      </c>
      <c r="J138" s="2">
        <v>202743</v>
      </c>
      <c r="K138" s="2">
        <v>130874</v>
      </c>
      <c r="L138" s="2">
        <v>15412</v>
      </c>
      <c r="M138" s="2">
        <v>112408</v>
      </c>
      <c r="N138" s="2">
        <v>176274</v>
      </c>
      <c r="O138" s="2">
        <v>1316158</v>
      </c>
      <c r="P138" s="2">
        <v>283025</v>
      </c>
      <c r="Q138" s="2">
        <f t="shared" si="5"/>
        <v>15954164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128912</v>
      </c>
      <c r="E139" s="2">
        <v>1021352</v>
      </c>
      <c r="F139" s="2">
        <v>3050120</v>
      </c>
      <c r="G139" s="2">
        <v>8703032</v>
      </c>
      <c r="H139" s="2">
        <v>1096921</v>
      </c>
      <c r="I139" s="2">
        <v>74317</v>
      </c>
      <c r="J139" s="2">
        <v>176081</v>
      </c>
      <c r="K139" s="2">
        <v>126029</v>
      </c>
      <c r="L139" s="2">
        <v>23109</v>
      </c>
      <c r="M139" s="2">
        <v>70771</v>
      </c>
      <c r="N139" s="2">
        <v>219431</v>
      </c>
      <c r="O139" s="2">
        <v>1361764</v>
      </c>
      <c r="P139" s="2">
        <v>323797</v>
      </c>
      <c r="Q139" s="2">
        <f t="shared" si="5"/>
        <v>16375636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125177</v>
      </c>
      <c r="E140" s="2">
        <v>1065735</v>
      </c>
      <c r="F140" s="2">
        <v>3281740</v>
      </c>
      <c r="G140" s="2">
        <v>10270365</v>
      </c>
      <c r="H140" s="2">
        <v>1674238</v>
      </c>
      <c r="I140" s="2">
        <v>68729</v>
      </c>
      <c r="J140" s="2">
        <v>190046</v>
      </c>
      <c r="K140" s="2">
        <v>135149</v>
      </c>
      <c r="L140" s="2">
        <v>15585</v>
      </c>
      <c r="M140" s="2">
        <v>63604</v>
      </c>
      <c r="N140" s="2">
        <v>190884</v>
      </c>
      <c r="O140" s="2">
        <v>1000932</v>
      </c>
      <c r="P140" s="2">
        <v>361132</v>
      </c>
      <c r="Q140" s="2">
        <f t="shared" si="5"/>
        <v>18443316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135600</v>
      </c>
      <c r="E141" s="2">
        <v>1058370</v>
      </c>
      <c r="F141" s="2">
        <v>2974880</v>
      </c>
      <c r="G141" s="2">
        <v>13518690</v>
      </c>
      <c r="H141" s="2">
        <v>1672765</v>
      </c>
      <c r="I141" s="2">
        <v>69418</v>
      </c>
      <c r="J141" s="2">
        <v>219574</v>
      </c>
      <c r="K141" s="2">
        <v>130993</v>
      </c>
      <c r="L141" s="2">
        <v>18450</v>
      </c>
      <c r="M141" s="2">
        <v>111347</v>
      </c>
      <c r="N141" s="2">
        <v>151929</v>
      </c>
      <c r="O141" s="2">
        <v>1000755</v>
      </c>
      <c r="P141" s="2">
        <v>346416</v>
      </c>
      <c r="Q141" s="2">
        <f t="shared" si="5"/>
        <v>21409187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126133</v>
      </c>
      <c r="E142" s="2">
        <v>1040977</v>
      </c>
      <c r="F142" s="2">
        <v>2439493</v>
      </c>
      <c r="G142" s="2">
        <v>12311166</v>
      </c>
      <c r="H142" s="2">
        <v>1603811</v>
      </c>
      <c r="I142" s="2">
        <v>61034</v>
      </c>
      <c r="J142" s="2">
        <v>216570</v>
      </c>
      <c r="K142" s="2">
        <v>97914</v>
      </c>
      <c r="L142" s="2">
        <v>18057</v>
      </c>
      <c r="M142" s="2">
        <v>130170</v>
      </c>
      <c r="N142" s="2">
        <v>147720</v>
      </c>
      <c r="O142" s="2">
        <v>696880</v>
      </c>
      <c r="P142" s="2">
        <v>340288</v>
      </c>
      <c r="Q142" s="2">
        <f t="shared" si="5"/>
        <v>19230213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97995</v>
      </c>
      <c r="E143" s="2">
        <v>1058411</v>
      </c>
      <c r="F143" s="2">
        <v>1890187</v>
      </c>
      <c r="G143" s="2">
        <v>11408713</v>
      </c>
      <c r="H143" s="2">
        <v>1520721</v>
      </c>
      <c r="I143" s="2">
        <v>55617</v>
      </c>
      <c r="J143" s="2">
        <v>216266</v>
      </c>
      <c r="K143" s="2">
        <v>125429</v>
      </c>
      <c r="L143" s="2">
        <v>22068</v>
      </c>
      <c r="M143" s="2">
        <v>-1341</v>
      </c>
      <c r="N143" s="2">
        <v>114965</v>
      </c>
      <c r="O143" s="2">
        <v>776072</v>
      </c>
      <c r="P143" s="2">
        <v>317835</v>
      </c>
      <c r="Q143" s="2">
        <f t="shared" si="5"/>
        <v>17602938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60177</v>
      </c>
      <c r="E144" s="2">
        <v>1053747</v>
      </c>
      <c r="F144" s="2">
        <v>1521075</v>
      </c>
      <c r="G144" s="2">
        <v>9862561</v>
      </c>
      <c r="H144" s="2">
        <v>1541253</v>
      </c>
      <c r="I144" s="2">
        <v>60012</v>
      </c>
      <c r="J144" s="2">
        <v>237467</v>
      </c>
      <c r="K144" s="2">
        <v>93993</v>
      </c>
      <c r="L144" s="2">
        <v>13440</v>
      </c>
      <c r="M144" s="2">
        <v>-31198</v>
      </c>
      <c r="N144" s="2">
        <v>71888</v>
      </c>
      <c r="O144" s="2">
        <v>384659</v>
      </c>
      <c r="P144" s="2">
        <v>283863</v>
      </c>
      <c r="Q144" s="2">
        <f t="shared" si="5"/>
        <v>15152937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81518</v>
      </c>
      <c r="E145" s="2">
        <v>1091089</v>
      </c>
      <c r="F145" s="2">
        <v>1967613</v>
      </c>
      <c r="G145" s="2">
        <v>9317880</v>
      </c>
      <c r="H145" s="2">
        <v>1523855</v>
      </c>
      <c r="I145" s="2">
        <v>71952</v>
      </c>
      <c r="J145" s="2">
        <v>237924</v>
      </c>
      <c r="K145" s="2">
        <v>75925</v>
      </c>
      <c r="L145" s="2">
        <v>14435</v>
      </c>
      <c r="M145" s="2">
        <v>-91693</v>
      </c>
      <c r="N145" s="2">
        <v>53219</v>
      </c>
      <c r="O145" s="2">
        <v>678836</v>
      </c>
      <c r="P145" s="2">
        <v>328211</v>
      </c>
      <c r="Q145" s="2">
        <f t="shared" si="5"/>
        <v>15350764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65338</v>
      </c>
      <c r="E146" s="2">
        <v>1068250</v>
      </c>
      <c r="F146" s="2">
        <v>1693727</v>
      </c>
      <c r="G146" s="2">
        <v>9693411</v>
      </c>
      <c r="H146" s="2">
        <v>1672507</v>
      </c>
      <c r="I146" s="2">
        <v>78202</v>
      </c>
      <c r="J146" s="2">
        <v>237409</v>
      </c>
      <c r="K146" s="2">
        <v>110424</v>
      </c>
      <c r="L146" s="2">
        <v>2845</v>
      </c>
      <c r="M146" s="2">
        <v>-32630</v>
      </c>
      <c r="N146" s="2">
        <v>64636</v>
      </c>
      <c r="O146" s="2">
        <v>482260</v>
      </c>
      <c r="P146" s="2">
        <v>322114</v>
      </c>
      <c r="Q146" s="2">
        <f t="shared" si="5"/>
        <v>15458493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60359</v>
      </c>
      <c r="E147" s="2">
        <v>948562</v>
      </c>
      <c r="F147" s="2">
        <v>1503706</v>
      </c>
      <c r="G147" s="2">
        <v>8942455</v>
      </c>
      <c r="H147" s="2">
        <v>793296</v>
      </c>
      <c r="I147" s="2">
        <v>69904</v>
      </c>
      <c r="J147" s="2">
        <v>213954</v>
      </c>
      <c r="K147" s="2">
        <v>113250</v>
      </c>
      <c r="L147" s="2">
        <v>2660</v>
      </c>
      <c r="M147" s="2">
        <v>-7405</v>
      </c>
      <c r="N147" s="2">
        <v>130178</v>
      </c>
      <c r="O147" s="2">
        <v>727298</v>
      </c>
      <c r="P147" s="2">
        <v>263223</v>
      </c>
      <c r="Q147" s="2">
        <f t="shared" si="5"/>
        <v>13761440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29971</v>
      </c>
      <c r="E148" s="2">
        <v>1078961</v>
      </c>
      <c r="F148" s="2">
        <v>1786291</v>
      </c>
      <c r="G148" s="2">
        <v>8590142</v>
      </c>
      <c r="H148" s="2">
        <v>995689</v>
      </c>
      <c r="I148" s="2">
        <v>57776</v>
      </c>
      <c r="J148" s="2">
        <v>227569</v>
      </c>
      <c r="K148" s="2">
        <v>151068</v>
      </c>
      <c r="L148" s="2">
        <v>3125</v>
      </c>
      <c r="M148" s="2">
        <v>-31513</v>
      </c>
      <c r="N148" s="2">
        <v>228316</v>
      </c>
      <c r="O148" s="2">
        <v>1055649</v>
      </c>
      <c r="P148" s="2">
        <v>296673</v>
      </c>
      <c r="Q148" s="2">
        <f t="shared" si="5"/>
        <v>14469717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58319</v>
      </c>
      <c r="E149" s="2">
        <v>987765</v>
      </c>
      <c r="F149" s="2">
        <v>2253969</v>
      </c>
      <c r="G149" s="2">
        <v>7392385</v>
      </c>
      <c r="H149" s="2">
        <v>1625682</v>
      </c>
      <c r="I149" s="2">
        <v>33644</v>
      </c>
      <c r="J149" s="2">
        <v>205831</v>
      </c>
      <c r="K149" s="2">
        <v>127528</v>
      </c>
      <c r="L149" s="2">
        <v>4959</v>
      </c>
      <c r="M149" s="2">
        <v>-123</v>
      </c>
      <c r="N149" s="2">
        <v>239255</v>
      </c>
      <c r="O149" s="2">
        <v>1550418</v>
      </c>
      <c r="P149" s="2">
        <v>250574</v>
      </c>
      <c r="Q149" s="2">
        <f t="shared" si="5"/>
        <v>14730206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54205</v>
      </c>
      <c r="E150" s="2">
        <v>1040763</v>
      </c>
      <c r="F150" s="2">
        <v>2707414</v>
      </c>
      <c r="G150" s="2">
        <v>7788854</v>
      </c>
      <c r="H150" s="2">
        <v>1677720</v>
      </c>
      <c r="I150" s="2">
        <v>44247</v>
      </c>
      <c r="J150" s="2">
        <v>230859</v>
      </c>
      <c r="K150" s="2">
        <v>111749</v>
      </c>
      <c r="L150" s="2">
        <v>11042</v>
      </c>
      <c r="M150" s="2">
        <v>16391</v>
      </c>
      <c r="N150" s="2">
        <v>267356</v>
      </c>
      <c r="O150" s="2">
        <v>1740470</v>
      </c>
      <c r="P150" s="2">
        <v>295758</v>
      </c>
      <c r="Q150" s="2">
        <f t="shared" si="5"/>
        <v>15986828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119607</v>
      </c>
      <c r="E151" s="2">
        <v>1009724</v>
      </c>
      <c r="F151" s="2">
        <v>2861118</v>
      </c>
      <c r="G151" s="2">
        <v>9217102</v>
      </c>
      <c r="H151" s="2">
        <v>1483963</v>
      </c>
      <c r="I151" s="2">
        <v>77648</v>
      </c>
      <c r="J151" s="2">
        <v>225555</v>
      </c>
      <c r="K151" s="2">
        <v>111298</v>
      </c>
      <c r="L151" s="2">
        <v>8442</v>
      </c>
      <c r="M151" s="2">
        <v>85543</v>
      </c>
      <c r="N151" s="2">
        <v>355785</v>
      </c>
      <c r="O151" s="2">
        <v>1630772</v>
      </c>
      <c r="P151" s="2">
        <v>331637</v>
      </c>
      <c r="Q151" s="2">
        <f t="shared" si="5"/>
        <v>17518194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118030</v>
      </c>
      <c r="E152" s="2">
        <v>1072843</v>
      </c>
      <c r="F152" s="2">
        <v>3192666</v>
      </c>
      <c r="G152" s="2">
        <v>11679537</v>
      </c>
      <c r="H152" s="2">
        <v>1485846</v>
      </c>
      <c r="I152" s="2">
        <v>80544</v>
      </c>
      <c r="J152" s="2">
        <v>232601</v>
      </c>
      <c r="K152" s="2">
        <v>116414</v>
      </c>
      <c r="L152" s="2">
        <v>7630</v>
      </c>
      <c r="M152" s="2">
        <v>118097</v>
      </c>
      <c r="N152" s="2">
        <v>344617</v>
      </c>
      <c r="O152" s="2">
        <v>1412956</v>
      </c>
      <c r="P152" s="2">
        <v>359228</v>
      </c>
      <c r="Q152" s="2">
        <f t="shared" si="5"/>
        <v>20221009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111261</v>
      </c>
      <c r="E153" s="2">
        <v>1062554</v>
      </c>
      <c r="F153" s="2">
        <v>2628510</v>
      </c>
      <c r="G153" s="2">
        <v>11937396</v>
      </c>
      <c r="H153" s="2">
        <v>1688180</v>
      </c>
      <c r="I153" s="2">
        <v>78132</v>
      </c>
      <c r="J153" s="2">
        <v>257890</v>
      </c>
      <c r="K153" s="2">
        <v>115439</v>
      </c>
      <c r="L153" s="2">
        <v>8432</v>
      </c>
      <c r="M153" s="2">
        <v>-52610</v>
      </c>
      <c r="N153" s="2">
        <v>471246</v>
      </c>
      <c r="O153" s="2">
        <v>1296576</v>
      </c>
      <c r="P153" s="2">
        <v>345212</v>
      </c>
      <c r="Q153" s="2">
        <f t="shared" si="5"/>
        <v>19948218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100766</v>
      </c>
      <c r="E154" s="2">
        <v>1034477</v>
      </c>
      <c r="F154" s="2">
        <v>1766085</v>
      </c>
      <c r="G154" s="2">
        <v>11891256</v>
      </c>
      <c r="H154" s="2">
        <v>1634281</v>
      </c>
      <c r="I154" s="2">
        <v>79165</v>
      </c>
      <c r="J154" s="2">
        <v>234582</v>
      </c>
      <c r="K154" s="2">
        <v>137661</v>
      </c>
      <c r="L154" s="2">
        <v>8121</v>
      </c>
      <c r="M154" s="2">
        <v>66125</v>
      </c>
      <c r="N154" s="2">
        <v>459753</v>
      </c>
      <c r="O154" s="2">
        <v>1158465</v>
      </c>
      <c r="P154" s="2">
        <v>335432</v>
      </c>
      <c r="Q154" s="2">
        <f t="shared" si="5"/>
        <v>18906169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46362</v>
      </c>
      <c r="E155" s="2">
        <v>1060769</v>
      </c>
      <c r="F155" s="2">
        <v>1409266</v>
      </c>
      <c r="G155" s="2">
        <v>10315608</v>
      </c>
      <c r="H155" s="2">
        <v>1581357</v>
      </c>
      <c r="I155" s="2">
        <v>71445</v>
      </c>
      <c r="J155" s="2">
        <v>256771</v>
      </c>
      <c r="K155" s="2">
        <v>101225</v>
      </c>
      <c r="L155" s="2">
        <v>3822</v>
      </c>
      <c r="M155" s="2">
        <v>37718</v>
      </c>
      <c r="N155" s="2">
        <v>408143</v>
      </c>
      <c r="O155" s="2">
        <v>750316</v>
      </c>
      <c r="P155" s="2">
        <v>331273</v>
      </c>
      <c r="Q155" s="2">
        <f t="shared" si="5"/>
        <v>16374075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30410</v>
      </c>
      <c r="E156" s="2">
        <v>923570</v>
      </c>
      <c r="F156" s="2">
        <v>1033062</v>
      </c>
      <c r="G156" s="2">
        <v>10189729</v>
      </c>
      <c r="H156" s="2">
        <v>1595494</v>
      </c>
      <c r="I156" s="2">
        <v>70513</v>
      </c>
      <c r="J156" s="2">
        <v>255078</v>
      </c>
      <c r="K156" s="2">
        <v>117343</v>
      </c>
      <c r="L156" s="2">
        <v>3033</v>
      </c>
      <c r="M156" s="2">
        <v>-1056</v>
      </c>
      <c r="N156" s="2">
        <v>409233</v>
      </c>
      <c r="O156" s="2">
        <v>556413</v>
      </c>
      <c r="P156" s="2">
        <v>326681</v>
      </c>
      <c r="Q156" s="2">
        <f t="shared" si="5"/>
        <v>15509503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28544</v>
      </c>
      <c r="E157" s="2">
        <v>1018331</v>
      </c>
      <c r="F157" s="2">
        <v>918785</v>
      </c>
      <c r="G157" s="2">
        <v>11884985</v>
      </c>
      <c r="H157" s="2">
        <v>1677928</v>
      </c>
      <c r="I157" s="2">
        <v>74825</v>
      </c>
      <c r="J157" s="2">
        <v>265105</v>
      </c>
      <c r="K157" s="2">
        <v>92322</v>
      </c>
      <c r="L157" s="2">
        <v>4746</v>
      </c>
      <c r="M157" s="2">
        <v>-2247</v>
      </c>
      <c r="N157" s="2">
        <v>435205</v>
      </c>
      <c r="O157" s="2">
        <v>460467</v>
      </c>
      <c r="P157" s="2">
        <v>334268</v>
      </c>
      <c r="Q157" s="2">
        <f t="shared" si="5"/>
        <v>17193264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25109</v>
      </c>
      <c r="E158" s="2">
        <v>1047824</v>
      </c>
      <c r="F158" s="2">
        <v>811190</v>
      </c>
      <c r="G158" s="2">
        <v>10424212</v>
      </c>
      <c r="H158" s="2">
        <v>1597319</v>
      </c>
      <c r="I158" s="2">
        <v>70787</v>
      </c>
      <c r="J158" s="2">
        <v>244434</v>
      </c>
      <c r="K158" s="2">
        <v>92957</v>
      </c>
      <c r="L158" s="2">
        <v>5975</v>
      </c>
      <c r="M158" s="2">
        <v>-220</v>
      </c>
      <c r="N158" s="2">
        <v>388108</v>
      </c>
      <c r="O158" s="2">
        <v>606523</v>
      </c>
      <c r="P158" s="2">
        <v>348638</v>
      </c>
      <c r="Q158" s="2">
        <f t="shared" si="5"/>
        <v>15662856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26449</v>
      </c>
      <c r="E159" s="2">
        <v>942304</v>
      </c>
      <c r="F159" s="2">
        <v>722387</v>
      </c>
      <c r="G159" s="2">
        <v>9551619</v>
      </c>
      <c r="H159" s="2">
        <v>799061</v>
      </c>
      <c r="I159" s="2">
        <v>61849</v>
      </c>
      <c r="J159" s="2">
        <v>211061</v>
      </c>
      <c r="K159" s="2">
        <v>97715</v>
      </c>
      <c r="L159" s="2">
        <v>3450</v>
      </c>
      <c r="M159" s="2">
        <v>-14496</v>
      </c>
      <c r="N159" s="2">
        <v>435555</v>
      </c>
      <c r="O159" s="2">
        <v>880888</v>
      </c>
      <c r="P159" s="2">
        <v>279460</v>
      </c>
      <c r="Q159" s="2">
        <f t="shared" si="5"/>
        <v>13997302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87965</v>
      </c>
      <c r="E160" s="2">
        <v>1043082</v>
      </c>
      <c r="F160" s="2">
        <v>950983</v>
      </c>
      <c r="G160" s="2">
        <v>8507135</v>
      </c>
      <c r="H160" s="2">
        <v>960097</v>
      </c>
      <c r="I160" s="2">
        <v>67744</v>
      </c>
      <c r="J160" s="2">
        <v>244229</v>
      </c>
      <c r="K160" s="2">
        <v>84486</v>
      </c>
      <c r="L160" s="2">
        <v>3790</v>
      </c>
      <c r="M160" s="2">
        <v>-18549</v>
      </c>
      <c r="N160" s="2">
        <v>729313</v>
      </c>
      <c r="O160" s="2">
        <v>1140212</v>
      </c>
      <c r="P160" s="2">
        <v>354669</v>
      </c>
      <c r="Q160" s="2">
        <f t="shared" si="5"/>
        <v>14155156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57409</v>
      </c>
      <c r="E161" s="2">
        <v>1040507</v>
      </c>
      <c r="F161" s="2">
        <v>1411011</v>
      </c>
      <c r="G161" s="2">
        <v>8134794</v>
      </c>
      <c r="H161" s="2">
        <v>1644750</v>
      </c>
      <c r="I161" s="2">
        <v>66320</v>
      </c>
      <c r="J161" s="2">
        <v>246229</v>
      </c>
      <c r="K161" s="2">
        <v>110886</v>
      </c>
      <c r="L161" s="2">
        <v>3034</v>
      </c>
      <c r="M161" s="2">
        <v>-52505</v>
      </c>
      <c r="N161" s="2">
        <v>877335</v>
      </c>
      <c r="O161" s="2">
        <v>1388861</v>
      </c>
      <c r="P161" s="2">
        <v>302748</v>
      </c>
      <c r="Q161" s="2">
        <f t="shared" si="5"/>
        <v>15231379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55101</v>
      </c>
      <c r="E162" s="2">
        <v>1065016</v>
      </c>
      <c r="F162" s="2">
        <v>2062870</v>
      </c>
      <c r="G162" s="2">
        <v>8155840</v>
      </c>
      <c r="H162" s="2">
        <v>1679904</v>
      </c>
      <c r="I162" s="2">
        <v>66224</v>
      </c>
      <c r="J162" s="2">
        <v>228103</v>
      </c>
      <c r="K162" s="2">
        <v>92903</v>
      </c>
      <c r="L162" s="2">
        <v>8095</v>
      </c>
      <c r="M162" s="2">
        <v>-100640</v>
      </c>
      <c r="N162" s="2">
        <v>1005614</v>
      </c>
      <c r="O162" s="2">
        <v>1804188</v>
      </c>
      <c r="P162" s="2">
        <v>323645</v>
      </c>
      <c r="Q162" s="2">
        <f t="shared" si="5"/>
        <v>16446863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110833</v>
      </c>
      <c r="E163" s="2">
        <v>1043146</v>
      </c>
      <c r="F163" s="2">
        <v>2206285</v>
      </c>
      <c r="G163" s="2">
        <v>8205233</v>
      </c>
      <c r="H163" s="2">
        <v>1627661</v>
      </c>
      <c r="I163" s="2">
        <v>67487</v>
      </c>
      <c r="J163" s="2">
        <v>241771</v>
      </c>
      <c r="K163" s="2">
        <v>97081</v>
      </c>
      <c r="L163" s="2">
        <v>7248</v>
      </c>
      <c r="M163" s="2">
        <v>9459</v>
      </c>
      <c r="N163" s="2">
        <v>1092434</v>
      </c>
      <c r="O163" s="2">
        <v>1914141</v>
      </c>
      <c r="P163" s="2">
        <v>356296</v>
      </c>
      <c r="Q163" s="2">
        <f t="shared" si="5"/>
        <v>16979075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110831</v>
      </c>
      <c r="E164" s="2">
        <v>1075083</v>
      </c>
      <c r="F164" s="2">
        <v>2303967</v>
      </c>
      <c r="G164" s="2">
        <v>11358548</v>
      </c>
      <c r="H164" s="2">
        <v>1663326</v>
      </c>
      <c r="I164" s="2">
        <v>72657</v>
      </c>
      <c r="J164" s="2">
        <v>254583</v>
      </c>
      <c r="K164" s="2">
        <v>112668</v>
      </c>
      <c r="L164" s="2">
        <v>5969</v>
      </c>
      <c r="M164" s="2">
        <v>135467</v>
      </c>
      <c r="N164" s="2">
        <v>990473</v>
      </c>
      <c r="O164" s="2">
        <v>1438810</v>
      </c>
      <c r="P164" s="2">
        <v>372354</v>
      </c>
      <c r="Q164" s="2">
        <f t="shared" si="5"/>
        <v>19894736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110840</v>
      </c>
      <c r="E165" s="2">
        <v>1070706</v>
      </c>
      <c r="F165" s="2">
        <v>1884989</v>
      </c>
      <c r="G165" s="2">
        <v>11659067</v>
      </c>
      <c r="H165" s="2">
        <v>1508498</v>
      </c>
      <c r="I165" s="2">
        <v>76072</v>
      </c>
      <c r="J165" s="2">
        <v>249587</v>
      </c>
      <c r="K165" s="2">
        <v>108056</v>
      </c>
      <c r="L165" s="2">
        <v>7169</v>
      </c>
      <c r="M165" s="2">
        <v>-65076</v>
      </c>
      <c r="N165" s="2">
        <v>1064336</v>
      </c>
      <c r="O165" s="2">
        <v>1311869</v>
      </c>
      <c r="P165" s="2">
        <v>373748</v>
      </c>
      <c r="Q165" s="2">
        <f t="shared" si="5"/>
        <v>19359861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98895</v>
      </c>
      <c r="E166" s="2">
        <v>1048930</v>
      </c>
      <c r="F166" s="2">
        <v>1242257</v>
      </c>
      <c r="G166" s="2">
        <v>12159756</v>
      </c>
      <c r="H166" s="2">
        <v>1611914</v>
      </c>
      <c r="I166" s="2">
        <v>73539</v>
      </c>
      <c r="J166" s="2">
        <v>237394</v>
      </c>
      <c r="K166" s="2">
        <v>119261</v>
      </c>
      <c r="L166" s="2">
        <v>8402</v>
      </c>
      <c r="M166" s="2">
        <v>-6249</v>
      </c>
      <c r="N166" s="2">
        <v>1045279</v>
      </c>
      <c r="O166" s="2">
        <v>995498</v>
      </c>
      <c r="P166" s="2">
        <v>348639</v>
      </c>
      <c r="Q166" s="2">
        <f t="shared" si="5"/>
        <v>18983515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54363</v>
      </c>
      <c r="E167" s="2">
        <v>1068500</v>
      </c>
      <c r="F167" s="2">
        <v>1001307</v>
      </c>
      <c r="G167" s="2">
        <v>11918742</v>
      </c>
      <c r="H167" s="2">
        <v>940932</v>
      </c>
      <c r="I167" s="2">
        <v>54643</v>
      </c>
      <c r="J167" s="2">
        <v>236887</v>
      </c>
      <c r="K167" s="2">
        <v>112952</v>
      </c>
      <c r="L167" s="2">
        <v>4410</v>
      </c>
      <c r="M167" s="2">
        <v>37069</v>
      </c>
      <c r="N167" s="2">
        <v>929167</v>
      </c>
      <c r="O167" s="2">
        <v>828762</v>
      </c>
      <c r="P167" s="2">
        <v>354162</v>
      </c>
      <c r="Q167" s="2">
        <f t="shared" si="5"/>
        <v>17541896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31022</v>
      </c>
      <c r="E168" s="2">
        <v>1072272</v>
      </c>
      <c r="F168" s="2">
        <v>827326</v>
      </c>
      <c r="G168" s="2">
        <v>8784789</v>
      </c>
      <c r="H168" s="2">
        <v>1422921</v>
      </c>
      <c r="I168" s="2">
        <v>62514</v>
      </c>
      <c r="J168" s="2">
        <v>230243</v>
      </c>
      <c r="K168" s="2">
        <v>130137</v>
      </c>
      <c r="L168" s="2">
        <v>3100</v>
      </c>
      <c r="M168" s="2">
        <v>4447</v>
      </c>
      <c r="N168" s="2">
        <v>768634</v>
      </c>
      <c r="O168" s="2">
        <v>809792</v>
      </c>
      <c r="P168" s="2">
        <v>336020</v>
      </c>
      <c r="Q168" s="2">
        <f t="shared" si="5"/>
        <v>14483217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27405</v>
      </c>
      <c r="E169" s="2">
        <v>1077313</v>
      </c>
      <c r="F169" s="2">
        <v>984698</v>
      </c>
      <c r="G169" s="2">
        <v>9407562</v>
      </c>
      <c r="H169" s="2">
        <v>1529595</v>
      </c>
      <c r="I169" s="2">
        <v>72297</v>
      </c>
      <c r="J169" s="2">
        <v>235582</v>
      </c>
      <c r="K169" s="2">
        <v>126776</v>
      </c>
      <c r="L169" s="2">
        <v>3944</v>
      </c>
      <c r="M169" s="2">
        <v>-68615</v>
      </c>
      <c r="N169" s="2">
        <v>564701</v>
      </c>
      <c r="O169" s="2">
        <v>656427</v>
      </c>
      <c r="P169" s="2">
        <v>351203</v>
      </c>
      <c r="Q169" s="2">
        <f t="shared" si="5"/>
        <v>14968888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27126</v>
      </c>
      <c r="E170" s="2">
        <v>1042149</v>
      </c>
      <c r="F170" s="2">
        <v>853659</v>
      </c>
      <c r="G170" s="2">
        <v>9167535</v>
      </c>
      <c r="H170" s="2">
        <v>1563700</v>
      </c>
      <c r="I170" s="2">
        <v>65911</v>
      </c>
      <c r="J170" s="2">
        <v>245941</v>
      </c>
      <c r="K170" s="2">
        <v>180377</v>
      </c>
      <c r="L170" s="2">
        <v>4490</v>
      </c>
      <c r="M170" s="2">
        <v>-85216</v>
      </c>
      <c r="N170" s="2">
        <v>680347</v>
      </c>
      <c r="O170" s="2">
        <v>187213</v>
      </c>
      <c r="P170" s="2">
        <v>313302</v>
      </c>
      <c r="Q170" s="2">
        <f t="shared" si="5"/>
        <v>14246534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24337</v>
      </c>
      <c r="E171" s="2">
        <v>947890</v>
      </c>
      <c r="F171" s="2">
        <v>895991</v>
      </c>
      <c r="G171" s="2">
        <v>6836287</v>
      </c>
      <c r="H171" s="2">
        <v>1526210</v>
      </c>
      <c r="I171" s="2">
        <v>67553</v>
      </c>
      <c r="J171" s="2">
        <v>228583</v>
      </c>
      <c r="K171" s="2">
        <v>106789</v>
      </c>
      <c r="L171" s="2">
        <v>2700</v>
      </c>
      <c r="M171" s="2">
        <v>-86686</v>
      </c>
      <c r="N171" s="2">
        <v>893179</v>
      </c>
      <c r="O171" s="2">
        <v>618765</v>
      </c>
      <c r="P171" s="2">
        <v>241942</v>
      </c>
      <c r="Q171" s="2">
        <f t="shared" si="5"/>
        <v>12303540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26729</v>
      </c>
      <c r="E172" s="2">
        <v>1042560</v>
      </c>
      <c r="F172" s="2">
        <v>899498</v>
      </c>
      <c r="G172" s="2">
        <v>7940783</v>
      </c>
      <c r="H172" s="2">
        <v>1694001</v>
      </c>
      <c r="I172" s="2">
        <v>58368</v>
      </c>
      <c r="J172" s="2">
        <v>237696</v>
      </c>
      <c r="K172" s="2">
        <v>108941</v>
      </c>
      <c r="L172" s="2">
        <v>2583</v>
      </c>
      <c r="M172" s="2">
        <v>-36263</v>
      </c>
      <c r="N172" s="2">
        <v>1256467</v>
      </c>
      <c r="O172" s="2">
        <v>825983</v>
      </c>
      <c r="P172" s="2">
        <v>289185</v>
      </c>
      <c r="Q172" s="2">
        <f t="shared" si="5"/>
        <v>14346531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25540</v>
      </c>
      <c r="E173" s="2">
        <v>938949</v>
      </c>
      <c r="F173" s="2">
        <v>981912</v>
      </c>
      <c r="G173" s="2">
        <v>7620946</v>
      </c>
      <c r="H173" s="2">
        <v>1645487</v>
      </c>
      <c r="I173" s="2">
        <v>60099</v>
      </c>
      <c r="J173" s="2">
        <v>209761</v>
      </c>
      <c r="K173" s="2">
        <v>103172</v>
      </c>
      <c r="L173" s="2">
        <v>4496</v>
      </c>
      <c r="M173" s="2">
        <v>31701</v>
      </c>
      <c r="N173" s="2">
        <v>1419383</v>
      </c>
      <c r="O173" s="2">
        <v>1261791</v>
      </c>
      <c r="P173" s="2">
        <v>265441</v>
      </c>
      <c r="Q173" s="2">
        <f t="shared" si="5"/>
        <v>14568678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26761</v>
      </c>
      <c r="E174" s="2">
        <v>1056139</v>
      </c>
      <c r="F174" s="2">
        <v>1254515</v>
      </c>
      <c r="G174" s="2">
        <v>7420209</v>
      </c>
      <c r="H174" s="2">
        <v>1696424</v>
      </c>
      <c r="I174" s="2">
        <v>73291</v>
      </c>
      <c r="J174" s="2">
        <v>228445</v>
      </c>
      <c r="K174" s="2">
        <v>126447</v>
      </c>
      <c r="L174" s="2">
        <v>19992</v>
      </c>
      <c r="M174" s="2">
        <v>79391</v>
      </c>
      <c r="N174" s="2">
        <v>1464232</v>
      </c>
      <c r="O174" s="2">
        <v>1681171</v>
      </c>
      <c r="P174" s="2">
        <v>307997</v>
      </c>
      <c r="Q174" s="2">
        <f t="shared" si="5"/>
        <v>15435014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24949</v>
      </c>
      <c r="E175" s="2">
        <v>1022281</v>
      </c>
      <c r="F175" s="2">
        <v>1544899</v>
      </c>
      <c r="G175" s="2">
        <v>10440548</v>
      </c>
      <c r="H175" s="2">
        <v>1639554</v>
      </c>
      <c r="I175" s="2">
        <v>54009</v>
      </c>
      <c r="J175" s="2">
        <v>257527</v>
      </c>
      <c r="K175" s="2">
        <v>138601</v>
      </c>
      <c r="L175" s="2">
        <v>17663</v>
      </c>
      <c r="M175" s="2">
        <v>80404</v>
      </c>
      <c r="N175" s="2">
        <v>1515096</v>
      </c>
      <c r="O175" s="2">
        <v>1668428</v>
      </c>
      <c r="P175" s="2">
        <v>322692</v>
      </c>
      <c r="Q175" s="2">
        <f t="shared" si="5"/>
        <v>18726651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24993</v>
      </c>
      <c r="E176" s="2">
        <v>1048061</v>
      </c>
      <c r="F176" s="2">
        <v>1908298</v>
      </c>
      <c r="G176" s="2">
        <v>11766082</v>
      </c>
      <c r="H176" s="2">
        <v>1681722</v>
      </c>
      <c r="I176" s="2">
        <v>75115</v>
      </c>
      <c r="J176" s="2">
        <v>262466</v>
      </c>
      <c r="K176" s="2">
        <v>158042</v>
      </c>
      <c r="L176" s="2">
        <v>5083</v>
      </c>
      <c r="M176" s="2">
        <v>80543</v>
      </c>
      <c r="N176" s="2">
        <v>1580634</v>
      </c>
      <c r="O176" s="2">
        <v>1445232</v>
      </c>
      <c r="P176" s="2">
        <v>334626</v>
      </c>
      <c r="Q176" s="2">
        <f t="shared" si="5"/>
        <v>20370897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25250</v>
      </c>
      <c r="E177" s="2">
        <v>1039439</v>
      </c>
      <c r="F177" s="2">
        <v>1689517</v>
      </c>
      <c r="G177" s="2">
        <v>12398556</v>
      </c>
      <c r="H177" s="2">
        <v>1666228</v>
      </c>
      <c r="I177" s="2">
        <v>73435</v>
      </c>
      <c r="J177" s="2">
        <v>253032</v>
      </c>
      <c r="K177" s="2">
        <v>146870</v>
      </c>
      <c r="L177" s="2">
        <v>5324</v>
      </c>
      <c r="M177" s="2">
        <v>76119</v>
      </c>
      <c r="N177" s="2">
        <v>1611991</v>
      </c>
      <c r="O177" s="2">
        <v>1523143</v>
      </c>
      <c r="P177" s="2">
        <v>342529</v>
      </c>
      <c r="Q177" s="2">
        <f t="shared" si="5"/>
        <v>20851433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22199</v>
      </c>
      <c r="E178" s="2">
        <v>873538</v>
      </c>
      <c r="F178" s="2">
        <v>1375129</v>
      </c>
      <c r="G178" s="2">
        <v>12315967</v>
      </c>
      <c r="H178" s="2">
        <v>1533642</v>
      </c>
      <c r="I178" s="2">
        <v>70997</v>
      </c>
      <c r="J178" s="2">
        <v>247709</v>
      </c>
      <c r="K178" s="2">
        <v>127588</v>
      </c>
      <c r="L178" s="2">
        <v>7196</v>
      </c>
      <c r="M178" s="2">
        <v>1347</v>
      </c>
      <c r="N178" s="2">
        <v>1335612</v>
      </c>
      <c r="O178" s="2">
        <v>815398</v>
      </c>
      <c r="P178" s="2">
        <v>307696</v>
      </c>
      <c r="Q178" s="2">
        <f t="shared" si="5"/>
        <v>19034018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15638</v>
      </c>
      <c r="E179" s="2">
        <v>974039</v>
      </c>
      <c r="F179" s="2">
        <v>904975</v>
      </c>
      <c r="G179" s="2">
        <v>11947083</v>
      </c>
      <c r="H179" s="2">
        <v>904616</v>
      </c>
      <c r="I179" s="2">
        <v>69545</v>
      </c>
      <c r="J179" s="2">
        <v>241162</v>
      </c>
      <c r="K179" s="2">
        <v>98317</v>
      </c>
      <c r="L179" s="2">
        <v>5995</v>
      </c>
      <c r="M179" s="2">
        <v>11542</v>
      </c>
      <c r="N179" s="2">
        <v>1130985</v>
      </c>
      <c r="O179" s="2">
        <v>666583</v>
      </c>
      <c r="P179" s="2">
        <v>259810</v>
      </c>
      <c r="Q179" s="2">
        <f t="shared" si="5"/>
        <v>17230290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23578</v>
      </c>
      <c r="E180" s="2">
        <v>935085</v>
      </c>
      <c r="F180" s="2">
        <v>639632</v>
      </c>
      <c r="G180" s="2">
        <v>8829909</v>
      </c>
      <c r="H180" s="2">
        <v>1370238</v>
      </c>
      <c r="I180" s="2">
        <v>68772</v>
      </c>
      <c r="J180" s="2">
        <v>219831</v>
      </c>
      <c r="K180" s="2">
        <v>109797</v>
      </c>
      <c r="L180" s="2">
        <v>3293</v>
      </c>
      <c r="M180" s="2">
        <v>-27345</v>
      </c>
      <c r="N180" s="2">
        <v>1050187</v>
      </c>
      <c r="O180" s="2">
        <v>618933</v>
      </c>
      <c r="P180" s="2">
        <v>284082</v>
      </c>
      <c r="Q180" s="2">
        <f t="shared" si="5"/>
        <v>14125992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30773</v>
      </c>
      <c r="E181" s="2">
        <v>963004</v>
      </c>
      <c r="F181" s="2">
        <v>860474</v>
      </c>
      <c r="G181" s="2">
        <v>9455702</v>
      </c>
      <c r="H181" s="2">
        <v>1583563</v>
      </c>
      <c r="I181" s="2">
        <v>74621</v>
      </c>
      <c r="J181" s="2">
        <v>251577</v>
      </c>
      <c r="K181" s="2">
        <v>143697</v>
      </c>
      <c r="L181" s="2">
        <v>5700</v>
      </c>
      <c r="M181" s="2">
        <v>-12887</v>
      </c>
      <c r="N181" s="2">
        <v>876271</v>
      </c>
      <c r="O181" s="2">
        <v>916918</v>
      </c>
      <c r="P181" s="2">
        <v>314862</v>
      </c>
      <c r="Q181" s="2">
        <f t="shared" si="5"/>
        <v>15464275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29285</v>
      </c>
      <c r="E182" s="2">
        <v>1027898</v>
      </c>
      <c r="F182" s="2">
        <v>1090269</v>
      </c>
      <c r="G182" s="2">
        <v>8918847</v>
      </c>
      <c r="H182" s="2">
        <v>1690198</v>
      </c>
      <c r="I182" s="2">
        <v>66807</v>
      </c>
      <c r="J182" s="2">
        <v>253532</v>
      </c>
      <c r="K182" s="2">
        <v>155733</v>
      </c>
      <c r="L182" s="2">
        <v>3336</v>
      </c>
      <c r="M182" s="2">
        <v>-98440</v>
      </c>
      <c r="N182" s="2">
        <v>770435</v>
      </c>
      <c r="O182" s="2">
        <v>721428</v>
      </c>
      <c r="P182" s="2">
        <v>265118</v>
      </c>
      <c r="Q182" s="2">
        <f t="shared" si="5"/>
        <v>14894446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26317</v>
      </c>
      <c r="E183" s="2">
        <v>961895</v>
      </c>
      <c r="F183" s="2">
        <v>1555582</v>
      </c>
      <c r="G183" s="2">
        <v>6909823</v>
      </c>
      <c r="H183" s="2">
        <v>1582510</v>
      </c>
      <c r="I183" s="2">
        <v>53454</v>
      </c>
      <c r="J183" s="2">
        <v>226191</v>
      </c>
      <c r="K183" s="2">
        <v>131726</v>
      </c>
      <c r="L183" s="2">
        <v>2721</v>
      </c>
      <c r="M183" s="2">
        <v>-88550</v>
      </c>
      <c r="N183" s="2">
        <v>1263786</v>
      </c>
      <c r="O183" s="2">
        <v>576874</v>
      </c>
      <c r="P183" s="2">
        <v>272569</v>
      </c>
      <c r="Q183" s="2">
        <f t="shared" si="5"/>
        <v>13474898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28332</v>
      </c>
      <c r="E184" s="2">
        <v>1029934</v>
      </c>
      <c r="F184" s="2">
        <v>2789565</v>
      </c>
      <c r="G184" s="2">
        <v>5433372</v>
      </c>
      <c r="H184" s="2">
        <v>1694947</v>
      </c>
      <c r="I184" s="2">
        <v>53773</v>
      </c>
      <c r="J184" s="2">
        <v>231793</v>
      </c>
      <c r="K184" s="2">
        <v>113838</v>
      </c>
      <c r="L184" s="2">
        <v>3157</v>
      </c>
      <c r="M184" s="2">
        <v>-53180</v>
      </c>
      <c r="N184" s="2">
        <v>1392797</v>
      </c>
      <c r="O184" s="2">
        <v>1333334</v>
      </c>
      <c r="P184" s="2">
        <v>278203</v>
      </c>
      <c r="Q184" s="2">
        <f t="shared" si="5"/>
        <v>14329865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25842</v>
      </c>
      <c r="E185" s="2">
        <v>945759</v>
      </c>
      <c r="F185" s="2">
        <v>2764269</v>
      </c>
      <c r="G185" s="2">
        <v>5585283</v>
      </c>
      <c r="H185" s="2">
        <v>1635303</v>
      </c>
      <c r="I185" s="2">
        <v>56697</v>
      </c>
      <c r="J185" s="2">
        <v>227842</v>
      </c>
      <c r="K185" s="2">
        <v>127796</v>
      </c>
      <c r="L185" s="2">
        <v>3357</v>
      </c>
      <c r="M185" s="2">
        <v>-21612</v>
      </c>
      <c r="N185" s="2">
        <v>1592961</v>
      </c>
      <c r="O185" s="2">
        <v>1337289</v>
      </c>
      <c r="P185" s="2">
        <v>235002</v>
      </c>
      <c r="Q185" s="2">
        <f t="shared" si="5"/>
        <v>14515788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27322</v>
      </c>
      <c r="E186" s="2">
        <v>1059718</v>
      </c>
      <c r="F186" s="2">
        <v>3172234</v>
      </c>
      <c r="G186" s="2">
        <v>6110945</v>
      </c>
      <c r="H186" s="2">
        <v>846524</v>
      </c>
      <c r="I186" s="2">
        <v>67407</v>
      </c>
      <c r="J186" s="2">
        <v>254955</v>
      </c>
      <c r="K186" s="2">
        <v>126416</v>
      </c>
      <c r="L186" s="2">
        <v>19811</v>
      </c>
      <c r="M186" s="2">
        <v>113303</v>
      </c>
      <c r="N186" s="2">
        <v>1950600</v>
      </c>
      <c r="O186" s="2">
        <v>1601599</v>
      </c>
      <c r="P186" s="2">
        <v>235146</v>
      </c>
      <c r="Q186" s="2">
        <f t="shared" si="5"/>
        <v>15585980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24629</v>
      </c>
      <c r="E187" s="2">
        <v>998060</v>
      </c>
      <c r="F187" s="2">
        <v>3276818</v>
      </c>
      <c r="G187" s="2">
        <v>8961807</v>
      </c>
      <c r="H187" s="2">
        <v>1526133</v>
      </c>
      <c r="I187" s="2">
        <v>70198</v>
      </c>
      <c r="J187" s="2">
        <v>241034</v>
      </c>
      <c r="K187" s="2">
        <v>119656</v>
      </c>
      <c r="L187" s="2">
        <v>14041</v>
      </c>
      <c r="M187" s="2">
        <v>159231</v>
      </c>
      <c r="N187" s="2">
        <v>1879799</v>
      </c>
      <c r="O187" s="2">
        <v>1651292</v>
      </c>
      <c r="P187" s="2">
        <v>262649</v>
      </c>
      <c r="Q187" s="2">
        <f t="shared" si="5"/>
        <v>19185347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26092</v>
      </c>
      <c r="E188" s="2">
        <v>1056845</v>
      </c>
      <c r="F188" s="2">
        <v>3422018</v>
      </c>
      <c r="G188" s="2">
        <v>10421165</v>
      </c>
      <c r="H188" s="2">
        <v>1695468</v>
      </c>
      <c r="I188" s="2">
        <v>74402</v>
      </c>
      <c r="J188" s="2">
        <v>250371</v>
      </c>
      <c r="K188" s="2">
        <v>120744</v>
      </c>
      <c r="L188" s="2">
        <v>16427</v>
      </c>
      <c r="M188" s="2">
        <v>46578</v>
      </c>
      <c r="N188" s="2">
        <v>2206376</v>
      </c>
      <c r="O188" s="2">
        <v>1700180</v>
      </c>
      <c r="P188" s="2">
        <v>295586</v>
      </c>
      <c r="Q188" s="2">
        <f t="shared" si="5"/>
        <v>21332252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23586</v>
      </c>
      <c r="E189" s="2">
        <v>1064926</v>
      </c>
      <c r="F189" s="2">
        <v>2866192</v>
      </c>
      <c r="G189" s="2">
        <v>11364349</v>
      </c>
      <c r="H189" s="2">
        <v>1685863</v>
      </c>
      <c r="I189" s="2">
        <v>71129</v>
      </c>
      <c r="J189" s="2">
        <v>244375</v>
      </c>
      <c r="K189" s="2">
        <v>113374</v>
      </c>
      <c r="L189" s="2">
        <v>5052</v>
      </c>
      <c r="M189" s="2">
        <v>-53675</v>
      </c>
      <c r="N189" s="2">
        <v>2131863</v>
      </c>
      <c r="O189" s="2">
        <v>1450311</v>
      </c>
      <c r="P189" s="2">
        <v>300208</v>
      </c>
      <c r="Q189" s="2">
        <f t="shared" si="5"/>
        <v>21267553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27256</v>
      </c>
      <c r="E190" s="2">
        <v>1055063</v>
      </c>
      <c r="F190" s="2">
        <v>2296588</v>
      </c>
      <c r="G190" s="2">
        <v>9344524</v>
      </c>
      <c r="H190" s="2">
        <v>1630606</v>
      </c>
      <c r="I190" s="2">
        <v>73431</v>
      </c>
      <c r="J190" s="2">
        <v>237768</v>
      </c>
      <c r="K190" s="2">
        <v>106158</v>
      </c>
      <c r="L190" s="2">
        <v>10907</v>
      </c>
      <c r="M190" s="2">
        <v>7259</v>
      </c>
      <c r="N190" s="2">
        <v>1885299</v>
      </c>
      <c r="O190" s="2">
        <v>999972</v>
      </c>
      <c r="P190" s="2">
        <v>266877</v>
      </c>
      <c r="Q190" s="2">
        <f t="shared" si="5"/>
        <v>17941708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26634</v>
      </c>
      <c r="E191" s="2">
        <v>1062886</v>
      </c>
      <c r="F191" s="2">
        <v>1731427</v>
      </c>
      <c r="G191" s="2">
        <v>9093286</v>
      </c>
      <c r="H191" s="2">
        <v>1604631</v>
      </c>
      <c r="I191" s="2">
        <v>71360</v>
      </c>
      <c r="J191" s="2">
        <v>236968</v>
      </c>
      <c r="K191" s="2">
        <v>112230</v>
      </c>
      <c r="L191" s="2">
        <v>5662</v>
      </c>
      <c r="M191" s="2">
        <v>11664</v>
      </c>
      <c r="N191" s="2">
        <v>1586873</v>
      </c>
      <c r="O191" s="2">
        <v>962766</v>
      </c>
      <c r="P191" s="2">
        <v>260360</v>
      </c>
      <c r="Q191" s="2">
        <f t="shared" si="5"/>
        <v>16766747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25360</v>
      </c>
      <c r="E192" s="2">
        <v>1064113</v>
      </c>
      <c r="F192" s="2">
        <v>1673784</v>
      </c>
      <c r="G192" s="2">
        <v>7493650</v>
      </c>
      <c r="H192" s="2">
        <v>1622046</v>
      </c>
      <c r="I192" s="2">
        <v>70373</v>
      </c>
      <c r="J192" s="2">
        <v>235983</v>
      </c>
      <c r="K192" s="2">
        <v>109449</v>
      </c>
      <c r="L192" s="2">
        <v>2783</v>
      </c>
      <c r="M192" s="2">
        <v>-119841</v>
      </c>
      <c r="N192" s="2">
        <v>1327372</v>
      </c>
      <c r="O192" s="2">
        <v>564064</v>
      </c>
      <c r="P192" s="2">
        <v>234299</v>
      </c>
      <c r="Q192" s="2">
        <f t="shared" si="5"/>
        <v>14303435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28221</v>
      </c>
      <c r="E193" s="2">
        <v>1141750</v>
      </c>
      <c r="F193" s="2">
        <v>2305769</v>
      </c>
      <c r="G193" s="2">
        <v>7893930</v>
      </c>
      <c r="H193" s="2">
        <v>1693349</v>
      </c>
      <c r="I193" s="2">
        <v>72034</v>
      </c>
      <c r="J193" s="2">
        <v>248716</v>
      </c>
      <c r="K193" s="2">
        <v>101508</v>
      </c>
      <c r="L193" s="2">
        <v>5299</v>
      </c>
      <c r="M193" s="2">
        <v>-162086</v>
      </c>
      <c r="N193" s="2">
        <v>1042235</v>
      </c>
      <c r="O193" s="2">
        <v>799000</v>
      </c>
      <c r="P193" s="2">
        <v>270380</v>
      </c>
      <c r="Q193" s="2">
        <f t="shared" si="5"/>
        <v>15440105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26516</v>
      </c>
      <c r="E194" s="2">
        <v>1024961</v>
      </c>
      <c r="F194" s="2">
        <v>3863131</v>
      </c>
      <c r="G194" s="2">
        <v>7807022</v>
      </c>
      <c r="H194" s="2">
        <v>1645132</v>
      </c>
      <c r="I194" s="2">
        <v>67639</v>
      </c>
      <c r="J194" s="2">
        <v>227958</v>
      </c>
      <c r="K194" s="2">
        <v>77314</v>
      </c>
      <c r="L194" s="2">
        <v>3912</v>
      </c>
      <c r="M194" s="2">
        <v>192666</v>
      </c>
      <c r="N194" s="2">
        <v>960826</v>
      </c>
      <c r="O194" s="2">
        <v>1283551</v>
      </c>
      <c r="P194" s="2">
        <v>264076</v>
      </c>
      <c r="Q194" s="2">
        <f t="shared" si="5"/>
        <v>17444704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24752</v>
      </c>
      <c r="E195" s="2">
        <v>903275</v>
      </c>
      <c r="F195" s="2">
        <v>3560959</v>
      </c>
      <c r="G195" s="2">
        <v>5682196</v>
      </c>
      <c r="H195" s="2">
        <v>1526365</v>
      </c>
      <c r="I195" s="2">
        <v>64808</v>
      </c>
      <c r="J195" s="2">
        <v>203526</v>
      </c>
      <c r="K195" s="2">
        <v>98872</v>
      </c>
      <c r="L195" s="2">
        <v>7229</v>
      </c>
      <c r="M195" s="2">
        <v>-82698</v>
      </c>
      <c r="N195" s="2">
        <v>1098741</v>
      </c>
      <c r="O195" s="2">
        <v>1185526</v>
      </c>
      <c r="P195" s="2">
        <v>257128</v>
      </c>
      <c r="Q195" s="2">
        <f t="shared" ref="Q195:Q229" si="7">SUM(D195:P195)</f>
        <v>14530679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27062</v>
      </c>
      <c r="E196" s="2">
        <v>998330</v>
      </c>
      <c r="F196" s="2">
        <v>4514636</v>
      </c>
      <c r="G196" s="2">
        <v>4745813</v>
      </c>
      <c r="H196" s="2">
        <v>1569141</v>
      </c>
      <c r="I196" s="2">
        <v>69788</v>
      </c>
      <c r="J196" s="2">
        <v>226839</v>
      </c>
      <c r="K196" s="2">
        <v>118254</v>
      </c>
      <c r="L196" s="2">
        <v>3446</v>
      </c>
      <c r="M196" s="2">
        <v>-50835</v>
      </c>
      <c r="N196" s="2">
        <v>1988242</v>
      </c>
      <c r="O196" s="2">
        <v>1428979</v>
      </c>
      <c r="P196" s="2">
        <v>279712</v>
      </c>
      <c r="Q196" s="2">
        <f t="shared" si="7"/>
        <v>15919407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19338</v>
      </c>
      <c r="E197" s="2">
        <v>983080</v>
      </c>
      <c r="F197" s="2">
        <v>4420195</v>
      </c>
      <c r="G197" s="2">
        <v>4225097</v>
      </c>
      <c r="H197" s="2">
        <v>1412868</v>
      </c>
      <c r="I197" s="2">
        <v>77337</v>
      </c>
      <c r="J197" s="2">
        <v>208144</v>
      </c>
      <c r="K197" s="2">
        <v>129818</v>
      </c>
      <c r="L197" s="2">
        <v>3503</v>
      </c>
      <c r="M197" s="2">
        <v>-9016</v>
      </c>
      <c r="N197" s="2">
        <v>2119432</v>
      </c>
      <c r="O197" s="2">
        <v>1458144</v>
      </c>
      <c r="P197" s="2">
        <v>260060</v>
      </c>
      <c r="Q197" s="2">
        <f t="shared" si="7"/>
        <v>15308000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14415</v>
      </c>
      <c r="E198" s="2">
        <v>949077</v>
      </c>
      <c r="F198" s="2">
        <v>4969416</v>
      </c>
      <c r="G198" s="2">
        <v>5244502</v>
      </c>
      <c r="H198" s="2">
        <v>840135</v>
      </c>
      <c r="I198" s="2">
        <v>69171</v>
      </c>
      <c r="J198" s="2">
        <v>217743</v>
      </c>
      <c r="K198" s="2">
        <v>136721</v>
      </c>
      <c r="L198" s="2">
        <v>3296</v>
      </c>
      <c r="M198" s="2">
        <v>66093</v>
      </c>
      <c r="N198" s="2">
        <v>2548385</v>
      </c>
      <c r="O198" s="2">
        <v>1417321</v>
      </c>
      <c r="P198" s="2">
        <v>273621</v>
      </c>
      <c r="Q198" s="2">
        <f t="shared" si="7"/>
        <v>16749896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26829</v>
      </c>
      <c r="E199" s="2">
        <v>938035</v>
      </c>
      <c r="F199" s="2">
        <v>4505841</v>
      </c>
      <c r="G199" s="2">
        <v>7172726</v>
      </c>
      <c r="H199" s="2">
        <v>959831</v>
      </c>
      <c r="I199" s="2">
        <v>77801</v>
      </c>
      <c r="J199" s="2">
        <v>210788</v>
      </c>
      <c r="K199" s="2">
        <v>117787</v>
      </c>
      <c r="L199" s="2">
        <v>3286</v>
      </c>
      <c r="M199" s="2">
        <v>38328</v>
      </c>
      <c r="N199" s="2">
        <v>2788921</v>
      </c>
      <c r="O199" s="2">
        <v>1115606</v>
      </c>
      <c r="P199" s="2">
        <v>292086</v>
      </c>
      <c r="Q199" s="2">
        <f t="shared" si="7"/>
        <v>18247865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23126</v>
      </c>
      <c r="E200" s="2">
        <v>1001199</v>
      </c>
      <c r="F200" s="2">
        <v>4383901</v>
      </c>
      <c r="G200" s="2">
        <v>9633597</v>
      </c>
      <c r="H200" s="2">
        <v>1648012</v>
      </c>
      <c r="I200" s="2">
        <v>81468</v>
      </c>
      <c r="J200" s="2">
        <v>213305</v>
      </c>
      <c r="K200" s="2">
        <v>110527</v>
      </c>
      <c r="L200" s="2">
        <v>3413</v>
      </c>
      <c r="M200" s="2">
        <v>79494</v>
      </c>
      <c r="N200" s="2">
        <v>2418351</v>
      </c>
      <c r="O200" s="2">
        <v>995359</v>
      </c>
      <c r="P200" s="2">
        <v>303437</v>
      </c>
      <c r="Q200" s="2">
        <f t="shared" si="7"/>
        <v>20895189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24787</v>
      </c>
      <c r="E201" s="2">
        <v>993664</v>
      </c>
      <c r="F201" s="2">
        <v>3919992</v>
      </c>
      <c r="G201" s="2">
        <v>11070205</v>
      </c>
      <c r="H201" s="2">
        <v>1682881</v>
      </c>
      <c r="I201" s="2">
        <v>82194</v>
      </c>
      <c r="J201" s="2">
        <v>215967</v>
      </c>
      <c r="K201" s="2">
        <v>124683</v>
      </c>
      <c r="L201" s="2">
        <v>3283</v>
      </c>
      <c r="M201" s="2">
        <v>107797</v>
      </c>
      <c r="N201" s="2">
        <v>2346419</v>
      </c>
      <c r="O201" s="2">
        <v>992872</v>
      </c>
      <c r="P201" s="2">
        <v>303582</v>
      </c>
      <c r="Q201" s="2">
        <f t="shared" si="7"/>
        <v>21868326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25576</v>
      </c>
      <c r="E202" s="2">
        <v>971826</v>
      </c>
      <c r="F202" s="2">
        <v>2871670</v>
      </c>
      <c r="G202" s="2">
        <v>8998541</v>
      </c>
      <c r="H202" s="2">
        <v>1623061</v>
      </c>
      <c r="I202" s="2">
        <v>69493</v>
      </c>
      <c r="J202" s="2">
        <v>203951</v>
      </c>
      <c r="K202" s="2">
        <v>131726</v>
      </c>
      <c r="L202" s="2">
        <v>4746</v>
      </c>
      <c r="M202" s="2">
        <v>34022</v>
      </c>
      <c r="N202" s="2">
        <v>2234050</v>
      </c>
      <c r="O202" s="2">
        <v>984777</v>
      </c>
      <c r="P202" s="2">
        <v>255789</v>
      </c>
      <c r="Q202" s="2">
        <f t="shared" si="7"/>
        <v>18409228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25834</v>
      </c>
      <c r="E203" s="2">
        <v>900738</v>
      </c>
      <c r="F203" s="2">
        <v>2037000</v>
      </c>
      <c r="G203" s="2">
        <v>8376688</v>
      </c>
      <c r="H203" s="2">
        <v>1683557</v>
      </c>
      <c r="I203" s="2">
        <v>49415</v>
      </c>
      <c r="J203" s="2">
        <v>204303</v>
      </c>
      <c r="K203" s="2">
        <v>127671</v>
      </c>
      <c r="L203" s="2">
        <v>3588</v>
      </c>
      <c r="M203" s="2">
        <v>89567</v>
      </c>
      <c r="N203" s="2">
        <v>2059145</v>
      </c>
      <c r="O203" s="2">
        <v>1161088</v>
      </c>
      <c r="P203" s="2">
        <v>289517</v>
      </c>
      <c r="Q203" s="2">
        <f t="shared" si="7"/>
        <v>17008111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25513</v>
      </c>
      <c r="E204" s="2">
        <v>963251</v>
      </c>
      <c r="F204" s="2">
        <v>1789172</v>
      </c>
      <c r="G204" s="2">
        <v>7255636</v>
      </c>
      <c r="H204" s="2">
        <v>1628939</v>
      </c>
      <c r="I204" s="2">
        <v>61403</v>
      </c>
      <c r="J204" s="2">
        <v>213605</v>
      </c>
      <c r="K204" s="2">
        <v>127651</v>
      </c>
      <c r="L204" s="2">
        <v>2907</v>
      </c>
      <c r="M204" s="2">
        <v>-2582</v>
      </c>
      <c r="N204" s="2">
        <v>1275990</v>
      </c>
      <c r="O204" s="2">
        <v>1038311</v>
      </c>
      <c r="P204" s="2">
        <v>276040</v>
      </c>
      <c r="Q204" s="2">
        <f t="shared" si="7"/>
        <v>14655836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27344</v>
      </c>
      <c r="E205" s="2">
        <v>996146</v>
      </c>
      <c r="F205" s="2">
        <v>1857171</v>
      </c>
      <c r="G205" s="2">
        <v>7694281</v>
      </c>
      <c r="H205" s="2">
        <v>1681157</v>
      </c>
      <c r="I205" s="2">
        <v>67273</v>
      </c>
      <c r="J205" s="2">
        <v>226688</v>
      </c>
      <c r="K205" s="2">
        <v>117683</v>
      </c>
      <c r="L205" s="2">
        <v>3199</v>
      </c>
      <c r="M205" s="2">
        <v>-55382</v>
      </c>
      <c r="N205" s="2">
        <v>1261667</v>
      </c>
      <c r="O205" s="2">
        <v>909191</v>
      </c>
      <c r="P205" s="2">
        <v>283217</v>
      </c>
      <c r="Q205" s="2">
        <f t="shared" si="7"/>
        <v>15069635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26835</v>
      </c>
      <c r="E206" s="2">
        <v>1008060</v>
      </c>
      <c r="F206" s="2">
        <v>1561647</v>
      </c>
      <c r="G206" s="2">
        <v>7109493</v>
      </c>
      <c r="H206" s="2">
        <v>1666162</v>
      </c>
      <c r="I206" s="2">
        <v>64532</v>
      </c>
      <c r="J206" s="2">
        <v>246457</v>
      </c>
      <c r="K206" s="2">
        <v>119201</v>
      </c>
      <c r="L206" s="2">
        <v>2971</v>
      </c>
      <c r="M206" s="2">
        <v>-49559</v>
      </c>
      <c r="N206" s="2">
        <v>1371219</v>
      </c>
      <c r="O206" s="2">
        <v>1062168</v>
      </c>
      <c r="P206" s="2">
        <v>272749</v>
      </c>
      <c r="Q206" s="2">
        <f t="shared" si="7"/>
        <v>14461935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24424</v>
      </c>
      <c r="E207" s="2">
        <v>952574</v>
      </c>
      <c r="F207" s="2">
        <v>1155466</v>
      </c>
      <c r="G207" s="2">
        <v>6229330</v>
      </c>
      <c r="H207" s="2">
        <v>982658</v>
      </c>
      <c r="I207" s="2">
        <v>50772</v>
      </c>
      <c r="J207" s="2">
        <v>227791</v>
      </c>
      <c r="K207" s="2">
        <v>143185</v>
      </c>
      <c r="L207" s="2">
        <v>9127</v>
      </c>
      <c r="M207" s="2">
        <v>54641</v>
      </c>
      <c r="N207" s="2">
        <v>1751972</v>
      </c>
      <c r="O207" s="2">
        <v>1066889</v>
      </c>
      <c r="P207" s="2">
        <v>240977</v>
      </c>
      <c r="Q207" s="2">
        <f t="shared" si="7"/>
        <v>12889806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23482</v>
      </c>
      <c r="E208" s="2">
        <v>1016804</v>
      </c>
      <c r="F208" s="2">
        <v>1797002</v>
      </c>
      <c r="G208" s="2">
        <v>6511432</v>
      </c>
      <c r="H208" s="2">
        <v>1046927</v>
      </c>
      <c r="I208" s="2">
        <v>72674</v>
      </c>
      <c r="J208" s="2">
        <v>245131</v>
      </c>
      <c r="K208" s="2">
        <v>123069</v>
      </c>
      <c r="L208" s="2">
        <v>3247</v>
      </c>
      <c r="M208" s="2">
        <v>-125698</v>
      </c>
      <c r="N208" s="2">
        <v>2105201</v>
      </c>
      <c r="O208" s="2">
        <v>1352650</v>
      </c>
      <c r="P208" s="2">
        <v>246271</v>
      </c>
      <c r="Q208" s="2">
        <f t="shared" si="7"/>
        <v>14418192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21831</v>
      </c>
      <c r="E209" s="2">
        <v>890808</v>
      </c>
      <c r="F209" s="2">
        <v>3147868</v>
      </c>
      <c r="G209" s="2">
        <v>4852971</v>
      </c>
      <c r="H209" s="2">
        <v>1546437</v>
      </c>
      <c r="I209" s="2">
        <v>83487</v>
      </c>
      <c r="J209" s="2">
        <v>220385</v>
      </c>
      <c r="K209" s="2">
        <v>115125</v>
      </c>
      <c r="L209" s="2">
        <v>2786</v>
      </c>
      <c r="M209" s="2">
        <v>-44964</v>
      </c>
      <c r="N209" s="2">
        <v>2553126</v>
      </c>
      <c r="O209" s="2">
        <v>1429597</v>
      </c>
      <c r="P209" s="2">
        <v>220929</v>
      </c>
      <c r="Q209" s="2">
        <f t="shared" si="7"/>
        <v>15040386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24360</v>
      </c>
      <c r="E210" s="2">
        <v>1039847</v>
      </c>
      <c r="F210" s="2">
        <v>3105172</v>
      </c>
      <c r="G210" s="2">
        <v>4539825</v>
      </c>
      <c r="H210" s="2">
        <v>1682785</v>
      </c>
      <c r="I210" s="2">
        <v>78849</v>
      </c>
      <c r="J210" s="2">
        <v>217448</v>
      </c>
      <c r="K210" s="2">
        <v>141913</v>
      </c>
      <c r="L210" s="2">
        <v>6335</v>
      </c>
      <c r="M210" s="2">
        <v>17542</v>
      </c>
      <c r="N210" s="2">
        <v>2970775</v>
      </c>
      <c r="O210" s="2">
        <v>1501364</v>
      </c>
      <c r="P210" s="2">
        <v>265528</v>
      </c>
      <c r="Q210" s="2">
        <f t="shared" si="7"/>
        <v>15591743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24244</v>
      </c>
      <c r="E211" s="2">
        <v>998894</v>
      </c>
      <c r="F211" s="2">
        <v>2879661</v>
      </c>
      <c r="G211" s="2">
        <v>6527077</v>
      </c>
      <c r="H211" s="2">
        <v>1637307</v>
      </c>
      <c r="I211" s="2">
        <v>78180</v>
      </c>
      <c r="J211" s="2">
        <v>226622</v>
      </c>
      <c r="K211" s="2">
        <v>132359</v>
      </c>
      <c r="L211" s="2">
        <v>4669</v>
      </c>
      <c r="M211" s="2">
        <v>110448</v>
      </c>
      <c r="N211" s="2">
        <v>3144661</v>
      </c>
      <c r="O211" s="2">
        <v>1395301</v>
      </c>
      <c r="P211" s="2">
        <v>264467</v>
      </c>
      <c r="Q211" s="2">
        <f t="shared" si="7"/>
        <v>17423890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23367</v>
      </c>
      <c r="E212" s="2">
        <v>1040590</v>
      </c>
      <c r="F212" s="2">
        <v>3172986</v>
      </c>
      <c r="G212" s="2">
        <v>11721076</v>
      </c>
      <c r="H212" s="2">
        <v>1686430</v>
      </c>
      <c r="I212" s="2">
        <v>74217</v>
      </c>
      <c r="J212" s="2">
        <v>223976</v>
      </c>
      <c r="K212" s="2">
        <v>125167</v>
      </c>
      <c r="L212" s="2">
        <v>23125</v>
      </c>
      <c r="M212" s="2">
        <v>87452</v>
      </c>
      <c r="N212" s="2">
        <v>2766850</v>
      </c>
      <c r="O212" s="2">
        <v>965299</v>
      </c>
      <c r="P212" s="2">
        <v>268195</v>
      </c>
      <c r="Q212" s="2">
        <f t="shared" si="7"/>
        <v>22178730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25383</v>
      </c>
      <c r="E213" s="2">
        <v>1035935</v>
      </c>
      <c r="F213" s="2">
        <v>2809552</v>
      </c>
      <c r="G213" s="2">
        <v>10713732</v>
      </c>
      <c r="H213" s="2">
        <v>1620869</v>
      </c>
      <c r="I213" s="2">
        <v>75867</v>
      </c>
      <c r="J213" s="2">
        <v>230074</v>
      </c>
      <c r="K213" s="2">
        <v>123668</v>
      </c>
      <c r="L213" s="2">
        <v>3769</v>
      </c>
      <c r="M213" s="2">
        <v>-27764</v>
      </c>
      <c r="N213" s="2">
        <v>2771349</v>
      </c>
      <c r="O213" s="2">
        <v>1169277</v>
      </c>
      <c r="P213" s="2">
        <v>260522</v>
      </c>
      <c r="Q213" s="2">
        <f t="shared" si="7"/>
        <v>20812233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24395</v>
      </c>
      <c r="E214" s="2">
        <v>1003762</v>
      </c>
      <c r="F214" s="2">
        <v>2266047</v>
      </c>
      <c r="G214" s="2">
        <v>8336167</v>
      </c>
      <c r="H214" s="2">
        <v>1614534</v>
      </c>
      <c r="I214" s="2">
        <v>68496</v>
      </c>
      <c r="J214" s="2">
        <v>215359</v>
      </c>
      <c r="K214" s="2">
        <v>117095</v>
      </c>
      <c r="L214" s="2">
        <v>3033</v>
      </c>
      <c r="M214" s="2">
        <v>5318</v>
      </c>
      <c r="N214" s="2">
        <v>2618901</v>
      </c>
      <c r="O214" s="2">
        <v>769773</v>
      </c>
      <c r="P214" s="2">
        <v>243434</v>
      </c>
      <c r="Q214" s="2">
        <f t="shared" si="7"/>
        <v>17286314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19586</v>
      </c>
      <c r="E215" s="2">
        <v>965885</v>
      </c>
      <c r="F215" s="2">
        <v>1426828</v>
      </c>
      <c r="G215" s="2">
        <v>9226214</v>
      </c>
      <c r="H215" s="2">
        <v>1667833</v>
      </c>
      <c r="I215" s="2">
        <v>69268</v>
      </c>
      <c r="J215" s="2">
        <v>228478</v>
      </c>
      <c r="K215" s="2">
        <v>108509</v>
      </c>
      <c r="L215" s="2">
        <v>3625</v>
      </c>
      <c r="M215" s="2">
        <v>-40571</v>
      </c>
      <c r="N215" s="2">
        <v>2081561</v>
      </c>
      <c r="O215" s="2">
        <v>1000079</v>
      </c>
      <c r="P215" s="2">
        <v>250194</v>
      </c>
      <c r="Q215" s="2">
        <f t="shared" si="7"/>
        <v>17007489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20646</v>
      </c>
      <c r="E216" s="2">
        <v>1001574</v>
      </c>
      <c r="F216" s="2">
        <v>1150205</v>
      </c>
      <c r="G216" s="2">
        <v>8220125</v>
      </c>
      <c r="H216" s="2">
        <v>1573910</v>
      </c>
      <c r="I216" s="2">
        <v>68656</v>
      </c>
      <c r="J216" s="2">
        <v>229071</v>
      </c>
      <c r="K216" s="2">
        <v>105059</v>
      </c>
      <c r="L216" s="2">
        <v>2804</v>
      </c>
      <c r="M216" s="2">
        <v>15581</v>
      </c>
      <c r="N216" s="2">
        <v>1565148</v>
      </c>
      <c r="O216" s="2">
        <v>967547</v>
      </c>
      <c r="P216" s="2">
        <v>244602</v>
      </c>
      <c r="Q216" s="2">
        <f t="shared" si="7"/>
        <v>15164928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22777</v>
      </c>
      <c r="E217" s="2">
        <v>1072035</v>
      </c>
      <c r="F217" s="2">
        <v>1425110</v>
      </c>
      <c r="G217" s="2">
        <v>8214762</v>
      </c>
      <c r="H217" s="2">
        <v>1487667</v>
      </c>
      <c r="I217" s="2">
        <v>67398</v>
      </c>
      <c r="J217" s="2">
        <v>232673</v>
      </c>
      <c r="K217" s="2">
        <v>100810</v>
      </c>
      <c r="L217" s="2">
        <v>4153</v>
      </c>
      <c r="M217" s="2">
        <v>-151000</v>
      </c>
      <c r="N217" s="2">
        <v>1250225</v>
      </c>
      <c r="O217" s="2">
        <v>970114</v>
      </c>
      <c r="P217" s="2">
        <v>254520</v>
      </c>
      <c r="Q217" s="2">
        <f t="shared" si="7"/>
        <v>14951244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26100</v>
      </c>
      <c r="E218" s="2">
        <v>1013095</v>
      </c>
      <c r="F218" s="2">
        <v>1533263</v>
      </c>
      <c r="G218" s="2">
        <v>7429299</v>
      </c>
      <c r="H218" s="2">
        <v>1681619</v>
      </c>
      <c r="I218" s="2">
        <v>68302</v>
      </c>
      <c r="J218" s="2">
        <v>226668</v>
      </c>
      <c r="K218" s="2">
        <v>91426</v>
      </c>
      <c r="L218" s="2">
        <v>3181</v>
      </c>
      <c r="M218" s="2">
        <v>-102481</v>
      </c>
      <c r="N218" s="2">
        <v>1366910</v>
      </c>
      <c r="O218" s="2">
        <v>1044327</v>
      </c>
      <c r="P218" s="2">
        <v>295342</v>
      </c>
      <c r="Q218" s="2">
        <f t="shared" si="7"/>
        <v>14677051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23494</v>
      </c>
      <c r="E219" s="2">
        <v>933109</v>
      </c>
      <c r="F219" s="2">
        <v>2275149</v>
      </c>
      <c r="G219" s="2">
        <v>6953644</v>
      </c>
      <c r="H219" s="2">
        <v>987002</v>
      </c>
      <c r="I219" s="2">
        <v>53741</v>
      </c>
      <c r="J219" s="2">
        <v>201878</v>
      </c>
      <c r="K219" s="2">
        <v>97012</v>
      </c>
      <c r="L219" s="2">
        <v>4436</v>
      </c>
      <c r="M219" s="2">
        <v>-86798</v>
      </c>
      <c r="N219" s="2">
        <v>1511190</v>
      </c>
      <c r="O219" s="2">
        <v>1242950</v>
      </c>
      <c r="P219" s="2">
        <v>263458</v>
      </c>
      <c r="Q219" s="2">
        <f t="shared" si="7"/>
        <v>14460265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25233</v>
      </c>
      <c r="E220" s="2">
        <v>1027861</v>
      </c>
      <c r="F220" s="2">
        <v>4462120</v>
      </c>
      <c r="G220" s="2">
        <v>6012092</v>
      </c>
      <c r="H220" s="2">
        <v>1132805</v>
      </c>
      <c r="I220" s="2">
        <v>62796</v>
      </c>
      <c r="J220" s="2">
        <v>223215</v>
      </c>
      <c r="K220" s="2">
        <v>133685</v>
      </c>
      <c r="L220" s="2">
        <v>3380</v>
      </c>
      <c r="M220" s="2">
        <v>-54890</v>
      </c>
      <c r="N220" s="2">
        <v>2306545</v>
      </c>
      <c r="O220" s="2">
        <v>1314186</v>
      </c>
      <c r="P220" s="2">
        <v>252012</v>
      </c>
      <c r="Q220" s="2">
        <f t="shared" si="7"/>
        <v>16901040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24487</v>
      </c>
      <c r="E221" s="2">
        <v>900073</v>
      </c>
      <c r="F221" s="2">
        <v>4816929</v>
      </c>
      <c r="G221" s="2">
        <v>4274214</v>
      </c>
      <c r="H221" s="2">
        <v>1551843</v>
      </c>
      <c r="I221" s="2">
        <v>57774</v>
      </c>
      <c r="J221" s="2">
        <v>193811</v>
      </c>
      <c r="K221" s="2">
        <v>122882</v>
      </c>
      <c r="L221" s="2">
        <v>9549</v>
      </c>
      <c r="M221" s="2">
        <v>90859</v>
      </c>
      <c r="N221" s="2">
        <v>2696991</v>
      </c>
      <c r="O221" s="2">
        <v>1485053</v>
      </c>
      <c r="P221" s="2">
        <v>243047</v>
      </c>
      <c r="Q221" s="2">
        <f t="shared" si="7"/>
        <v>16467512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21586</v>
      </c>
      <c r="E222" s="2">
        <v>967741</v>
      </c>
      <c r="F222" s="2">
        <v>4842372</v>
      </c>
      <c r="G222" s="2">
        <v>3729620</v>
      </c>
      <c r="H222" s="2">
        <v>1692739</v>
      </c>
      <c r="I222" s="2">
        <v>51950</v>
      </c>
      <c r="J222" s="2">
        <v>193475</v>
      </c>
      <c r="K222" s="2">
        <v>156435</v>
      </c>
      <c r="L222" s="2">
        <v>3037</v>
      </c>
      <c r="M222" s="2">
        <v>9604</v>
      </c>
      <c r="N222" s="2">
        <v>2818116</v>
      </c>
      <c r="O222" s="2">
        <v>1620549</v>
      </c>
      <c r="P222" s="2">
        <v>275328</v>
      </c>
      <c r="Q222" s="2">
        <f t="shared" si="7"/>
        <v>16382552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22712</v>
      </c>
      <c r="E223" s="2">
        <v>985834</v>
      </c>
      <c r="F223" s="2">
        <v>4850825</v>
      </c>
      <c r="G223" s="2">
        <v>5049291</v>
      </c>
      <c r="H223" s="2">
        <v>1632855</v>
      </c>
      <c r="I223" s="2">
        <v>65001</v>
      </c>
      <c r="J223" s="2">
        <v>204027</v>
      </c>
      <c r="K223" s="2">
        <v>126386</v>
      </c>
      <c r="L223" s="2">
        <v>3122</v>
      </c>
      <c r="M223" s="2">
        <v>50376</v>
      </c>
      <c r="N223" s="2">
        <v>3297023</v>
      </c>
      <c r="O223" s="2">
        <v>1225064</v>
      </c>
      <c r="P223" s="2">
        <v>282561</v>
      </c>
      <c r="Q223" s="2">
        <f t="shared" si="7"/>
        <v>17795077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1846</v>
      </c>
      <c r="E224" s="2">
        <v>1021686</v>
      </c>
      <c r="F224" s="2">
        <v>4471259</v>
      </c>
      <c r="G224" s="2">
        <v>8221558</v>
      </c>
      <c r="H224" s="2">
        <v>1687150</v>
      </c>
      <c r="I224" s="2">
        <v>68209</v>
      </c>
      <c r="J224" s="2">
        <v>219744</v>
      </c>
      <c r="K224" s="2">
        <v>166065</v>
      </c>
      <c r="L224" s="2">
        <v>3365</v>
      </c>
      <c r="M224" s="2">
        <v>40001</v>
      </c>
      <c r="N224" s="2">
        <v>3334078</v>
      </c>
      <c r="O224" s="2">
        <v>1309775</v>
      </c>
      <c r="P224" s="2">
        <v>288711</v>
      </c>
      <c r="Q224" s="2">
        <f t="shared" si="7"/>
        <v>20833447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0</v>
      </c>
      <c r="E225" s="2">
        <v>1025999</v>
      </c>
      <c r="F225" s="2">
        <v>3958253</v>
      </c>
      <c r="G225" s="2">
        <v>9783877</v>
      </c>
      <c r="H225" s="2">
        <v>1677931</v>
      </c>
      <c r="I225" s="2">
        <v>76381</v>
      </c>
      <c r="J225" s="2">
        <v>224017</v>
      </c>
      <c r="K225" s="2">
        <v>119191</v>
      </c>
      <c r="L225" s="2">
        <v>4035</v>
      </c>
      <c r="M225" s="2">
        <v>94718</v>
      </c>
      <c r="N225" s="2">
        <v>3267365</v>
      </c>
      <c r="O225" s="2">
        <v>1201475</v>
      </c>
      <c r="P225" s="2">
        <v>296315</v>
      </c>
      <c r="Q225" s="2">
        <f t="shared" si="7"/>
        <v>21729557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13832</v>
      </c>
      <c r="E226" s="2">
        <v>1006814</v>
      </c>
      <c r="F226" s="2">
        <v>2916842</v>
      </c>
      <c r="G226" s="2">
        <v>8473837</v>
      </c>
      <c r="H226" s="2">
        <v>1369770</v>
      </c>
      <c r="I226" s="2">
        <v>60592</v>
      </c>
      <c r="J226" s="2">
        <v>210429</v>
      </c>
      <c r="K226" s="2">
        <v>124664</v>
      </c>
      <c r="L226" s="2">
        <v>3242</v>
      </c>
      <c r="M226" s="2">
        <v>-1800</v>
      </c>
      <c r="N226" s="2">
        <v>2711057</v>
      </c>
      <c r="O226" s="2">
        <v>1202744</v>
      </c>
      <c r="P226" s="2">
        <v>275983</v>
      </c>
      <c r="Q226" s="2">
        <f t="shared" si="7"/>
        <v>18368006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27265</v>
      </c>
      <c r="E227" s="2">
        <v>887976</v>
      </c>
      <c r="F227" s="2">
        <v>2221124</v>
      </c>
      <c r="G227" s="2">
        <v>8515822</v>
      </c>
      <c r="H227" s="2">
        <v>839895</v>
      </c>
      <c r="I227" s="2">
        <v>73603</v>
      </c>
      <c r="J227" s="2">
        <v>211851</v>
      </c>
      <c r="K227" s="2">
        <v>125855</v>
      </c>
      <c r="L227" s="2">
        <v>7486</v>
      </c>
      <c r="M227" s="2">
        <v>79211</v>
      </c>
      <c r="N227" s="2">
        <v>2477580</v>
      </c>
      <c r="O227" s="2">
        <v>1204923</v>
      </c>
      <c r="P227" s="2">
        <v>255381</v>
      </c>
      <c r="Q227" s="2">
        <f t="shared" si="7"/>
        <v>16927972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26439</v>
      </c>
      <c r="E228" s="2">
        <v>742614</v>
      </c>
      <c r="F228" s="2">
        <v>1682497</v>
      </c>
      <c r="G228" s="2">
        <v>8519893</v>
      </c>
      <c r="H228" s="2">
        <v>800964</v>
      </c>
      <c r="I228" s="2">
        <v>61565</v>
      </c>
      <c r="J228" s="2">
        <v>207145</v>
      </c>
      <c r="K228" s="2">
        <v>109753</v>
      </c>
      <c r="L228" s="2">
        <v>3305</v>
      </c>
      <c r="M228" s="2">
        <v>-42628</v>
      </c>
      <c r="N228" s="2">
        <v>1646564</v>
      </c>
      <c r="O228" s="2">
        <v>1063208</v>
      </c>
      <c r="P228" s="2">
        <v>244410</v>
      </c>
      <c r="Q228" s="2">
        <f t="shared" si="7"/>
        <v>15065729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27462</v>
      </c>
      <c r="E229" s="2">
        <v>893724</v>
      </c>
      <c r="F229" s="2">
        <v>2020601</v>
      </c>
      <c r="G229" s="2">
        <v>8571950</v>
      </c>
      <c r="H229" s="2">
        <v>1110811</v>
      </c>
      <c r="I229" s="2">
        <v>64474</v>
      </c>
      <c r="J229" s="2">
        <v>224088</v>
      </c>
      <c r="K229" s="2">
        <v>102916</v>
      </c>
      <c r="L229" s="2">
        <v>3966</v>
      </c>
      <c r="M229" s="2">
        <v>-106787</v>
      </c>
      <c r="N229" s="2">
        <v>1186833</v>
      </c>
      <c r="O229" s="2">
        <v>1056200</v>
      </c>
      <c r="P229" s="2">
        <v>268941</v>
      </c>
      <c r="Q229" s="2">
        <f t="shared" si="7"/>
        <v>15425179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5" spans="1:17" x14ac:dyDescent="0.2">
      <c r="D245" s="2"/>
      <c r="E245" s="2"/>
      <c r="F245" s="2"/>
    </row>
    <row r="246" spans="1:17" x14ac:dyDescent="0.2">
      <c r="D246" s="2"/>
      <c r="E246" s="2"/>
      <c r="F246" s="2"/>
    </row>
    <row r="247" spans="1:17" x14ac:dyDescent="0.2">
      <c r="B247">
        <v>2001</v>
      </c>
      <c r="C247">
        <v>8760</v>
      </c>
      <c r="D247" s="2">
        <f>SUMIF($B$2:$B$241,$B247,D$2:D$241)/$C247</f>
        <v>254.89166666666668</v>
      </c>
      <c r="E247" s="2">
        <f t="shared" ref="E247:Q262" si="8">SUMIF($B$2:$B$241,$B247,E$2:E$241)/$C247</f>
        <v>1390.5586757990868</v>
      </c>
      <c r="F247" s="2">
        <f t="shared" si="8"/>
        <v>2915.7276255707761</v>
      </c>
      <c r="G247" s="2">
        <f t="shared" si="8"/>
        <v>12777.656392694063</v>
      </c>
      <c r="H247" s="2">
        <f t="shared" si="8"/>
        <v>3792.1826484018266</v>
      </c>
      <c r="I247" s="2">
        <f t="shared" si="8"/>
        <v>23.326141552511416</v>
      </c>
      <c r="J247" s="2">
        <f t="shared" si="8"/>
        <v>237.73253424657534</v>
      </c>
      <c r="K247" s="2">
        <f t="shared" si="8"/>
        <v>129.05239726027398</v>
      </c>
      <c r="L247" s="2">
        <f t="shared" si="8"/>
        <v>348.73207762557075</v>
      </c>
      <c r="M247" s="2">
        <f t="shared" si="8"/>
        <v>-39.918835616438358</v>
      </c>
      <c r="N247" s="2">
        <f t="shared" si="8"/>
        <v>61.903082191780825</v>
      </c>
      <c r="O247" s="2">
        <f t="shared" si="8"/>
        <v>399.51347031963468</v>
      </c>
      <c r="P247" s="2">
        <f t="shared" si="8"/>
        <v>379.42659817351597</v>
      </c>
      <c r="Q247" s="2">
        <f>SUMIF($B$2:$B$241,$B247,Q$2:Q$241)/$C247</f>
        <v>22670.784474885844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265.73150684931505</v>
      </c>
      <c r="E248" s="2">
        <f t="shared" si="8"/>
        <v>1492.4219178082192</v>
      </c>
      <c r="F248" s="2">
        <f t="shared" si="8"/>
        <v>3554.8662100456622</v>
      </c>
      <c r="G248" s="2">
        <f t="shared" si="8"/>
        <v>10231.055251141552</v>
      </c>
      <c r="H248" s="2">
        <f t="shared" si="8"/>
        <v>3921.5</v>
      </c>
      <c r="I248" s="2">
        <f t="shared" si="8"/>
        <v>45.44611872146119</v>
      </c>
      <c r="J248" s="2">
        <f t="shared" si="8"/>
        <v>230.4519406392694</v>
      </c>
      <c r="K248" s="2">
        <f t="shared" si="8"/>
        <v>141.55856164383562</v>
      </c>
      <c r="L248" s="2">
        <f t="shared" si="8"/>
        <v>223.86598173515981</v>
      </c>
      <c r="M248" s="2">
        <f t="shared" si="8"/>
        <v>-27.511073059360729</v>
      </c>
      <c r="N248" s="2">
        <f t="shared" si="8"/>
        <v>63.284474885844752</v>
      </c>
      <c r="O248" s="2">
        <f t="shared" si="8"/>
        <v>434.09189497716898</v>
      </c>
      <c r="P248" s="2">
        <f t="shared" si="8"/>
        <v>451.77968036529683</v>
      </c>
      <c r="Q248" s="2">
        <f t="shared" si="8"/>
        <v>21028.542465753424</v>
      </c>
    </row>
    <row r="249" spans="1:17" x14ac:dyDescent="0.2">
      <c r="B249">
        <v>2003</v>
      </c>
      <c r="C249">
        <v>8760</v>
      </c>
      <c r="D249" s="2">
        <f t="shared" si="9"/>
        <v>265.55981735159816</v>
      </c>
      <c r="E249" s="2">
        <f t="shared" si="8"/>
        <v>1481.9361872146119</v>
      </c>
      <c r="F249" s="2">
        <f t="shared" si="8"/>
        <v>4151.9067351598178</v>
      </c>
      <c r="G249" s="2">
        <f t="shared" si="8"/>
        <v>10437.463584474886</v>
      </c>
      <c r="H249" s="2">
        <f t="shared" si="8"/>
        <v>4063.2179223744292</v>
      </c>
      <c r="I249" s="2">
        <f t="shared" si="8"/>
        <v>32.134018264840179</v>
      </c>
      <c r="J249" s="2">
        <f t="shared" si="8"/>
        <v>257.33801369863016</v>
      </c>
      <c r="K249" s="2">
        <f t="shared" si="8"/>
        <v>200.80079908675799</v>
      </c>
      <c r="L249" s="2">
        <f t="shared" si="8"/>
        <v>273.08778538812783</v>
      </c>
      <c r="M249" s="2">
        <f t="shared" si="8"/>
        <v>-104.1453196347032</v>
      </c>
      <c r="N249" s="2">
        <f t="shared" si="8"/>
        <v>60.913926940639271</v>
      </c>
      <c r="O249" s="2">
        <f t="shared" si="8"/>
        <v>444.6837899543379</v>
      </c>
      <c r="P249" s="2">
        <f t="shared" si="8"/>
        <v>442.92682648401825</v>
      </c>
      <c r="Q249" s="2">
        <f t="shared" si="8"/>
        <v>22007.824086757992</v>
      </c>
    </row>
    <row r="250" spans="1:17" x14ac:dyDescent="0.2">
      <c r="B250">
        <v>2004</v>
      </c>
      <c r="C250">
        <v>8784</v>
      </c>
      <c r="D250" s="2">
        <f t="shared" si="9"/>
        <v>254.75956284153006</v>
      </c>
      <c r="E250" s="2">
        <f t="shared" si="8"/>
        <v>1491.9520719489981</v>
      </c>
      <c r="F250" s="2">
        <f t="shared" si="8"/>
        <v>3886.7177823315119</v>
      </c>
      <c r="G250" s="2">
        <f t="shared" si="8"/>
        <v>11409.635018214936</v>
      </c>
      <c r="H250" s="2">
        <f t="shared" si="8"/>
        <v>3445.7977003642986</v>
      </c>
      <c r="I250" s="2">
        <f t="shared" si="8"/>
        <v>48.7893897996357</v>
      </c>
      <c r="J250" s="2">
        <f t="shared" si="8"/>
        <v>246.12044626593806</v>
      </c>
      <c r="K250" s="2">
        <f t="shared" si="8"/>
        <v>235.19637978142077</v>
      </c>
      <c r="L250" s="2">
        <f t="shared" si="8"/>
        <v>257.6160063752277</v>
      </c>
      <c r="M250" s="2">
        <f t="shared" si="8"/>
        <v>-92.990778688524586</v>
      </c>
      <c r="N250" s="2">
        <f t="shared" si="8"/>
        <v>64.992030965391621</v>
      </c>
      <c r="O250" s="2">
        <f t="shared" si="8"/>
        <v>490.19535519125685</v>
      </c>
      <c r="P250" s="2">
        <f t="shared" si="8"/>
        <v>435.66757741347908</v>
      </c>
      <c r="Q250" s="2">
        <f t="shared" si="8"/>
        <v>22174.448542805101</v>
      </c>
    </row>
    <row r="251" spans="1:17" x14ac:dyDescent="0.2">
      <c r="B251">
        <v>2005</v>
      </c>
      <c r="C251">
        <v>8760</v>
      </c>
      <c r="D251" s="2">
        <f t="shared" si="9"/>
        <v>243.76438356164383</v>
      </c>
      <c r="E251" s="2">
        <f t="shared" si="8"/>
        <v>1486.6027397260275</v>
      </c>
      <c r="F251" s="2">
        <f t="shared" si="8"/>
        <v>4524.1855022831051</v>
      </c>
      <c r="G251" s="2">
        <f t="shared" si="8"/>
        <v>10656.832191780823</v>
      </c>
      <c r="H251" s="2">
        <f t="shared" si="8"/>
        <v>4127.2714611872143</v>
      </c>
      <c r="I251" s="2">
        <f t="shared" si="8"/>
        <v>47.889041095890413</v>
      </c>
      <c r="J251" s="2">
        <f t="shared" si="8"/>
        <v>253.8271689497717</v>
      </c>
      <c r="K251" s="2">
        <f t="shared" si="8"/>
        <v>260.22648401826484</v>
      </c>
      <c r="L251" s="2">
        <f t="shared" si="8"/>
        <v>290.37636986301368</v>
      </c>
      <c r="M251" s="2">
        <f t="shared" si="8"/>
        <v>13.675000000000001</v>
      </c>
      <c r="N251" s="2">
        <f t="shared" si="8"/>
        <v>61.268607305936072</v>
      </c>
      <c r="O251" s="2">
        <f t="shared" si="8"/>
        <v>486.5558219178082</v>
      </c>
      <c r="P251" s="2">
        <f t="shared" si="8"/>
        <v>412.00228310502285</v>
      </c>
      <c r="Q251" s="2">
        <f t="shared" si="8"/>
        <v>22864.477054794519</v>
      </c>
    </row>
    <row r="252" spans="1:17" x14ac:dyDescent="0.2">
      <c r="B252">
        <v>2006</v>
      </c>
      <c r="C252">
        <v>8760</v>
      </c>
      <c r="D252" s="2">
        <f t="shared" si="9"/>
        <v>255.17602739726027</v>
      </c>
      <c r="E252" s="2">
        <f t="shared" si="8"/>
        <v>1463.6339041095891</v>
      </c>
      <c r="F252" s="2">
        <f t="shared" si="8"/>
        <v>5484.8606164383564</v>
      </c>
      <c r="G252" s="2">
        <f t="shared" si="8"/>
        <v>12065.196004566211</v>
      </c>
      <c r="H252" s="2">
        <f t="shared" si="8"/>
        <v>3648.2444063926941</v>
      </c>
      <c r="I252" s="2">
        <f t="shared" si="8"/>
        <v>52.976826484018268</v>
      </c>
      <c r="J252" s="2">
        <f t="shared" si="8"/>
        <v>261.92865296803654</v>
      </c>
      <c r="K252" s="2">
        <f t="shared" si="8"/>
        <v>230.87271689497717</v>
      </c>
      <c r="L252" s="2">
        <f t="shared" si="8"/>
        <v>270.33961187214612</v>
      </c>
      <c r="M252" s="2">
        <f t="shared" si="8"/>
        <v>10.974543378995433</v>
      </c>
      <c r="N252" s="2">
        <f t="shared" si="8"/>
        <v>56.457990867579909</v>
      </c>
      <c r="O252" s="2">
        <f t="shared" si="8"/>
        <v>557.39726027397262</v>
      </c>
      <c r="P252" s="2">
        <f t="shared" si="8"/>
        <v>390.64988584474884</v>
      </c>
      <c r="Q252" s="2">
        <f t="shared" si="8"/>
        <v>24748.708447488585</v>
      </c>
    </row>
    <row r="253" spans="1:17" x14ac:dyDescent="0.2">
      <c r="B253">
        <v>2007</v>
      </c>
      <c r="C253">
        <v>8760</v>
      </c>
      <c r="D253" s="2">
        <f t="shared" si="9"/>
        <v>262.36358447488584</v>
      </c>
      <c r="E253" s="2">
        <f t="shared" si="8"/>
        <v>1482.9579908675798</v>
      </c>
      <c r="F253" s="2">
        <f t="shared" si="8"/>
        <v>3119.6062785388126</v>
      </c>
      <c r="G253" s="2">
        <f t="shared" si="8"/>
        <v>13207.816210045663</v>
      </c>
      <c r="H253" s="2">
        <f t="shared" si="8"/>
        <v>4085.9006849315069</v>
      </c>
      <c r="I253" s="2">
        <f t="shared" si="8"/>
        <v>48.110388127853881</v>
      </c>
      <c r="J253" s="2">
        <f t="shared" si="8"/>
        <v>263.15399543378993</v>
      </c>
      <c r="K253" s="2">
        <f t="shared" si="8"/>
        <v>207.54646118721462</v>
      </c>
      <c r="L253" s="2">
        <f t="shared" si="8"/>
        <v>266.43515981735158</v>
      </c>
      <c r="M253" s="2">
        <f t="shared" si="8"/>
        <v>35.362899543378994</v>
      </c>
      <c r="N253" s="2">
        <f t="shared" si="8"/>
        <v>63.580936073059362</v>
      </c>
      <c r="O253" s="2">
        <f t="shared" si="8"/>
        <v>637.54954337899539</v>
      </c>
      <c r="P253" s="2">
        <f t="shared" si="8"/>
        <v>388.97442922374427</v>
      </c>
      <c r="Q253" s="2">
        <f t="shared" si="8"/>
        <v>24069.358561643836</v>
      </c>
    </row>
    <row r="254" spans="1:17" x14ac:dyDescent="0.2">
      <c r="B254">
        <v>2008</v>
      </c>
      <c r="C254">
        <v>8784</v>
      </c>
      <c r="D254" s="2">
        <f t="shared" si="9"/>
        <v>259.60837887067396</v>
      </c>
      <c r="E254" s="2">
        <f t="shared" si="8"/>
        <v>1466.6437841530055</v>
      </c>
      <c r="F254" s="2">
        <f t="shared" si="8"/>
        <v>2746.790869763206</v>
      </c>
      <c r="G254" s="2">
        <f t="shared" si="8"/>
        <v>13660.261612021857</v>
      </c>
      <c r="H254" s="2">
        <f t="shared" si="8"/>
        <v>3697.8997040072859</v>
      </c>
      <c r="I254" s="2">
        <f t="shared" si="8"/>
        <v>64.926343351548269</v>
      </c>
      <c r="J254" s="2">
        <f t="shared" si="8"/>
        <v>268.89196265938068</v>
      </c>
      <c r="K254" s="2">
        <f t="shared" si="8"/>
        <v>191.81033697632057</v>
      </c>
      <c r="L254" s="2">
        <f t="shared" si="8"/>
        <v>198.26832877959927</v>
      </c>
      <c r="M254" s="2">
        <f t="shared" si="8"/>
        <v>36.573656648451731</v>
      </c>
      <c r="N254" s="2">
        <f t="shared" si="8"/>
        <v>76.329804189435336</v>
      </c>
      <c r="O254" s="2">
        <f t="shared" si="8"/>
        <v>613.04121129326052</v>
      </c>
      <c r="P254" s="2">
        <f t="shared" si="8"/>
        <v>396.57957650273227</v>
      </c>
      <c r="Q254" s="2">
        <f t="shared" si="8"/>
        <v>23677.625569216758</v>
      </c>
    </row>
    <row r="255" spans="1:17" x14ac:dyDescent="0.2">
      <c r="B255">
        <v>2009</v>
      </c>
      <c r="C255">
        <v>8760</v>
      </c>
      <c r="D255" s="2">
        <f t="shared" si="9"/>
        <v>234.01221461187214</v>
      </c>
      <c r="E255" s="2">
        <f t="shared" si="8"/>
        <v>1467.2126712328768</v>
      </c>
      <c r="F255" s="2">
        <f t="shared" si="8"/>
        <v>3183.5658675799086</v>
      </c>
      <c r="G255" s="2">
        <f t="shared" si="8"/>
        <v>12952.449086757992</v>
      </c>
      <c r="H255" s="2">
        <f t="shared" si="8"/>
        <v>3626.0050228310502</v>
      </c>
      <c r="I255" s="2">
        <f t="shared" si="8"/>
        <v>85.92317351598173</v>
      </c>
      <c r="J255" s="2">
        <f t="shared" si="8"/>
        <v>281.69657534246574</v>
      </c>
      <c r="K255" s="2">
        <f t="shared" si="8"/>
        <v>185.25627853881278</v>
      </c>
      <c r="L255" s="2">
        <f t="shared" si="8"/>
        <v>176.12408675799088</v>
      </c>
      <c r="M255" s="2">
        <f t="shared" si="8"/>
        <v>17.448515981735159</v>
      </c>
      <c r="N255" s="2">
        <f t="shared" si="8"/>
        <v>73.902968036529685</v>
      </c>
      <c r="O255" s="2">
        <f t="shared" si="8"/>
        <v>666.64554794520552</v>
      </c>
      <c r="P255" s="2">
        <f t="shared" si="8"/>
        <v>426.02933789954341</v>
      </c>
      <c r="Q255" s="2">
        <f t="shared" si="8"/>
        <v>23376.271347031965</v>
      </c>
    </row>
    <row r="256" spans="1:17" x14ac:dyDescent="0.2">
      <c r="B256">
        <v>2010</v>
      </c>
      <c r="C256">
        <v>8760</v>
      </c>
      <c r="D256" s="2">
        <f t="shared" si="9"/>
        <v>239.75114155251143</v>
      </c>
      <c r="E256" s="2">
        <f t="shared" si="8"/>
        <v>1438.3674657534248</v>
      </c>
      <c r="F256" s="2">
        <f t="shared" si="8"/>
        <v>3816.3092465753425</v>
      </c>
      <c r="G256" s="2">
        <f t="shared" si="8"/>
        <v>12274.236643835617</v>
      </c>
      <c r="H256" s="2">
        <f t="shared" si="8"/>
        <v>3675.8855022831049</v>
      </c>
      <c r="I256" s="2">
        <f t="shared" si="8"/>
        <v>95.781735159817345</v>
      </c>
      <c r="J256" s="2">
        <f t="shared" si="8"/>
        <v>279.76963470319635</v>
      </c>
      <c r="K256" s="2">
        <f t="shared" si="8"/>
        <v>193.4519406392694</v>
      </c>
      <c r="L256" s="2">
        <f t="shared" si="8"/>
        <v>120.92351598173516</v>
      </c>
      <c r="M256" s="2">
        <f t="shared" si="8"/>
        <v>-19.550799086757991</v>
      </c>
      <c r="N256" s="2">
        <f t="shared" si="8"/>
        <v>87.823287671232876</v>
      </c>
      <c r="O256" s="2">
        <f t="shared" si="8"/>
        <v>693.90753424657532</v>
      </c>
      <c r="P256" s="2">
        <f t="shared" si="8"/>
        <v>405.35125570776256</v>
      </c>
      <c r="Q256" s="2">
        <f t="shared" si="8"/>
        <v>23302.008105022833</v>
      </c>
    </row>
    <row r="257" spans="2:40" x14ac:dyDescent="0.2">
      <c r="B257">
        <v>2011</v>
      </c>
      <c r="C257">
        <v>8760</v>
      </c>
      <c r="D257" s="2">
        <f t="shared" si="9"/>
        <v>226.27659817351599</v>
      </c>
      <c r="E257" s="2">
        <f t="shared" si="8"/>
        <v>1432.9204337899544</v>
      </c>
      <c r="F257" s="2">
        <f t="shared" si="8"/>
        <v>4858.1583333333338</v>
      </c>
      <c r="G257" s="2">
        <f t="shared" si="8"/>
        <v>10156.830022831051</v>
      </c>
      <c r="H257" s="2">
        <f t="shared" si="8"/>
        <v>4185.3021689497718</v>
      </c>
      <c r="I257" s="2">
        <f t="shared" si="8"/>
        <v>104.67203196347032</v>
      </c>
      <c r="J257" s="2">
        <f t="shared" si="8"/>
        <v>295.05616438356162</v>
      </c>
      <c r="K257" s="2">
        <f t="shared" si="8"/>
        <v>190.29543378995433</v>
      </c>
      <c r="L257" s="2">
        <f t="shared" si="8"/>
        <v>103.94657534246575</v>
      </c>
      <c r="M257" s="2">
        <f t="shared" si="8"/>
        <v>-10.136301369863014</v>
      </c>
      <c r="N257" s="2">
        <f t="shared" si="8"/>
        <v>101.46449771689498</v>
      </c>
      <c r="O257" s="2">
        <f t="shared" si="8"/>
        <v>884.91289954337901</v>
      </c>
      <c r="P257" s="2">
        <f t="shared" si="8"/>
        <v>393.22853881278542</v>
      </c>
      <c r="Q257" s="2">
        <f t="shared" si="8"/>
        <v>22922.927397260275</v>
      </c>
    </row>
    <row r="258" spans="2:40" x14ac:dyDescent="0.2">
      <c r="B258">
        <v>2012</v>
      </c>
      <c r="C258">
        <v>8784</v>
      </c>
      <c r="D258" s="2">
        <f t="shared" si="9"/>
        <v>156.54417122040073</v>
      </c>
      <c r="E258" s="2">
        <f t="shared" si="8"/>
        <v>1425.2048041894354</v>
      </c>
      <c r="F258" s="2">
        <f t="shared" si="8"/>
        <v>3055.2561475409834</v>
      </c>
      <c r="G258" s="2">
        <f t="shared" si="8"/>
        <v>13623.443647540984</v>
      </c>
      <c r="H258" s="2">
        <f t="shared" si="8"/>
        <v>2106.945355191257</v>
      </c>
      <c r="I258" s="2">
        <f t="shared" si="8"/>
        <v>92.74658469945355</v>
      </c>
      <c r="J258" s="2">
        <f t="shared" si="8"/>
        <v>286.17042349726773</v>
      </c>
      <c r="K258" s="2">
        <f t="shared" si="8"/>
        <v>168.96220400728598</v>
      </c>
      <c r="L258" s="2">
        <f t="shared" si="8"/>
        <v>32.994307832422585</v>
      </c>
      <c r="M258" s="2">
        <f t="shared" si="8"/>
        <v>65.443761384335161</v>
      </c>
      <c r="N258" s="2">
        <f t="shared" si="8"/>
        <v>157.36566484517303</v>
      </c>
      <c r="O258" s="2">
        <f t="shared" si="8"/>
        <v>1110.4540072859745</v>
      </c>
      <c r="P258" s="2">
        <f t="shared" si="8"/>
        <v>432.33117030965394</v>
      </c>
      <c r="Q258" s="2">
        <f t="shared" si="8"/>
        <v>22713.862249544625</v>
      </c>
    </row>
    <row r="259" spans="2:40" x14ac:dyDescent="0.2">
      <c r="B259">
        <v>2013</v>
      </c>
      <c r="C259">
        <v>8760</v>
      </c>
      <c r="D259" s="2">
        <f t="shared" si="9"/>
        <v>93.969406392694069</v>
      </c>
      <c r="E259" s="2">
        <f t="shared" si="8"/>
        <v>1404.8594748858447</v>
      </c>
      <c r="F259" s="2">
        <f t="shared" si="8"/>
        <v>2711.7122146118722</v>
      </c>
      <c r="G259" s="2">
        <f t="shared" si="8"/>
        <v>13644.16210045662</v>
      </c>
      <c r="H259" s="2">
        <f t="shared" si="8"/>
        <v>2044.7423515981736</v>
      </c>
      <c r="I259" s="2">
        <f t="shared" si="8"/>
        <v>93.155821917808225</v>
      </c>
      <c r="J259" s="2">
        <f t="shared" si="8"/>
        <v>324.56666666666666</v>
      </c>
      <c r="K259" s="2">
        <f t="shared" si="8"/>
        <v>160.47043378995434</v>
      </c>
      <c r="L259" s="2">
        <f t="shared" si="8"/>
        <v>7.8603881278538816</v>
      </c>
      <c r="M259" s="2">
        <f t="shared" si="8"/>
        <v>22.407534246575342</v>
      </c>
      <c r="N259" s="2">
        <f t="shared" si="8"/>
        <v>435.35650684931505</v>
      </c>
      <c r="O259" s="2">
        <f t="shared" si="8"/>
        <v>1463.7054794520548</v>
      </c>
      <c r="P259" s="2">
        <f t="shared" si="8"/>
        <v>432.88504566210048</v>
      </c>
      <c r="Q259" s="2">
        <f t="shared" si="8"/>
        <v>22839.853424657533</v>
      </c>
    </row>
    <row r="260" spans="2:40" x14ac:dyDescent="0.2">
      <c r="B260">
        <v>2014</v>
      </c>
      <c r="C260">
        <v>8760</v>
      </c>
      <c r="D260" s="2">
        <f t="shared" si="9"/>
        <v>90.892922374429219</v>
      </c>
      <c r="E260" s="2">
        <f t="shared" si="8"/>
        <v>1437.749200913242</v>
      </c>
      <c r="F260" s="2">
        <f t="shared" si="8"/>
        <v>1873.2043378995434</v>
      </c>
      <c r="G260" s="2">
        <f t="shared" si="8"/>
        <v>13500.832990867581</v>
      </c>
      <c r="H260" s="2">
        <f t="shared" si="8"/>
        <v>1939.0385844748857</v>
      </c>
      <c r="I260" s="2">
        <f t="shared" si="8"/>
        <v>92.709246575342462</v>
      </c>
      <c r="J260" s="2">
        <f t="shared" si="8"/>
        <v>326.49577625570777</v>
      </c>
      <c r="K260" s="2">
        <f t="shared" si="8"/>
        <v>146.78972602739725</v>
      </c>
      <c r="L260" s="2">
        <f t="shared" si="8"/>
        <v>7.3728310502283101</v>
      </c>
      <c r="M260" s="2">
        <f t="shared" si="8"/>
        <v>-15.971232876712328</v>
      </c>
      <c r="N260" s="2">
        <f t="shared" si="8"/>
        <v>1129.1037671232878</v>
      </c>
      <c r="O260" s="2">
        <f t="shared" si="8"/>
        <v>1572.5994292237442</v>
      </c>
      <c r="P260" s="2">
        <f t="shared" si="8"/>
        <v>468.21712328767126</v>
      </c>
      <c r="Q260" s="2">
        <f t="shared" si="8"/>
        <v>22569.034703196347</v>
      </c>
    </row>
    <row r="261" spans="2:40" x14ac:dyDescent="0.2">
      <c r="B261">
        <v>2015</v>
      </c>
      <c r="C261">
        <v>8760</v>
      </c>
      <c r="D261" s="2">
        <f t="shared" si="9"/>
        <v>34.003767123287673</v>
      </c>
      <c r="E261" s="2">
        <f t="shared" si="8"/>
        <v>1356.5221461187214</v>
      </c>
      <c r="F261" s="2">
        <f t="shared" si="8"/>
        <v>1576.3126712328767</v>
      </c>
      <c r="G261" s="2">
        <f t="shared" si="8"/>
        <v>13257.946004566211</v>
      </c>
      <c r="H261" s="2">
        <f t="shared" si="8"/>
        <v>2112.4868721461189</v>
      </c>
      <c r="I261" s="2">
        <f t="shared" si="8"/>
        <v>92.661643835616445</v>
      </c>
      <c r="J261" s="2">
        <f t="shared" si="8"/>
        <v>329.1929223744292</v>
      </c>
      <c r="K261" s="2">
        <f t="shared" si="8"/>
        <v>176.7851598173516</v>
      </c>
      <c r="L261" s="2">
        <f t="shared" si="8"/>
        <v>9.6478310502283104</v>
      </c>
      <c r="M261" s="2">
        <f t="shared" si="8"/>
        <v>12.859589041095891</v>
      </c>
      <c r="N261" s="2">
        <f t="shared" si="8"/>
        <v>1691.1397260273973</v>
      </c>
      <c r="O261" s="2">
        <f t="shared" si="8"/>
        <v>1396.0682648401826</v>
      </c>
      <c r="P261" s="2">
        <f t="shared" si="8"/>
        <v>409.15114155251143</v>
      </c>
      <c r="Q261" s="2">
        <f t="shared" si="8"/>
        <v>22454.777739726029</v>
      </c>
    </row>
    <row r="262" spans="2:40" x14ac:dyDescent="0.2">
      <c r="B262">
        <v>2016</v>
      </c>
      <c r="C262">
        <v>8784</v>
      </c>
      <c r="D262" s="2">
        <f t="shared" si="9"/>
        <v>36.301912568306008</v>
      </c>
      <c r="E262" s="2">
        <f t="shared" si="8"/>
        <v>1419.4953324225864</v>
      </c>
      <c r="F262" s="2">
        <f t="shared" si="8"/>
        <v>3295.1405965391623</v>
      </c>
      <c r="G262" s="2">
        <f t="shared" si="8"/>
        <v>11103.253756830602</v>
      </c>
      <c r="H262" s="2">
        <f t="shared" si="8"/>
        <v>2152.502049180328</v>
      </c>
      <c r="I262" s="2">
        <f t="shared" si="8"/>
        <v>91.195924408014577</v>
      </c>
      <c r="J262" s="2">
        <f t="shared" si="8"/>
        <v>328.95355191256829</v>
      </c>
      <c r="K262" s="2">
        <f t="shared" si="8"/>
        <v>163.77823315118397</v>
      </c>
      <c r="L262" s="2">
        <f t="shared" si="8"/>
        <v>10.536543715846994</v>
      </c>
      <c r="M262" s="2">
        <f t="shared" si="8"/>
        <v>-29.525159380692166</v>
      </c>
      <c r="N262" s="2">
        <f t="shared" si="8"/>
        <v>2166.4840619307834</v>
      </c>
      <c r="O262" s="2">
        <f t="shared" si="8"/>
        <v>1559.4386384335155</v>
      </c>
      <c r="P262" s="2">
        <f t="shared" si="8"/>
        <v>361.61168032786884</v>
      </c>
      <c r="Q262" s="2">
        <f t="shared" si="8"/>
        <v>22659.167122040071</v>
      </c>
    </row>
    <row r="263" spans="2:40" x14ac:dyDescent="0.2">
      <c r="B263">
        <v>2017</v>
      </c>
      <c r="C263">
        <v>8760</v>
      </c>
      <c r="D263" s="2">
        <f t="shared" si="9"/>
        <v>33.229680365296801</v>
      </c>
      <c r="E263" s="2">
        <f t="shared" si="9"/>
        <v>1326.8929223744292</v>
      </c>
      <c r="F263" s="2">
        <f t="shared" si="9"/>
        <v>4873.639726027397</v>
      </c>
      <c r="G263" s="2">
        <f t="shared" si="9"/>
        <v>10034.966210045663</v>
      </c>
      <c r="H263" s="2">
        <f t="shared" si="9"/>
        <v>2043.5021689497717</v>
      </c>
      <c r="I263" s="2">
        <f t="shared" si="9"/>
        <v>95.638127853881272</v>
      </c>
      <c r="J263" s="2">
        <f t="shared" si="9"/>
        <v>293.70057077625569</v>
      </c>
      <c r="K263" s="2">
        <f t="shared" si="9"/>
        <v>161.95285388127854</v>
      </c>
      <c r="L263" s="2">
        <f t="shared" si="9"/>
        <v>5.2292237442922378</v>
      </c>
      <c r="M263" s="2">
        <f t="shared" si="9"/>
        <v>46.513013698630139</v>
      </c>
      <c r="N263" s="2">
        <f t="shared" si="9"/>
        <v>2637.0055936073059</v>
      </c>
      <c r="O263" s="2">
        <f t="shared" si="9"/>
        <v>1594.8316210045662</v>
      </c>
      <c r="P263" s="2">
        <f t="shared" si="9"/>
        <v>381.08047945205482</v>
      </c>
      <c r="Q263" s="2">
        <f t="shared" si="9"/>
        <v>23528.182191780823</v>
      </c>
      <c r="S263" t="s">
        <v>425</v>
      </c>
    </row>
    <row r="264" spans="2:40" x14ac:dyDescent="0.2">
      <c r="B264">
        <v>2018</v>
      </c>
      <c r="C264">
        <v>8760</v>
      </c>
      <c r="D264" s="2">
        <f t="shared" ref="D264:Q265" si="10">SUMIF($B$2:$B$241,$B264,D$2:D$241)/$C264</f>
        <v>32.115296803652967</v>
      </c>
      <c r="E264" s="2">
        <f t="shared" si="10"/>
        <v>1372.9187214611873</v>
      </c>
      <c r="F264" s="2">
        <f t="shared" si="10"/>
        <v>2956.3406392694064</v>
      </c>
      <c r="G264" s="2">
        <f t="shared" si="10"/>
        <v>10525.365753424658</v>
      </c>
      <c r="H264" s="2">
        <f t="shared" si="10"/>
        <v>2079.1688356164382</v>
      </c>
      <c r="I264" s="2">
        <f t="shared" si="10"/>
        <v>97.305479452054797</v>
      </c>
      <c r="J264" s="2">
        <f t="shared" si="10"/>
        <v>313.18093607305934</v>
      </c>
      <c r="K264" s="2">
        <f t="shared" si="10"/>
        <v>166.11415525114154</v>
      </c>
      <c r="L264" s="2">
        <f t="shared" si="10"/>
        <v>7.9502283105022835</v>
      </c>
      <c r="M264" s="2">
        <f t="shared" si="10"/>
        <v>-16.960502283105022</v>
      </c>
      <c r="N264" s="2">
        <f t="shared" si="10"/>
        <v>3076.596803652968</v>
      </c>
      <c r="O264" s="2">
        <f t="shared" si="10"/>
        <v>1558.2257990867579</v>
      </c>
      <c r="P264" s="2">
        <f t="shared" si="10"/>
        <v>346.16301369863015</v>
      </c>
      <c r="Q264" s="2">
        <f t="shared" si="10"/>
        <v>22514.485159817352</v>
      </c>
      <c r="S264" s="2">
        <v>29135.19086757991</v>
      </c>
      <c r="T264" s="4">
        <f>(E264+F264+H264+I264+J264+K264+M264+N264+O264+P264)/S264</f>
        <v>0.41012444145594423</v>
      </c>
    </row>
    <row r="265" spans="2:40" x14ac:dyDescent="0.2">
      <c r="B265">
        <v>2019</v>
      </c>
      <c r="C265">
        <v>8760</v>
      </c>
      <c r="D265" s="2">
        <f t="shared" si="10"/>
        <v>27.449315068493149</v>
      </c>
      <c r="E265" s="2">
        <f t="shared" si="10"/>
        <v>1302.1148401826483</v>
      </c>
      <c r="F265" s="2">
        <f>SUMIF($B$2:$B$241,$B265,F$2:F$241)/$C265</f>
        <v>4572.0586757990868</v>
      </c>
      <c r="G265" s="2">
        <f t="shared" si="10"/>
        <v>9764.2804794520544</v>
      </c>
      <c r="H265" s="2">
        <f t="shared" si="10"/>
        <v>1845.3634703196346</v>
      </c>
      <c r="I265" s="2">
        <f t="shared" si="10"/>
        <v>87.258904109589039</v>
      </c>
      <c r="J265" s="2">
        <f t="shared" si="10"/>
        <v>289.99406392694061</v>
      </c>
      <c r="K265" s="2">
        <f t="shared" si="10"/>
        <v>168.52397260273972</v>
      </c>
      <c r="L265" s="2">
        <f t="shared" si="10"/>
        <v>5.9479452054794519</v>
      </c>
      <c r="M265" s="2">
        <f t="shared" si="10"/>
        <v>-3.4948630136986303</v>
      </c>
      <c r="N265" s="2">
        <f t="shared" si="10"/>
        <v>3267.1520547945206</v>
      </c>
      <c r="O265" s="2">
        <f t="shared" si="10"/>
        <v>1708.9559360730593</v>
      </c>
      <c r="P265" s="2">
        <f t="shared" si="10"/>
        <v>370.03299086757988</v>
      </c>
      <c r="Q265" s="2">
        <f t="shared" si="10"/>
        <v>23405.637785388128</v>
      </c>
      <c r="S265" s="2">
        <v>29127.791444146151</v>
      </c>
      <c r="T265" s="4">
        <f t="shared" ref="T265:T290" si="11">(E265+F265+H265+I265+J265+K265+M265+N265+O265+P265)/S265</f>
        <v>0.46718131966015947</v>
      </c>
    </row>
    <row r="266" spans="2:40" s="13" customFormat="1" x14ac:dyDescent="0.2">
      <c r="B266" s="13">
        <v>2020</v>
      </c>
      <c r="C266" s="11">
        <v>8784</v>
      </c>
      <c r="S266" s="14">
        <v>29120.393899933548</v>
      </c>
      <c r="T266" s="4"/>
      <c r="W266" s="14" t="s">
        <v>68</v>
      </c>
      <c r="X266" s="14" t="s">
        <v>69</v>
      </c>
      <c r="Y266" s="14" t="s">
        <v>70</v>
      </c>
      <c r="Z266" s="14" t="s">
        <v>71</v>
      </c>
      <c r="AA266" s="14" t="s">
        <v>72</v>
      </c>
      <c r="AB266" s="14" t="s">
        <v>73</v>
      </c>
      <c r="AC266" s="14" t="s">
        <v>74</v>
      </c>
      <c r="AD266" s="14" t="s">
        <v>75</v>
      </c>
      <c r="AE266" s="14" t="s">
        <v>76</v>
      </c>
      <c r="AF266" s="14" t="s">
        <v>77</v>
      </c>
      <c r="AG266" s="14" t="s">
        <v>78</v>
      </c>
      <c r="AH266" s="14" t="s">
        <v>79</v>
      </c>
      <c r="AI266" s="14" t="s">
        <v>80</v>
      </c>
      <c r="AJ266" s="14" t="s">
        <v>81</v>
      </c>
      <c r="AK266" s="14" t="s">
        <v>82</v>
      </c>
      <c r="AL266" s="14" t="s">
        <v>83</v>
      </c>
      <c r="AM266" s="14" t="s">
        <v>84</v>
      </c>
      <c r="AN266" s="14" t="s">
        <v>85</v>
      </c>
    </row>
    <row r="267" spans="2:4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6"/>
      <c r="N267" s="2"/>
      <c r="O267" s="2"/>
      <c r="P267" s="2"/>
      <c r="Q267" s="2"/>
      <c r="R267" s="2"/>
      <c r="S267" s="2">
        <v>29112.998234464842</v>
      </c>
      <c r="T267" s="4">
        <f t="shared" si="11"/>
        <v>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">
      <c r="B268">
        <v>2022</v>
      </c>
      <c r="C268">
        <v>2022</v>
      </c>
      <c r="D268" s="2">
        <f t="shared" ref="D268:D291" si="12">AF268</f>
        <v>25.757770000000001</v>
      </c>
      <c r="E268" s="2">
        <f t="shared" ref="E268:E291" si="13">AG268</f>
        <v>1352.6469999999999</v>
      </c>
      <c r="F268" s="2">
        <f t="shared" ref="F268:F291" si="14">Y268</f>
        <v>3486.3470000000002</v>
      </c>
      <c r="G268" s="2">
        <f t="shared" ref="G268:G291" si="15">W268+AD268+AH268</f>
        <v>6381.3038400000005</v>
      </c>
      <c r="H268" s="2">
        <f t="shared" ref="H268:H291" si="16">AI268</f>
        <v>2184.7860000000001</v>
      </c>
      <c r="I268" s="2">
        <f t="shared" ref="I268:I291" si="17">AE268+X268</f>
        <v>63.348998999999999</v>
      </c>
      <c r="J268" s="2"/>
      <c r="K268" s="2"/>
      <c r="L268" s="2"/>
      <c r="M268" s="6">
        <f t="shared" ref="M268:M291" si="18">AL268+AM268</f>
        <v>-30.731202999999997</v>
      </c>
      <c r="N268" s="2">
        <f t="shared" ref="N268:N291" si="19">AB268+AA268+AK268</f>
        <v>5035.6426999999994</v>
      </c>
      <c r="O268" s="2">
        <f t="shared" ref="O268:O291" si="20">AN268</f>
        <v>2262.1950000000002</v>
      </c>
      <c r="P268" s="2">
        <f t="shared" ref="P268:P291" si="21">AJ268</f>
        <v>776.0598</v>
      </c>
      <c r="Q268" s="2">
        <f t="shared" ref="Q268:Q291" si="22">SUM(D268:P268)</f>
        <v>21537.356905999997</v>
      </c>
      <c r="R268" s="2"/>
      <c r="S268" s="2">
        <v>29105.604447262889</v>
      </c>
      <c r="T268" s="4">
        <f t="shared" si="11"/>
        <v>0.51984130147219343</v>
      </c>
      <c r="U268" s="2"/>
      <c r="V268" s="2"/>
      <c r="W268" s="2">
        <f>VLOOKUP(W$266,AURORA!$C$3:$AC$460,$B268-2020,FALSE)</f>
        <v>6282.1040000000003</v>
      </c>
      <c r="X268" s="2">
        <f>VLOOKUP(X$266,AURORA!$C$3:$AC$460,$B268-2020,FALSE)</f>
        <v>54.498750000000001</v>
      </c>
      <c r="Y268" s="2">
        <f>VLOOKUP(Y$266,AURORA!$C$3:$AC$460,$B268-2020,FALSE)</f>
        <v>3486.3470000000002</v>
      </c>
      <c r="Z268" s="2">
        <f>VLOOKUP(Z$266,AURORA!$C$3:$AC$460,$B268-2020,FALSE)</f>
        <v>0.25778640000000003</v>
      </c>
      <c r="AA268" s="2">
        <f>VLOOKUP(AA$266,AURORA!$C$3:$AC$460,$B268-2020,FALSE)</f>
        <v>1789.4870000000001</v>
      </c>
      <c r="AB268" s="2">
        <f>VLOOKUP(AB$266,AURORA!$C$3:$AC$460,$B268-2020,FALSE)</f>
        <v>2910.7080000000001</v>
      </c>
      <c r="AC268" s="2">
        <f>VLOOKUP(AC$266,AURORA!$C$3:$AC$460,$B268-2020,FALSE)</f>
        <v>0</v>
      </c>
      <c r="AD268" s="2">
        <f>VLOOKUP(AD$266,AURORA!$C$3:$AC$460,$B268-2020,FALSE)</f>
        <v>64.382459999999995</v>
      </c>
      <c r="AE268" s="2">
        <f>VLOOKUP(AE$266,AURORA!$C$3:$AC$460,$B268-2020,FALSE)</f>
        <v>8.8502489999999998</v>
      </c>
      <c r="AF268" s="2">
        <f>VLOOKUP(AF$266,AURORA!$C$3:$AC$460,$B268-2020,FALSE)</f>
        <v>25.757770000000001</v>
      </c>
      <c r="AG268" s="2">
        <f>VLOOKUP(AG$266,AURORA!$C$3:$AC$460,$B268-2020,FALSE)</f>
        <v>1352.6469999999999</v>
      </c>
      <c r="AH268" s="2">
        <f>VLOOKUP(AH$266,AURORA!$C$3:$AC$460,$B268-2020,FALSE)</f>
        <v>34.81738</v>
      </c>
      <c r="AI268" s="2">
        <f>VLOOKUP(AI$266,AURORA!$C$3:$AC$460,$B268-2020,FALSE)</f>
        <v>2184.7860000000001</v>
      </c>
      <c r="AJ268" s="2">
        <f>VLOOKUP(AJ$266,AURORA!$C$3:$AC$460,$B268-2020,FALSE)</f>
        <v>776.0598</v>
      </c>
      <c r="AK268" s="2">
        <f>VLOOKUP(AK$266,AURORA!$C$3:$AC$460,$B268-2020,FALSE)</f>
        <v>335.4477</v>
      </c>
      <c r="AL268" s="2">
        <f>VLOOKUP(AL$266,AURORA!$C$3:$AC$460,$B268-2020,FALSE)</f>
        <v>-1.588903</v>
      </c>
      <c r="AM268" s="2">
        <f>VLOOKUP(AM$266,AURORA!$C$3:$AC$460,$B268-2020,FALSE)</f>
        <v>-29.142299999999999</v>
      </c>
      <c r="AN268" s="2">
        <f>VLOOKUP(AN$266,AURORA!$C$3:$AC$460,$B268-2020,FALSE)</f>
        <v>2262.1950000000002</v>
      </c>
    </row>
    <row r="269" spans="2:40" x14ac:dyDescent="0.2">
      <c r="B269">
        <v>2023</v>
      </c>
      <c r="C269">
        <v>2023</v>
      </c>
      <c r="D269" s="2">
        <f t="shared" si="12"/>
        <v>25.649439999999998</v>
      </c>
      <c r="E269" s="2">
        <f t="shared" si="13"/>
        <v>1389.1</v>
      </c>
      <c r="F269" s="2">
        <f t="shared" si="14"/>
        <v>3488.377</v>
      </c>
      <c r="G269" s="2">
        <f t="shared" si="15"/>
        <v>6267.2861399999992</v>
      </c>
      <c r="H269" s="2">
        <f t="shared" si="16"/>
        <v>1983.5519999999999</v>
      </c>
      <c r="I269" s="2">
        <f t="shared" si="17"/>
        <v>63.089365999999998</v>
      </c>
      <c r="J269" s="2"/>
      <c r="K269" s="2"/>
      <c r="L269" s="2"/>
      <c r="M269" s="6">
        <f t="shared" si="18"/>
        <v>-26.256181999999999</v>
      </c>
      <c r="N269" s="2">
        <f t="shared" si="19"/>
        <v>5699.8346000000001</v>
      </c>
      <c r="O269" s="2">
        <f t="shared" si="20"/>
        <v>2352.2600000000002</v>
      </c>
      <c r="P269" s="2">
        <f t="shared" si="21"/>
        <v>776.1712</v>
      </c>
      <c r="Q269" s="2">
        <f t="shared" si="22"/>
        <v>22019.063564</v>
      </c>
      <c r="R269" s="2"/>
      <c r="S269" s="2">
        <v>29098.212537850672</v>
      </c>
      <c r="T269" s="4">
        <f t="shared" si="11"/>
        <v>0.54044996624942532</v>
      </c>
      <c r="U269" s="2"/>
      <c r="V269" s="2"/>
      <c r="W269" s="2">
        <f>VLOOKUP(W$266,AURORA!$C$3:$AC$460,$B269-2020,FALSE)</f>
        <v>6117.598</v>
      </c>
      <c r="X269" s="2">
        <f>VLOOKUP(X$266,AURORA!$C$3:$AC$460,$B269-2020,FALSE)</f>
        <v>54.296129999999998</v>
      </c>
      <c r="Y269" s="2">
        <f>VLOOKUP(Y$266,AURORA!$C$3:$AC$460,$B269-2020,FALSE)</f>
        <v>3488.377</v>
      </c>
      <c r="Z269" s="2">
        <f>VLOOKUP(Z$266,AURORA!$C$3:$AC$460,$B269-2020,FALSE)</f>
        <v>0.19234180000000001</v>
      </c>
      <c r="AA269" s="2">
        <f>VLOOKUP(AA$266,AURORA!$C$3:$AC$460,$B269-2020,FALSE)</f>
        <v>2456.308</v>
      </c>
      <c r="AB269" s="2">
        <f>VLOOKUP(AB$266,AURORA!$C$3:$AC$460,$B269-2020,FALSE)</f>
        <v>2908.9679999999998</v>
      </c>
      <c r="AC269" s="2">
        <f>VLOOKUP(AC$266,AURORA!$C$3:$AC$460,$B269-2020,FALSE)</f>
        <v>5.0575559999999999E-2</v>
      </c>
      <c r="AD269" s="2">
        <f>VLOOKUP(AD$266,AURORA!$C$3:$AC$460,$B269-2020,FALSE)</f>
        <v>120.3096</v>
      </c>
      <c r="AE269" s="2">
        <f>VLOOKUP(AE$266,AURORA!$C$3:$AC$460,$B269-2020,FALSE)</f>
        <v>8.7932360000000003</v>
      </c>
      <c r="AF269" s="2">
        <f>VLOOKUP(AF$266,AURORA!$C$3:$AC$460,$B269-2020,FALSE)</f>
        <v>25.649439999999998</v>
      </c>
      <c r="AG269" s="2">
        <f>VLOOKUP(AG$266,AURORA!$C$3:$AC$460,$B269-2020,FALSE)</f>
        <v>1389.1</v>
      </c>
      <c r="AH269" s="2">
        <f>VLOOKUP(AH$266,AURORA!$C$3:$AC$460,$B269-2020,FALSE)</f>
        <v>29.378540000000001</v>
      </c>
      <c r="AI269" s="2">
        <f>VLOOKUP(AI$266,AURORA!$C$3:$AC$460,$B269-2020,FALSE)</f>
        <v>1983.5519999999999</v>
      </c>
      <c r="AJ269" s="2">
        <f>VLOOKUP(AJ$266,AURORA!$C$3:$AC$460,$B269-2020,FALSE)</f>
        <v>776.1712</v>
      </c>
      <c r="AK269" s="2">
        <f>VLOOKUP(AK$266,AURORA!$C$3:$AC$460,$B269-2020,FALSE)</f>
        <v>334.55860000000001</v>
      </c>
      <c r="AL269" s="2">
        <f>VLOOKUP(AL$266,AURORA!$C$3:$AC$460,$B269-2020,FALSE)</f>
        <v>-1.3378319999999999</v>
      </c>
      <c r="AM269" s="2">
        <f>VLOOKUP(AM$266,AURORA!$C$3:$AC$460,$B269-2020,FALSE)</f>
        <v>-24.91835</v>
      </c>
      <c r="AN269" s="2">
        <f>VLOOKUP(AN$266,AURORA!$C$3:$AC$460,$B269-2020,FALSE)</f>
        <v>2352.2600000000002</v>
      </c>
    </row>
    <row r="270" spans="2:40" x14ac:dyDescent="0.2">
      <c r="B270">
        <v>2024</v>
      </c>
      <c r="C270">
        <v>2024</v>
      </c>
      <c r="D270" s="2">
        <f t="shared" si="12"/>
        <v>24.962759999999999</v>
      </c>
      <c r="E270" s="2">
        <f t="shared" si="13"/>
        <v>1419.8140000000001</v>
      </c>
      <c r="F270" s="2">
        <f t="shared" si="14"/>
        <v>3489.6950000000002</v>
      </c>
      <c r="G270" s="2">
        <f t="shared" si="15"/>
        <v>6018.1211700000003</v>
      </c>
      <c r="H270" s="2">
        <f t="shared" si="16"/>
        <v>1861.819</v>
      </c>
      <c r="I270" s="2">
        <f t="shared" si="17"/>
        <v>62.419090000000004</v>
      </c>
      <c r="J270" s="2"/>
      <c r="K270" s="2"/>
      <c r="L270" s="2"/>
      <c r="M270" s="6">
        <f t="shared" si="18"/>
        <v>-62.338773000000003</v>
      </c>
      <c r="N270" s="2">
        <f t="shared" si="19"/>
        <v>6181.021099999999</v>
      </c>
      <c r="O270" s="2">
        <f t="shared" si="20"/>
        <v>2432.0430000000001</v>
      </c>
      <c r="P270" s="2">
        <f t="shared" si="21"/>
        <v>767.72990000000004</v>
      </c>
      <c r="Q270" s="2">
        <f t="shared" si="22"/>
        <v>22195.286247</v>
      </c>
      <c r="R270" s="2"/>
      <c r="S270" s="2">
        <v>29090.822505751286</v>
      </c>
      <c r="T270" s="4">
        <f t="shared" si="11"/>
        <v>0.55523360722463899</v>
      </c>
      <c r="U270" s="2"/>
      <c r="V270" s="2"/>
      <c r="W270" s="2">
        <f>VLOOKUP(W$266,AURORA!$C$3:$AC$460,$B270-2020,FALSE)</f>
        <v>5872.1440000000002</v>
      </c>
      <c r="X270" s="2">
        <f>VLOOKUP(X$266,AURORA!$C$3:$AC$460,$B270-2020,FALSE)</f>
        <v>53.821280000000002</v>
      </c>
      <c r="Y270" s="2">
        <f>VLOOKUP(Y$266,AURORA!$C$3:$AC$460,$B270-2020,FALSE)</f>
        <v>3489.6950000000002</v>
      </c>
      <c r="Z270" s="2">
        <f>VLOOKUP(Z$266,AURORA!$C$3:$AC$460,$B270-2020,FALSE)</f>
        <v>0.2391635</v>
      </c>
      <c r="AA270" s="2">
        <f>VLOOKUP(AA$266,AURORA!$C$3:$AC$460,$B270-2020,FALSE)</f>
        <v>2942.6489999999999</v>
      </c>
      <c r="AB270" s="2">
        <f>VLOOKUP(AB$266,AURORA!$C$3:$AC$460,$B270-2020,FALSE)</f>
        <v>2906.7939999999999</v>
      </c>
      <c r="AC270" s="2">
        <f>VLOOKUP(AC$266,AURORA!$C$3:$AC$460,$B270-2020,FALSE)</f>
        <v>7.4267620000000006E-2</v>
      </c>
      <c r="AD270" s="2">
        <f>VLOOKUP(AD$266,AURORA!$C$3:$AC$460,$B270-2020,FALSE)</f>
        <v>120.7343</v>
      </c>
      <c r="AE270" s="2">
        <f>VLOOKUP(AE$266,AURORA!$C$3:$AC$460,$B270-2020,FALSE)</f>
        <v>8.5978100000000008</v>
      </c>
      <c r="AF270" s="2">
        <f>VLOOKUP(AF$266,AURORA!$C$3:$AC$460,$B270-2020,FALSE)</f>
        <v>24.962759999999999</v>
      </c>
      <c r="AG270" s="2">
        <f>VLOOKUP(AG$266,AURORA!$C$3:$AC$460,$B270-2020,FALSE)</f>
        <v>1419.8140000000001</v>
      </c>
      <c r="AH270" s="2">
        <f>VLOOKUP(AH$266,AURORA!$C$3:$AC$460,$B270-2020,FALSE)</f>
        <v>25.24287</v>
      </c>
      <c r="AI270" s="2">
        <f>VLOOKUP(AI$266,AURORA!$C$3:$AC$460,$B270-2020,FALSE)</f>
        <v>1861.819</v>
      </c>
      <c r="AJ270" s="2">
        <f>VLOOKUP(AJ$266,AURORA!$C$3:$AC$460,$B270-2020,FALSE)</f>
        <v>767.72990000000004</v>
      </c>
      <c r="AK270" s="2">
        <f>VLOOKUP(AK$266,AURORA!$C$3:$AC$460,$B270-2020,FALSE)</f>
        <v>331.57810000000001</v>
      </c>
      <c r="AL270" s="2">
        <f>VLOOKUP(AL$266,AURORA!$C$3:$AC$460,$B270-2020,FALSE)</f>
        <v>-2.4688729999999999</v>
      </c>
      <c r="AM270" s="2">
        <f>VLOOKUP(AM$266,AURORA!$C$3:$AC$460,$B270-2020,FALSE)</f>
        <v>-59.869900000000001</v>
      </c>
      <c r="AN270" s="2">
        <f>VLOOKUP(AN$266,AURORA!$C$3:$AC$460,$B270-2020,FALSE)</f>
        <v>2432.0430000000001</v>
      </c>
    </row>
    <row r="271" spans="2:40" x14ac:dyDescent="0.2">
      <c r="B271">
        <v>2025</v>
      </c>
      <c r="C271">
        <v>2025</v>
      </c>
      <c r="D271" s="2">
        <f t="shared" si="12"/>
        <v>24.953230000000001</v>
      </c>
      <c r="E271" s="2">
        <f t="shared" si="13"/>
        <v>1450.4580000000001</v>
      </c>
      <c r="F271" s="2">
        <f t="shared" si="14"/>
        <v>3496.1579999999999</v>
      </c>
      <c r="G271" s="2">
        <f t="shared" si="15"/>
        <v>6171.2926500000003</v>
      </c>
      <c r="H271" s="2">
        <f t="shared" si="16"/>
        <v>700.2808</v>
      </c>
      <c r="I271" s="2">
        <f t="shared" si="17"/>
        <v>62.189815999999993</v>
      </c>
      <c r="J271" s="2"/>
      <c r="K271" s="2"/>
      <c r="L271" s="2"/>
      <c r="M271" s="6">
        <f t="shared" si="18"/>
        <v>-103.29677699999999</v>
      </c>
      <c r="N271" s="2">
        <f t="shared" si="19"/>
        <v>6672.1703999999991</v>
      </c>
      <c r="O271" s="2">
        <f t="shared" si="20"/>
        <v>2493.8020000000001</v>
      </c>
      <c r="P271" s="2">
        <f t="shared" si="21"/>
        <v>769.87929999999994</v>
      </c>
      <c r="Q271" s="2">
        <f t="shared" si="22"/>
        <v>21737.887419000002</v>
      </c>
      <c r="R271" s="2"/>
      <c r="S271" s="2">
        <v>29083.434350487958</v>
      </c>
      <c r="T271" s="4">
        <f t="shared" si="11"/>
        <v>0.53438123406286253</v>
      </c>
      <c r="U271" s="2"/>
      <c r="V271" s="2"/>
      <c r="W271" s="2">
        <f>VLOOKUP(W$266,AURORA!$C$3:$AC$460,$B271-2020,FALSE)</f>
        <v>5959.4290000000001</v>
      </c>
      <c r="X271" s="2">
        <f>VLOOKUP(X$266,AURORA!$C$3:$AC$460,$B271-2020,FALSE)</f>
        <v>53.627029999999998</v>
      </c>
      <c r="Y271" s="2">
        <f>VLOOKUP(Y$266,AURORA!$C$3:$AC$460,$B271-2020,FALSE)</f>
        <v>3496.1579999999999</v>
      </c>
      <c r="Z271" s="2">
        <f>VLOOKUP(Z$266,AURORA!$C$3:$AC$460,$B271-2020,FALSE)</f>
        <v>0.96267809999999998</v>
      </c>
      <c r="AA271" s="2">
        <f>VLOOKUP(AA$266,AURORA!$C$3:$AC$460,$B271-2020,FALSE)</f>
        <v>3432.87</v>
      </c>
      <c r="AB271" s="2">
        <f>VLOOKUP(AB$266,AURORA!$C$3:$AC$460,$B271-2020,FALSE)</f>
        <v>2908.145</v>
      </c>
      <c r="AC271" s="2">
        <f>VLOOKUP(AC$266,AURORA!$C$3:$AC$460,$B271-2020,FALSE)</f>
        <v>0.1840715</v>
      </c>
      <c r="AD271" s="2">
        <f>VLOOKUP(AD$266,AURORA!$C$3:$AC$460,$B271-2020,FALSE)</f>
        <v>188.09630000000001</v>
      </c>
      <c r="AE271" s="2">
        <f>VLOOKUP(AE$266,AURORA!$C$3:$AC$460,$B271-2020,FALSE)</f>
        <v>8.5627859999999991</v>
      </c>
      <c r="AF271" s="2">
        <f>VLOOKUP(AF$266,AURORA!$C$3:$AC$460,$B271-2020,FALSE)</f>
        <v>24.953230000000001</v>
      </c>
      <c r="AG271" s="2">
        <f>VLOOKUP(AG$266,AURORA!$C$3:$AC$460,$B271-2020,FALSE)</f>
        <v>1450.4580000000001</v>
      </c>
      <c r="AH271" s="2">
        <f>VLOOKUP(AH$266,AURORA!$C$3:$AC$460,$B271-2020,FALSE)</f>
        <v>23.76735</v>
      </c>
      <c r="AI271" s="2">
        <f>VLOOKUP(AI$266,AURORA!$C$3:$AC$460,$B271-2020,FALSE)</f>
        <v>700.2808</v>
      </c>
      <c r="AJ271" s="2">
        <f>VLOOKUP(AJ$266,AURORA!$C$3:$AC$460,$B271-2020,FALSE)</f>
        <v>769.87929999999994</v>
      </c>
      <c r="AK271" s="2">
        <f>VLOOKUP(AK$266,AURORA!$C$3:$AC$460,$B271-2020,FALSE)</f>
        <v>331.15539999999999</v>
      </c>
      <c r="AL271" s="2">
        <f>VLOOKUP(AL$266,AURORA!$C$3:$AC$460,$B271-2020,FALSE)</f>
        <v>-3.6787770000000002</v>
      </c>
      <c r="AM271" s="2">
        <f>VLOOKUP(AM$266,AURORA!$C$3:$AC$460,$B271-2020,FALSE)</f>
        <v>-99.617999999999995</v>
      </c>
      <c r="AN271" s="2">
        <f>VLOOKUP(AN$266,AURORA!$C$3:$AC$460,$B271-2020,FALSE)</f>
        <v>2493.8020000000001</v>
      </c>
    </row>
    <row r="272" spans="2:40" x14ac:dyDescent="0.2">
      <c r="B272">
        <v>2026</v>
      </c>
      <c r="C272">
        <v>2026</v>
      </c>
      <c r="D272" s="2">
        <f t="shared" si="12"/>
        <v>25.16168</v>
      </c>
      <c r="E272" s="2">
        <f t="shared" si="13"/>
        <v>1482.673</v>
      </c>
      <c r="F272" s="2">
        <f t="shared" si="14"/>
        <v>3478.8719999999998</v>
      </c>
      <c r="G272" s="2">
        <f t="shared" si="15"/>
        <v>6393.7446099999988</v>
      </c>
      <c r="H272" s="2">
        <f t="shared" si="16"/>
        <v>0</v>
      </c>
      <c r="I272" s="2">
        <f t="shared" si="17"/>
        <v>62.007105999999993</v>
      </c>
      <c r="J272" s="2"/>
      <c r="K272" s="2"/>
      <c r="L272" s="2"/>
      <c r="M272" s="6">
        <f t="shared" si="18"/>
        <v>-108.51545999999999</v>
      </c>
      <c r="N272" s="2">
        <f t="shared" si="19"/>
        <v>7001.6744000000008</v>
      </c>
      <c r="O272" s="2">
        <f t="shared" si="20"/>
        <v>2640.2339999999999</v>
      </c>
      <c r="P272" s="2">
        <f t="shared" si="21"/>
        <v>777.44579999999996</v>
      </c>
      <c r="Q272" s="2">
        <f t="shared" si="22"/>
        <v>21753.297135999997</v>
      </c>
      <c r="R272" s="2"/>
      <c r="S272" s="2">
        <v>29076.048071584028</v>
      </c>
      <c r="T272" s="4">
        <f t="shared" si="11"/>
        <v>0.52738910075562417</v>
      </c>
      <c r="U272" s="2"/>
      <c r="V272" s="2"/>
      <c r="W272" s="2">
        <f>VLOOKUP(W$266,AURORA!$C$3:$AC$460,$B272-2020,FALSE)</f>
        <v>6145.0919999999996</v>
      </c>
      <c r="X272" s="2">
        <f>VLOOKUP(X$266,AURORA!$C$3:$AC$460,$B272-2020,FALSE)</f>
        <v>53.463009999999997</v>
      </c>
      <c r="Y272" s="2">
        <f>VLOOKUP(Y$266,AURORA!$C$3:$AC$460,$B272-2020,FALSE)</f>
        <v>3478.8719999999998</v>
      </c>
      <c r="Z272" s="2">
        <f>VLOOKUP(Z$266,AURORA!$C$3:$AC$460,$B272-2020,FALSE)</f>
        <v>1.797199</v>
      </c>
      <c r="AA272" s="2">
        <f>VLOOKUP(AA$266,AURORA!$C$3:$AC$460,$B272-2020,FALSE)</f>
        <v>3759.67</v>
      </c>
      <c r="AB272" s="2">
        <f>VLOOKUP(AB$266,AURORA!$C$3:$AC$460,$B272-2020,FALSE)</f>
        <v>2910.5650000000001</v>
      </c>
      <c r="AC272" s="2">
        <f>VLOOKUP(AC$266,AURORA!$C$3:$AC$460,$B272-2020,FALSE)</f>
        <v>0.30836590000000003</v>
      </c>
      <c r="AD272" s="2">
        <f>VLOOKUP(AD$266,AURORA!$C$3:$AC$460,$B272-2020,FALSE)</f>
        <v>237.4247</v>
      </c>
      <c r="AE272" s="2">
        <f>VLOOKUP(AE$266,AURORA!$C$3:$AC$460,$B272-2020,FALSE)</f>
        <v>8.5440959999999997</v>
      </c>
      <c r="AF272" s="2">
        <f>VLOOKUP(AF$266,AURORA!$C$3:$AC$460,$B272-2020,FALSE)</f>
        <v>25.16168</v>
      </c>
      <c r="AG272" s="2">
        <f>VLOOKUP(AG$266,AURORA!$C$3:$AC$460,$B272-2020,FALSE)</f>
        <v>1482.673</v>
      </c>
      <c r="AH272" s="2">
        <f>VLOOKUP(AH$266,AURORA!$C$3:$AC$460,$B272-2020,FALSE)</f>
        <v>11.22791</v>
      </c>
      <c r="AI272" s="2">
        <f>VLOOKUP(AI$266,AURORA!$C$3:$AC$460,$B272-2020,FALSE)</f>
        <v>0</v>
      </c>
      <c r="AJ272" s="2">
        <f>VLOOKUP(AJ$266,AURORA!$C$3:$AC$460,$B272-2020,FALSE)</f>
        <v>777.44579999999996</v>
      </c>
      <c r="AK272" s="2">
        <f>VLOOKUP(AK$266,AURORA!$C$3:$AC$460,$B272-2020,FALSE)</f>
        <v>331.43939999999998</v>
      </c>
      <c r="AL272" s="2">
        <f>VLOOKUP(AL$266,AURORA!$C$3:$AC$460,$B272-2020,FALSE)</f>
        <v>-4.1499600000000001</v>
      </c>
      <c r="AM272" s="2">
        <f>VLOOKUP(AM$266,AURORA!$C$3:$AC$460,$B272-2020,FALSE)</f>
        <v>-104.3655</v>
      </c>
      <c r="AN272" s="2">
        <f>VLOOKUP(AN$266,AURORA!$C$3:$AC$460,$B272-2020,FALSE)</f>
        <v>2640.2339999999999</v>
      </c>
    </row>
    <row r="273" spans="2:40" x14ac:dyDescent="0.2">
      <c r="B273">
        <v>2027</v>
      </c>
      <c r="C273">
        <v>2027</v>
      </c>
      <c r="D273" s="2">
        <f t="shared" si="12"/>
        <v>24.657499999999999</v>
      </c>
      <c r="E273" s="2">
        <f t="shared" si="13"/>
        <v>1511.998</v>
      </c>
      <c r="F273" s="2">
        <f t="shared" si="14"/>
        <v>3482.5940000000001</v>
      </c>
      <c r="G273" s="2">
        <f t="shared" si="15"/>
        <v>4981.0147900000002</v>
      </c>
      <c r="H273" s="2">
        <f t="shared" si="16"/>
        <v>0</v>
      </c>
      <c r="I273" s="2">
        <f t="shared" si="17"/>
        <v>61.467354</v>
      </c>
      <c r="J273" s="2"/>
      <c r="K273" s="2"/>
      <c r="L273" s="2"/>
      <c r="M273" s="6">
        <f t="shared" si="18"/>
        <v>-134.20184399999999</v>
      </c>
      <c r="N273" s="2">
        <f t="shared" si="19"/>
        <v>7286.5568000000003</v>
      </c>
      <c r="O273" s="2">
        <f t="shared" si="20"/>
        <v>2747.2739999999999</v>
      </c>
      <c r="P273" s="2">
        <f t="shared" si="21"/>
        <v>771.92909999999995</v>
      </c>
      <c r="Q273" s="2">
        <f t="shared" si="22"/>
        <v>20733.289700000005</v>
      </c>
      <c r="R273" s="2"/>
      <c r="S273" s="2">
        <v>29068.663668562956</v>
      </c>
      <c r="T273" s="4">
        <f t="shared" si="11"/>
        <v>0.54105058248718296</v>
      </c>
      <c r="U273" s="2"/>
      <c r="V273" s="2"/>
      <c r="W273" s="2">
        <f>VLOOKUP(W$266,AURORA!$C$3:$AC$460,$B273-2020,FALSE)</f>
        <v>4723.8149999999996</v>
      </c>
      <c r="X273" s="2">
        <f>VLOOKUP(X$266,AURORA!$C$3:$AC$460,$B273-2020,FALSE)</f>
        <v>53.033969999999997</v>
      </c>
      <c r="Y273" s="2">
        <f>VLOOKUP(Y$266,AURORA!$C$3:$AC$460,$B273-2020,FALSE)</f>
        <v>3482.5940000000001</v>
      </c>
      <c r="Z273" s="2">
        <f>VLOOKUP(Z$266,AURORA!$C$3:$AC$460,$B273-2020,FALSE)</f>
        <v>2.3079589999999999</v>
      </c>
      <c r="AA273" s="2">
        <f>VLOOKUP(AA$266,AURORA!$C$3:$AC$460,$B273-2020,FALSE)</f>
        <v>4043.9160000000002</v>
      </c>
      <c r="AB273" s="2">
        <f>VLOOKUP(AB$266,AURORA!$C$3:$AC$460,$B273-2020,FALSE)</f>
        <v>2912.09</v>
      </c>
      <c r="AC273" s="2">
        <f>VLOOKUP(AC$266,AURORA!$C$3:$AC$460,$B273-2020,FALSE)</f>
        <v>0.48678320000000003</v>
      </c>
      <c r="AD273" s="2">
        <f>VLOOKUP(AD$266,AURORA!$C$3:$AC$460,$B273-2020,FALSE)</f>
        <v>249.82210000000001</v>
      </c>
      <c r="AE273" s="2">
        <f>VLOOKUP(AE$266,AURORA!$C$3:$AC$460,$B273-2020,FALSE)</f>
        <v>8.4333840000000002</v>
      </c>
      <c r="AF273" s="2">
        <f>VLOOKUP(AF$266,AURORA!$C$3:$AC$460,$B273-2020,FALSE)</f>
        <v>24.657499999999999</v>
      </c>
      <c r="AG273" s="2">
        <f>VLOOKUP(AG$266,AURORA!$C$3:$AC$460,$B273-2020,FALSE)</f>
        <v>1511.998</v>
      </c>
      <c r="AH273" s="2">
        <f>VLOOKUP(AH$266,AURORA!$C$3:$AC$460,$B273-2020,FALSE)</f>
        <v>7.3776900000000003</v>
      </c>
      <c r="AI273" s="2">
        <f>VLOOKUP(AI$266,AURORA!$C$3:$AC$460,$B273-2020,FALSE)</f>
        <v>0</v>
      </c>
      <c r="AJ273" s="2">
        <f>VLOOKUP(AJ$266,AURORA!$C$3:$AC$460,$B273-2020,FALSE)</f>
        <v>771.92909999999995</v>
      </c>
      <c r="AK273" s="2">
        <f>VLOOKUP(AK$266,AURORA!$C$3:$AC$460,$B273-2020,FALSE)</f>
        <v>330.55079999999998</v>
      </c>
      <c r="AL273" s="2">
        <f>VLOOKUP(AL$266,AURORA!$C$3:$AC$460,$B273-2020,FALSE)</f>
        <v>-4.5690439999999999</v>
      </c>
      <c r="AM273" s="2">
        <f>VLOOKUP(AM$266,AURORA!$C$3:$AC$460,$B273-2020,FALSE)</f>
        <v>-129.6328</v>
      </c>
      <c r="AN273" s="2">
        <f>VLOOKUP(AN$266,AURORA!$C$3:$AC$460,$B273-2020,FALSE)</f>
        <v>2747.2739999999999</v>
      </c>
    </row>
    <row r="274" spans="2:40" x14ac:dyDescent="0.2">
      <c r="B274">
        <v>2028</v>
      </c>
      <c r="C274">
        <v>2028</v>
      </c>
      <c r="D274" s="2">
        <f t="shared" si="12"/>
        <v>24.472000000000001</v>
      </c>
      <c r="E274" s="2">
        <f t="shared" si="13"/>
        <v>1540.9949999999999</v>
      </c>
      <c r="F274" s="2">
        <f t="shared" si="14"/>
        <v>3486.95</v>
      </c>
      <c r="G274" s="2">
        <f t="shared" si="15"/>
        <v>4471.0132509999994</v>
      </c>
      <c r="H274" s="2">
        <f t="shared" si="16"/>
        <v>0</v>
      </c>
      <c r="I274" s="2">
        <f t="shared" si="17"/>
        <v>61.137511000000003</v>
      </c>
      <c r="J274" s="2"/>
      <c r="K274" s="2"/>
      <c r="L274" s="2"/>
      <c r="M274" s="6">
        <f t="shared" si="18"/>
        <v>-127.007205</v>
      </c>
      <c r="N274" s="2">
        <f t="shared" si="19"/>
        <v>7549.7170000000006</v>
      </c>
      <c r="O274" s="2">
        <f t="shared" si="20"/>
        <v>2857.8850000000002</v>
      </c>
      <c r="P274" s="2">
        <f t="shared" si="21"/>
        <v>771.90769999999998</v>
      </c>
      <c r="Q274" s="2">
        <f t="shared" si="22"/>
        <v>20637.070257000003</v>
      </c>
      <c r="R274" s="2"/>
      <c r="S274" s="2">
        <v>29061.281140948333</v>
      </c>
      <c r="T274" s="4">
        <f t="shared" si="11"/>
        <v>0.55543267097251114</v>
      </c>
      <c r="U274" s="2"/>
      <c r="V274" s="2"/>
      <c r="W274" s="2">
        <f>VLOOKUP(W$266,AURORA!$C$3:$AC$460,$B274-2020,FALSE)</f>
        <v>4193.7659999999996</v>
      </c>
      <c r="X274" s="2">
        <f>VLOOKUP(X$266,AURORA!$C$3:$AC$460,$B274-2020,FALSE)</f>
        <v>52.764740000000003</v>
      </c>
      <c r="Y274" s="2">
        <f>VLOOKUP(Y$266,AURORA!$C$3:$AC$460,$B274-2020,FALSE)</f>
        <v>3486.95</v>
      </c>
      <c r="Z274" s="2">
        <f>VLOOKUP(Z$266,AURORA!$C$3:$AC$460,$B274-2020,FALSE)</f>
        <v>1.912806</v>
      </c>
      <c r="AA274" s="2">
        <f>VLOOKUP(AA$266,AURORA!$C$3:$AC$460,$B274-2020,FALSE)</f>
        <v>4317.1220000000003</v>
      </c>
      <c r="AB274" s="2">
        <f>VLOOKUP(AB$266,AURORA!$C$3:$AC$460,$B274-2020,FALSE)</f>
        <v>2905.9520000000002</v>
      </c>
      <c r="AC274" s="2">
        <f>VLOOKUP(AC$266,AURORA!$C$3:$AC$460,$B274-2020,FALSE)</f>
        <v>0.35300049999999999</v>
      </c>
      <c r="AD274" s="2">
        <f>VLOOKUP(AD$266,AURORA!$C$3:$AC$460,$B274-2020,FALSE)</f>
        <v>270.56779999999998</v>
      </c>
      <c r="AE274" s="2">
        <f>VLOOKUP(AE$266,AURORA!$C$3:$AC$460,$B274-2020,FALSE)</f>
        <v>8.3727710000000002</v>
      </c>
      <c r="AF274" s="2">
        <f>VLOOKUP(AF$266,AURORA!$C$3:$AC$460,$B274-2020,FALSE)</f>
        <v>24.472000000000001</v>
      </c>
      <c r="AG274" s="2">
        <f>VLOOKUP(AG$266,AURORA!$C$3:$AC$460,$B274-2020,FALSE)</f>
        <v>1540.9949999999999</v>
      </c>
      <c r="AH274" s="2">
        <f>VLOOKUP(AH$266,AURORA!$C$3:$AC$460,$B274-2020,FALSE)</f>
        <v>6.6794510000000002</v>
      </c>
      <c r="AI274" s="2">
        <f>VLOOKUP(AI$266,AURORA!$C$3:$AC$460,$B274-2020,FALSE)</f>
        <v>0</v>
      </c>
      <c r="AJ274" s="2">
        <f>VLOOKUP(AJ$266,AURORA!$C$3:$AC$460,$B274-2020,FALSE)</f>
        <v>771.90769999999998</v>
      </c>
      <c r="AK274" s="2">
        <f>VLOOKUP(AK$266,AURORA!$C$3:$AC$460,$B274-2020,FALSE)</f>
        <v>326.64299999999997</v>
      </c>
      <c r="AL274" s="2">
        <f>VLOOKUP(AL$266,AURORA!$C$3:$AC$460,$B274-2020,FALSE)</f>
        <v>-4.4598050000000002</v>
      </c>
      <c r="AM274" s="2">
        <f>VLOOKUP(AM$266,AURORA!$C$3:$AC$460,$B274-2020,FALSE)</f>
        <v>-122.5474</v>
      </c>
      <c r="AN274" s="2">
        <f>VLOOKUP(AN$266,AURORA!$C$3:$AC$460,$B274-2020,FALSE)</f>
        <v>2857.8850000000002</v>
      </c>
    </row>
    <row r="275" spans="2:40" x14ac:dyDescent="0.2">
      <c r="B275">
        <v>2029</v>
      </c>
      <c r="C275">
        <v>2029</v>
      </c>
      <c r="D275" s="2">
        <f t="shared" si="12"/>
        <v>24.21453</v>
      </c>
      <c r="E275" s="2">
        <f t="shared" si="13"/>
        <v>1568.902</v>
      </c>
      <c r="F275" s="2">
        <f t="shared" si="14"/>
        <v>3493.0819999999999</v>
      </c>
      <c r="G275" s="2">
        <f t="shared" si="15"/>
        <v>4230.7975040000001</v>
      </c>
      <c r="H275" s="2">
        <f t="shared" si="16"/>
        <v>0</v>
      </c>
      <c r="I275" s="2">
        <f t="shared" si="17"/>
        <v>60.636271999999998</v>
      </c>
      <c r="J275" s="2"/>
      <c r="K275" s="2"/>
      <c r="L275" s="2"/>
      <c r="M275" s="6">
        <f t="shared" si="18"/>
        <v>-118.867194</v>
      </c>
      <c r="N275" s="2">
        <f t="shared" si="19"/>
        <v>7837.0972000000002</v>
      </c>
      <c r="O275" s="2">
        <f t="shared" si="20"/>
        <v>2859.183</v>
      </c>
      <c r="P275" s="2">
        <f t="shared" si="21"/>
        <v>771.77589999999998</v>
      </c>
      <c r="Q275" s="2">
        <f t="shared" si="22"/>
        <v>20726.821211999999</v>
      </c>
      <c r="R275" s="2"/>
      <c r="S275" s="2">
        <v>29053.900488263858</v>
      </c>
      <c r="T275" s="4">
        <f t="shared" si="11"/>
        <v>0.56693968455814336</v>
      </c>
      <c r="U275" s="2"/>
      <c r="V275" s="2"/>
      <c r="W275" s="2">
        <f>VLOOKUP(W$266,AURORA!$C$3:$AC$460,$B275-2020,FALSE)</f>
        <v>3999.9560000000001</v>
      </c>
      <c r="X275" s="2">
        <f>VLOOKUP(X$266,AURORA!$C$3:$AC$460,$B275-2020,FALSE)</f>
        <v>52.375579999999999</v>
      </c>
      <c r="Y275" s="2">
        <f>VLOOKUP(Y$266,AURORA!$C$3:$AC$460,$B275-2020,FALSE)</f>
        <v>3493.0819999999999</v>
      </c>
      <c r="Z275" s="2">
        <f>VLOOKUP(Z$266,AURORA!$C$3:$AC$460,$B275-2020,FALSE)</f>
        <v>1.502588</v>
      </c>
      <c r="AA275" s="2">
        <f>VLOOKUP(AA$266,AURORA!$C$3:$AC$460,$B275-2020,FALSE)</f>
        <v>4605.1850000000004</v>
      </c>
      <c r="AB275" s="2">
        <f>VLOOKUP(AB$266,AURORA!$C$3:$AC$460,$B275-2020,FALSE)</f>
        <v>2907.6979999999999</v>
      </c>
      <c r="AC275" s="2">
        <f>VLOOKUP(AC$266,AURORA!$C$3:$AC$460,$B275-2020,FALSE)</f>
        <v>5.9788940000000002E-3</v>
      </c>
      <c r="AD275" s="2">
        <f>VLOOKUP(AD$266,AURORA!$C$3:$AC$460,$B275-2020,FALSE)</f>
        <v>223.9939</v>
      </c>
      <c r="AE275" s="2">
        <f>VLOOKUP(AE$266,AURORA!$C$3:$AC$460,$B275-2020,FALSE)</f>
        <v>8.2606920000000006</v>
      </c>
      <c r="AF275" s="2">
        <f>VLOOKUP(AF$266,AURORA!$C$3:$AC$460,$B275-2020,FALSE)</f>
        <v>24.21453</v>
      </c>
      <c r="AG275" s="2">
        <f>VLOOKUP(AG$266,AURORA!$C$3:$AC$460,$B275-2020,FALSE)</f>
        <v>1568.902</v>
      </c>
      <c r="AH275" s="2">
        <f>VLOOKUP(AH$266,AURORA!$C$3:$AC$460,$B275-2020,FALSE)</f>
        <v>6.8476039999999996</v>
      </c>
      <c r="AI275" s="2">
        <f>VLOOKUP(AI$266,AURORA!$C$3:$AC$460,$B275-2020,FALSE)</f>
        <v>0</v>
      </c>
      <c r="AJ275" s="2">
        <f>VLOOKUP(AJ$266,AURORA!$C$3:$AC$460,$B275-2020,FALSE)</f>
        <v>771.77589999999998</v>
      </c>
      <c r="AK275" s="2">
        <f>VLOOKUP(AK$266,AURORA!$C$3:$AC$460,$B275-2020,FALSE)</f>
        <v>324.21420000000001</v>
      </c>
      <c r="AL275" s="2">
        <f>VLOOKUP(AL$266,AURORA!$C$3:$AC$460,$B275-2020,FALSE)</f>
        <v>-4.2065939999999999</v>
      </c>
      <c r="AM275" s="2">
        <f>VLOOKUP(AM$266,AURORA!$C$3:$AC$460,$B275-2020,FALSE)</f>
        <v>-114.6606</v>
      </c>
      <c r="AN275" s="2">
        <f>VLOOKUP(AN$266,AURORA!$C$3:$AC$460,$B275-2020,FALSE)</f>
        <v>2859.183</v>
      </c>
    </row>
    <row r="276" spans="2:40" x14ac:dyDescent="0.2">
      <c r="B276">
        <v>2030</v>
      </c>
      <c r="C276">
        <v>2030</v>
      </c>
      <c r="D276" s="2">
        <f t="shared" si="12"/>
        <v>24.000620000000001</v>
      </c>
      <c r="E276" s="2">
        <f t="shared" si="13"/>
        <v>1600.643</v>
      </c>
      <c r="F276" s="2">
        <f t="shared" si="14"/>
        <v>3497.1410000000001</v>
      </c>
      <c r="G276" s="2">
        <f t="shared" si="15"/>
        <v>3984.1635339999998</v>
      </c>
      <c r="H276" s="2">
        <f t="shared" si="16"/>
        <v>0</v>
      </c>
      <c r="I276" s="2">
        <f t="shared" si="17"/>
        <v>60.260705999999999</v>
      </c>
      <c r="J276" s="2"/>
      <c r="K276" s="2"/>
      <c r="L276" s="2"/>
      <c r="M276" s="6">
        <f t="shared" si="18"/>
        <v>-121.904281</v>
      </c>
      <c r="N276" s="2">
        <f t="shared" si="19"/>
        <v>8115.1485999999995</v>
      </c>
      <c r="O276" s="2">
        <f t="shared" si="20"/>
        <v>2868.7330000000002</v>
      </c>
      <c r="P276" s="2">
        <f t="shared" si="21"/>
        <v>770.10500000000002</v>
      </c>
      <c r="Q276" s="2">
        <f t="shared" si="22"/>
        <v>20798.291179</v>
      </c>
      <c r="R276" s="2"/>
      <c r="S276" s="2">
        <v>29046.521710033365</v>
      </c>
      <c r="T276" s="4">
        <f t="shared" si="11"/>
        <v>0.57804260326289891</v>
      </c>
      <c r="U276" s="2"/>
      <c r="V276" s="2"/>
      <c r="W276" s="2">
        <f>VLOOKUP(W$266,AURORA!$C$3:$AC$460,$B276-2020,FALSE)</f>
        <v>3673.3069999999998</v>
      </c>
      <c r="X276" s="2">
        <f>VLOOKUP(X$266,AURORA!$C$3:$AC$460,$B276-2020,FALSE)</f>
        <v>52.084380000000003</v>
      </c>
      <c r="Y276" s="2">
        <f>VLOOKUP(Y$266,AURORA!$C$3:$AC$460,$B276-2020,FALSE)</f>
        <v>3497.1410000000001</v>
      </c>
      <c r="Z276" s="2">
        <f>VLOOKUP(Z$266,AURORA!$C$3:$AC$460,$B276-2020,FALSE)</f>
        <v>1.124954</v>
      </c>
      <c r="AA276" s="2">
        <f>VLOOKUP(AA$266,AURORA!$C$3:$AC$460,$B276-2020,FALSE)</f>
        <v>4886.1549999999997</v>
      </c>
      <c r="AB276" s="2">
        <f>VLOOKUP(AB$266,AURORA!$C$3:$AC$460,$B276-2020,FALSE)</f>
        <v>2907.5140000000001</v>
      </c>
      <c r="AC276" s="2">
        <f>VLOOKUP(AC$266,AURORA!$C$3:$AC$460,$B276-2020,FALSE)</f>
        <v>0</v>
      </c>
      <c r="AD276" s="2">
        <f>VLOOKUP(AD$266,AURORA!$C$3:$AC$460,$B276-2020,FALSE)</f>
        <v>306.20170000000002</v>
      </c>
      <c r="AE276" s="2">
        <f>VLOOKUP(AE$266,AURORA!$C$3:$AC$460,$B276-2020,FALSE)</f>
        <v>8.1763259999999995</v>
      </c>
      <c r="AF276" s="2">
        <f>VLOOKUP(AF$266,AURORA!$C$3:$AC$460,$B276-2020,FALSE)</f>
        <v>24.000620000000001</v>
      </c>
      <c r="AG276" s="2">
        <f>VLOOKUP(AG$266,AURORA!$C$3:$AC$460,$B276-2020,FALSE)</f>
        <v>1600.643</v>
      </c>
      <c r="AH276" s="2">
        <f>VLOOKUP(AH$266,AURORA!$C$3:$AC$460,$B276-2020,FALSE)</f>
        <v>4.6548340000000001</v>
      </c>
      <c r="AI276" s="2">
        <f>VLOOKUP(AI$266,AURORA!$C$3:$AC$460,$B276-2020,FALSE)</f>
        <v>0</v>
      </c>
      <c r="AJ276" s="2">
        <f>VLOOKUP(AJ$266,AURORA!$C$3:$AC$460,$B276-2020,FALSE)</f>
        <v>770.10500000000002</v>
      </c>
      <c r="AK276" s="2">
        <f>VLOOKUP(AK$266,AURORA!$C$3:$AC$460,$B276-2020,FALSE)</f>
        <v>321.4796</v>
      </c>
      <c r="AL276" s="2">
        <f>VLOOKUP(AL$266,AURORA!$C$3:$AC$460,$B276-2020,FALSE)</f>
        <v>-4.6684809999999999</v>
      </c>
      <c r="AM276" s="2">
        <f>VLOOKUP(AM$266,AURORA!$C$3:$AC$460,$B276-2020,FALSE)</f>
        <v>-117.2358</v>
      </c>
      <c r="AN276" s="2">
        <f>VLOOKUP(AN$266,AURORA!$C$3:$AC$460,$B276-2020,FALSE)</f>
        <v>2868.7330000000002</v>
      </c>
    </row>
    <row r="277" spans="2:40" x14ac:dyDescent="0.2">
      <c r="B277">
        <v>2031</v>
      </c>
      <c r="C277">
        <v>2031</v>
      </c>
      <c r="D277" s="2">
        <f t="shared" si="12"/>
        <v>23.865670000000001</v>
      </c>
      <c r="E277" s="2">
        <f t="shared" si="13"/>
        <v>1627.1189999999999</v>
      </c>
      <c r="F277" s="2">
        <f t="shared" si="14"/>
        <v>3504.585</v>
      </c>
      <c r="G277" s="2">
        <f t="shared" si="15"/>
        <v>3928.363859</v>
      </c>
      <c r="H277" s="2">
        <f t="shared" si="16"/>
        <v>0</v>
      </c>
      <c r="I277" s="2">
        <f t="shared" si="17"/>
        <v>60.125793999999999</v>
      </c>
      <c r="J277" s="2"/>
      <c r="K277" s="2"/>
      <c r="L277" s="2"/>
      <c r="M277" s="6">
        <f t="shared" si="18"/>
        <v>-132.533804</v>
      </c>
      <c r="N277" s="2">
        <f t="shared" si="19"/>
        <v>8280.9881999999998</v>
      </c>
      <c r="O277" s="2">
        <f t="shared" si="20"/>
        <v>2965.6239999999998</v>
      </c>
      <c r="P277" s="2">
        <f t="shared" si="21"/>
        <v>770.8895</v>
      </c>
      <c r="Q277" s="2">
        <f t="shared" si="22"/>
        <v>21029.027219</v>
      </c>
      <c r="R277" s="2"/>
      <c r="S277" s="2">
        <v>29039.144805780797</v>
      </c>
      <c r="T277" s="4">
        <f t="shared" si="11"/>
        <v>0.58806131531120487</v>
      </c>
      <c r="U277" s="2"/>
      <c r="V277" s="2"/>
      <c r="W277" s="2">
        <f>VLOOKUP(W$266,AURORA!$C$3:$AC$460,$B277-2020,FALSE)</f>
        <v>3625.1509999999998</v>
      </c>
      <c r="X277" s="2">
        <f>VLOOKUP(X$266,AURORA!$C$3:$AC$460,$B277-2020,FALSE)</f>
        <v>51.993389999999998</v>
      </c>
      <c r="Y277" s="2">
        <f>VLOOKUP(Y$266,AURORA!$C$3:$AC$460,$B277-2020,FALSE)</f>
        <v>3504.585</v>
      </c>
      <c r="Z277" s="2">
        <f>VLOOKUP(Z$266,AURORA!$C$3:$AC$460,$B277-2020,FALSE)</f>
        <v>0.95084809999999997</v>
      </c>
      <c r="AA277" s="2">
        <f>VLOOKUP(AA$266,AURORA!$C$3:$AC$460,$B277-2020,FALSE)</f>
        <v>5053.098</v>
      </c>
      <c r="AB277" s="2">
        <f>VLOOKUP(AB$266,AURORA!$C$3:$AC$460,$B277-2020,FALSE)</f>
        <v>2907.1039999999998</v>
      </c>
      <c r="AC277" s="2">
        <f>VLOOKUP(AC$266,AURORA!$C$3:$AC$460,$B277-2020,FALSE)</f>
        <v>5.9788940000000002E-3</v>
      </c>
      <c r="AD277" s="2">
        <f>VLOOKUP(AD$266,AURORA!$C$3:$AC$460,$B277-2020,FALSE)</f>
        <v>298.80130000000003</v>
      </c>
      <c r="AE277" s="2">
        <f>VLOOKUP(AE$266,AURORA!$C$3:$AC$460,$B277-2020,FALSE)</f>
        <v>8.1324039999999993</v>
      </c>
      <c r="AF277" s="2">
        <f>VLOOKUP(AF$266,AURORA!$C$3:$AC$460,$B277-2020,FALSE)</f>
        <v>23.865670000000001</v>
      </c>
      <c r="AG277" s="2">
        <f>VLOOKUP(AG$266,AURORA!$C$3:$AC$460,$B277-2020,FALSE)</f>
        <v>1627.1189999999999</v>
      </c>
      <c r="AH277" s="2">
        <f>VLOOKUP(AH$266,AURORA!$C$3:$AC$460,$B277-2020,FALSE)</f>
        <v>4.4115589999999996</v>
      </c>
      <c r="AI277" s="2">
        <f>VLOOKUP(AI$266,AURORA!$C$3:$AC$460,$B277-2020,FALSE)</f>
        <v>0</v>
      </c>
      <c r="AJ277" s="2">
        <f>VLOOKUP(AJ$266,AURORA!$C$3:$AC$460,$B277-2020,FALSE)</f>
        <v>770.8895</v>
      </c>
      <c r="AK277" s="2">
        <f>VLOOKUP(AK$266,AURORA!$C$3:$AC$460,$B277-2020,FALSE)</f>
        <v>320.78620000000001</v>
      </c>
      <c r="AL277" s="2">
        <f>VLOOKUP(AL$266,AURORA!$C$3:$AC$460,$B277-2020,FALSE)</f>
        <v>-4.4582040000000003</v>
      </c>
      <c r="AM277" s="2">
        <f>VLOOKUP(AM$266,AURORA!$C$3:$AC$460,$B277-2020,FALSE)</f>
        <v>-128.07560000000001</v>
      </c>
      <c r="AN277" s="2">
        <f>VLOOKUP(AN$266,AURORA!$C$3:$AC$460,$B277-2020,FALSE)</f>
        <v>2965.6239999999998</v>
      </c>
    </row>
    <row r="278" spans="2:40" x14ac:dyDescent="0.2">
      <c r="B278">
        <v>2032</v>
      </c>
      <c r="C278">
        <v>2032</v>
      </c>
      <c r="D278" s="2">
        <f t="shared" si="12"/>
        <v>23.924469999999999</v>
      </c>
      <c r="E278" s="2">
        <f t="shared" si="13"/>
        <v>1661.8979999999999</v>
      </c>
      <c r="F278" s="2">
        <f t="shared" si="14"/>
        <v>3508.9369999999999</v>
      </c>
      <c r="G278" s="2">
        <f t="shared" si="15"/>
        <v>3846.126021</v>
      </c>
      <c r="H278" s="2">
        <f t="shared" si="16"/>
        <v>0</v>
      </c>
      <c r="I278" s="2">
        <f t="shared" si="17"/>
        <v>60.283715000000001</v>
      </c>
      <c r="J278" s="2"/>
      <c r="K278" s="2"/>
      <c r="L278" s="2"/>
      <c r="M278" s="6">
        <f t="shared" si="18"/>
        <v>-142.33865</v>
      </c>
      <c r="N278" s="2">
        <f t="shared" si="19"/>
        <v>8456.8513000000003</v>
      </c>
      <c r="O278" s="2">
        <f t="shared" si="20"/>
        <v>3052.8809999999999</v>
      </c>
      <c r="P278" s="2">
        <f t="shared" si="21"/>
        <v>775.72249999999997</v>
      </c>
      <c r="Q278" s="2">
        <f t="shared" si="22"/>
        <v>21244.285356000004</v>
      </c>
      <c r="R278" s="2"/>
      <c r="S278" s="2">
        <v>29031.769775030221</v>
      </c>
      <c r="T278" s="4">
        <f t="shared" si="11"/>
        <v>0.59845593291881616</v>
      </c>
      <c r="U278" s="2"/>
      <c r="V278" s="2"/>
      <c r="W278" s="2">
        <f>VLOOKUP(W$266,AURORA!$C$3:$AC$460,$B278-2020,FALSE)</f>
        <v>3631.163</v>
      </c>
      <c r="X278" s="2">
        <f>VLOOKUP(X$266,AURORA!$C$3:$AC$460,$B278-2020,FALSE)</f>
        <v>52.10915</v>
      </c>
      <c r="Y278" s="2">
        <f>VLOOKUP(Y$266,AURORA!$C$3:$AC$460,$B278-2020,FALSE)</f>
        <v>3508.9369999999999</v>
      </c>
      <c r="Z278" s="2">
        <f>VLOOKUP(Z$266,AURORA!$C$3:$AC$460,$B278-2020,FALSE)</f>
        <v>0.5549982</v>
      </c>
      <c r="AA278" s="2">
        <f>VLOOKUP(AA$266,AURORA!$C$3:$AC$460,$B278-2020,FALSE)</f>
        <v>5224.2830000000004</v>
      </c>
      <c r="AB278" s="2">
        <f>VLOOKUP(AB$266,AURORA!$C$3:$AC$460,$B278-2020,FALSE)</f>
        <v>2910.0340000000001</v>
      </c>
      <c r="AC278" s="2">
        <f>VLOOKUP(AC$266,AURORA!$C$3:$AC$460,$B278-2020,FALSE)</f>
        <v>0</v>
      </c>
      <c r="AD278" s="2">
        <f>VLOOKUP(AD$266,AURORA!$C$3:$AC$460,$B278-2020,FALSE)</f>
        <v>210.4299</v>
      </c>
      <c r="AE278" s="2">
        <f>VLOOKUP(AE$266,AURORA!$C$3:$AC$460,$B278-2020,FALSE)</f>
        <v>8.1745649999999994</v>
      </c>
      <c r="AF278" s="2">
        <f>VLOOKUP(AF$266,AURORA!$C$3:$AC$460,$B278-2020,FALSE)</f>
        <v>23.924469999999999</v>
      </c>
      <c r="AG278" s="2">
        <f>VLOOKUP(AG$266,AURORA!$C$3:$AC$460,$B278-2020,FALSE)</f>
        <v>1661.8979999999999</v>
      </c>
      <c r="AH278" s="2">
        <f>VLOOKUP(AH$266,AURORA!$C$3:$AC$460,$B278-2020,FALSE)</f>
        <v>4.5331210000000004</v>
      </c>
      <c r="AI278" s="2">
        <f>VLOOKUP(AI$266,AURORA!$C$3:$AC$460,$B278-2020,FALSE)</f>
        <v>0</v>
      </c>
      <c r="AJ278" s="2">
        <f>VLOOKUP(AJ$266,AURORA!$C$3:$AC$460,$B278-2020,FALSE)</f>
        <v>775.72249999999997</v>
      </c>
      <c r="AK278" s="2">
        <f>VLOOKUP(AK$266,AURORA!$C$3:$AC$460,$B278-2020,FALSE)</f>
        <v>322.53429999999997</v>
      </c>
      <c r="AL278" s="2">
        <f>VLOOKUP(AL$266,AURORA!$C$3:$AC$460,$B278-2020,FALSE)</f>
        <v>-4.0079500000000001</v>
      </c>
      <c r="AM278" s="2">
        <f>VLOOKUP(AM$266,AURORA!$C$3:$AC$460,$B278-2020,FALSE)</f>
        <v>-138.33070000000001</v>
      </c>
      <c r="AN278" s="2">
        <f>VLOOKUP(AN$266,AURORA!$C$3:$AC$460,$B278-2020,FALSE)</f>
        <v>3052.8809999999999</v>
      </c>
    </row>
    <row r="279" spans="2:40" x14ac:dyDescent="0.2">
      <c r="B279">
        <v>2033</v>
      </c>
      <c r="C279">
        <v>2033</v>
      </c>
      <c r="D279" s="2">
        <f t="shared" si="12"/>
        <v>23.894639999999999</v>
      </c>
      <c r="E279" s="2">
        <f t="shared" si="13"/>
        <v>1685.518</v>
      </c>
      <c r="F279" s="2">
        <f t="shared" si="14"/>
        <v>3516.4259999999999</v>
      </c>
      <c r="G279" s="2">
        <f t="shared" si="15"/>
        <v>3805.8749699999998</v>
      </c>
      <c r="H279" s="2">
        <f t="shared" si="16"/>
        <v>0</v>
      </c>
      <c r="I279" s="2">
        <f t="shared" si="17"/>
        <v>59.953053999999995</v>
      </c>
      <c r="J279" s="2"/>
      <c r="K279" s="2"/>
      <c r="L279" s="2"/>
      <c r="M279" s="6">
        <f t="shared" si="18"/>
        <v>-147.98200699999998</v>
      </c>
      <c r="N279" s="2">
        <f t="shared" si="19"/>
        <v>8621.9843999999994</v>
      </c>
      <c r="O279" s="2">
        <f t="shared" si="20"/>
        <v>3135.7919999999999</v>
      </c>
      <c r="P279" s="2">
        <f t="shared" si="21"/>
        <v>776.37540000000001</v>
      </c>
      <c r="Q279" s="2">
        <f t="shared" si="22"/>
        <v>21477.836457000001</v>
      </c>
      <c r="R279" s="2"/>
      <c r="S279" s="2">
        <v>29024.396617305829</v>
      </c>
      <c r="T279" s="4">
        <f t="shared" si="11"/>
        <v>0.6080425057476414</v>
      </c>
      <c r="U279" s="2"/>
      <c r="V279" s="2"/>
      <c r="W279" s="2">
        <f>VLOOKUP(W$266,AURORA!$C$3:$AC$460,$B279-2020,FALSE)</f>
        <v>3576.8809999999999</v>
      </c>
      <c r="X279" s="2">
        <f>VLOOKUP(X$266,AURORA!$C$3:$AC$460,$B279-2020,FALSE)</f>
        <v>51.832349999999998</v>
      </c>
      <c r="Y279" s="2">
        <f>VLOOKUP(Y$266,AURORA!$C$3:$AC$460,$B279-2020,FALSE)</f>
        <v>3516.4259999999999</v>
      </c>
      <c r="Z279" s="2">
        <f>VLOOKUP(Z$266,AURORA!$C$3:$AC$460,$B279-2020,FALSE)</f>
        <v>0.46192470000000002</v>
      </c>
      <c r="AA279" s="2">
        <f>VLOOKUP(AA$266,AURORA!$C$3:$AC$460,$B279-2020,FALSE)</f>
        <v>5393.4830000000002</v>
      </c>
      <c r="AB279" s="2">
        <f>VLOOKUP(AB$266,AURORA!$C$3:$AC$460,$B279-2020,FALSE)</f>
        <v>2909.2220000000002</v>
      </c>
      <c r="AC279" s="2">
        <f>VLOOKUP(AC$266,AURORA!$C$3:$AC$460,$B279-2020,FALSE)</f>
        <v>1.0846389999999999E-2</v>
      </c>
      <c r="AD279" s="2">
        <f>VLOOKUP(AD$266,AURORA!$C$3:$AC$460,$B279-2020,FALSE)</f>
        <v>225.24350000000001</v>
      </c>
      <c r="AE279" s="2">
        <f>VLOOKUP(AE$266,AURORA!$C$3:$AC$460,$B279-2020,FALSE)</f>
        <v>8.1207039999999999</v>
      </c>
      <c r="AF279" s="2">
        <f>VLOOKUP(AF$266,AURORA!$C$3:$AC$460,$B279-2020,FALSE)</f>
        <v>23.894639999999999</v>
      </c>
      <c r="AG279" s="2">
        <f>VLOOKUP(AG$266,AURORA!$C$3:$AC$460,$B279-2020,FALSE)</f>
        <v>1685.518</v>
      </c>
      <c r="AH279" s="2">
        <f>VLOOKUP(AH$266,AURORA!$C$3:$AC$460,$B279-2020,FALSE)</f>
        <v>3.75047</v>
      </c>
      <c r="AI279" s="2">
        <f>VLOOKUP(AI$266,AURORA!$C$3:$AC$460,$B279-2020,FALSE)</f>
        <v>0</v>
      </c>
      <c r="AJ279" s="2">
        <f>VLOOKUP(AJ$266,AURORA!$C$3:$AC$460,$B279-2020,FALSE)</f>
        <v>776.37540000000001</v>
      </c>
      <c r="AK279" s="2">
        <f>VLOOKUP(AK$266,AURORA!$C$3:$AC$460,$B279-2020,FALSE)</f>
        <v>319.27940000000001</v>
      </c>
      <c r="AL279" s="2">
        <f>VLOOKUP(AL$266,AURORA!$C$3:$AC$460,$B279-2020,FALSE)</f>
        <v>-4.0824069999999999</v>
      </c>
      <c r="AM279" s="2">
        <f>VLOOKUP(AM$266,AURORA!$C$3:$AC$460,$B279-2020,FALSE)</f>
        <v>-143.89959999999999</v>
      </c>
      <c r="AN279" s="2">
        <f>VLOOKUP(AN$266,AURORA!$C$3:$AC$460,$B279-2020,FALSE)</f>
        <v>3135.7919999999999</v>
      </c>
    </row>
    <row r="280" spans="2:40" x14ac:dyDescent="0.2">
      <c r="B280">
        <v>2034</v>
      </c>
      <c r="C280">
        <v>2034</v>
      </c>
      <c r="D280" s="2">
        <f t="shared" si="12"/>
        <v>23.540109999999999</v>
      </c>
      <c r="E280" s="2">
        <f t="shared" si="13"/>
        <v>1718.854</v>
      </c>
      <c r="F280" s="2">
        <f t="shared" si="14"/>
        <v>3523.1930000000002</v>
      </c>
      <c r="G280" s="2">
        <f t="shared" si="15"/>
        <v>3558.3778359999997</v>
      </c>
      <c r="H280" s="2">
        <f t="shared" si="16"/>
        <v>0</v>
      </c>
      <c r="I280" s="2">
        <f t="shared" si="17"/>
        <v>59.435257</v>
      </c>
      <c r="J280" s="2"/>
      <c r="K280" s="2"/>
      <c r="L280" s="2"/>
      <c r="M280" s="6">
        <f t="shared" si="18"/>
        <v>-164.83615</v>
      </c>
      <c r="N280" s="2">
        <f t="shared" si="19"/>
        <v>8786.0259999999998</v>
      </c>
      <c r="O280" s="2">
        <f t="shared" si="20"/>
        <v>3214.2890000000002</v>
      </c>
      <c r="P280" s="2">
        <f t="shared" si="21"/>
        <v>771.27229999999997</v>
      </c>
      <c r="Q280" s="2">
        <f t="shared" si="22"/>
        <v>21490.151353000001</v>
      </c>
      <c r="R280" s="2"/>
      <c r="S280" s="2">
        <v>29017.025332131932</v>
      </c>
      <c r="T280" s="4">
        <f t="shared" si="11"/>
        <v>0.61716296560451911</v>
      </c>
      <c r="U280" s="2"/>
      <c r="V280" s="2"/>
      <c r="W280" s="2">
        <f>VLOOKUP(W$266,AURORA!$C$3:$AC$460,$B280-2020,FALSE)</f>
        <v>3332.7339999999999</v>
      </c>
      <c r="X280" s="2">
        <f>VLOOKUP(X$266,AURORA!$C$3:$AC$460,$B280-2020,FALSE)</f>
        <v>51.476750000000003</v>
      </c>
      <c r="Y280" s="2">
        <f>VLOOKUP(Y$266,AURORA!$C$3:$AC$460,$B280-2020,FALSE)</f>
        <v>3523.1930000000002</v>
      </c>
      <c r="Z280" s="2">
        <f>VLOOKUP(Z$266,AURORA!$C$3:$AC$460,$B280-2020,FALSE)</f>
        <v>0.68892500000000001</v>
      </c>
      <c r="AA280" s="2">
        <f>VLOOKUP(AA$266,AURORA!$C$3:$AC$460,$B280-2020,FALSE)</f>
        <v>5561.0010000000002</v>
      </c>
      <c r="AB280" s="2">
        <f>VLOOKUP(AB$266,AURORA!$C$3:$AC$460,$B280-2020,FALSE)</f>
        <v>2906.6489999999999</v>
      </c>
      <c r="AC280" s="2">
        <f>VLOOKUP(AC$266,AURORA!$C$3:$AC$460,$B280-2020,FALSE)</f>
        <v>1.3396979999999999E-2</v>
      </c>
      <c r="AD280" s="2">
        <f>VLOOKUP(AD$266,AURORA!$C$3:$AC$460,$B280-2020,FALSE)</f>
        <v>221.8817</v>
      </c>
      <c r="AE280" s="2">
        <f>VLOOKUP(AE$266,AURORA!$C$3:$AC$460,$B280-2020,FALSE)</f>
        <v>7.958507</v>
      </c>
      <c r="AF280" s="2">
        <f>VLOOKUP(AF$266,AURORA!$C$3:$AC$460,$B280-2020,FALSE)</f>
        <v>23.540109999999999</v>
      </c>
      <c r="AG280" s="2">
        <f>VLOOKUP(AG$266,AURORA!$C$3:$AC$460,$B280-2020,FALSE)</f>
        <v>1718.854</v>
      </c>
      <c r="AH280" s="2">
        <f>VLOOKUP(AH$266,AURORA!$C$3:$AC$460,$B280-2020,FALSE)</f>
        <v>3.7621359999999999</v>
      </c>
      <c r="AI280" s="2">
        <f>VLOOKUP(AI$266,AURORA!$C$3:$AC$460,$B280-2020,FALSE)</f>
        <v>0</v>
      </c>
      <c r="AJ280" s="2">
        <f>VLOOKUP(AJ$266,AURORA!$C$3:$AC$460,$B280-2020,FALSE)</f>
        <v>771.27229999999997</v>
      </c>
      <c r="AK280" s="2">
        <f>VLOOKUP(AK$266,AURORA!$C$3:$AC$460,$B280-2020,FALSE)</f>
        <v>318.37599999999998</v>
      </c>
      <c r="AL280" s="2">
        <f>VLOOKUP(AL$266,AURORA!$C$3:$AC$460,$B280-2020,FALSE)</f>
        <v>-4.13225</v>
      </c>
      <c r="AM280" s="2">
        <f>VLOOKUP(AM$266,AURORA!$C$3:$AC$460,$B280-2020,FALSE)</f>
        <v>-160.7039</v>
      </c>
      <c r="AN280" s="2">
        <f>VLOOKUP(AN$266,AURORA!$C$3:$AC$460,$B280-2020,FALSE)</f>
        <v>3214.2890000000002</v>
      </c>
    </row>
    <row r="281" spans="2:40" x14ac:dyDescent="0.2">
      <c r="B281">
        <v>2035</v>
      </c>
      <c r="C281">
        <v>2035</v>
      </c>
      <c r="D281" s="2">
        <f t="shared" si="12"/>
        <v>22.978400000000001</v>
      </c>
      <c r="E281" s="2">
        <f t="shared" si="13"/>
        <v>1747.443</v>
      </c>
      <c r="F281" s="2">
        <f t="shared" si="14"/>
        <v>3535.7109999999998</v>
      </c>
      <c r="G281" s="2">
        <f t="shared" si="15"/>
        <v>3438.7993879999999</v>
      </c>
      <c r="H281" s="2">
        <f t="shared" si="16"/>
        <v>0</v>
      </c>
      <c r="I281" s="2">
        <f t="shared" si="17"/>
        <v>58.273617999999999</v>
      </c>
      <c r="J281" s="2"/>
      <c r="K281" s="2"/>
      <c r="L281" s="2"/>
      <c r="M281" s="6">
        <f t="shared" si="18"/>
        <v>-175.68372600000001</v>
      </c>
      <c r="N281" s="2">
        <f t="shared" si="19"/>
        <v>8953.7474999999995</v>
      </c>
      <c r="O281" s="2">
        <f t="shared" si="20"/>
        <v>3302.4659999999999</v>
      </c>
      <c r="P281" s="2">
        <f t="shared" si="21"/>
        <v>764.44539999999995</v>
      </c>
      <c r="Q281" s="2">
        <f t="shared" si="22"/>
        <v>21648.18058</v>
      </c>
      <c r="R281" s="2"/>
      <c r="S281" s="2">
        <v>29009.655919032961</v>
      </c>
      <c r="T281" s="4">
        <f t="shared" si="11"/>
        <v>0.6269086004590656</v>
      </c>
      <c r="U281" s="2"/>
      <c r="V281" s="2"/>
      <c r="W281" s="2">
        <f>VLOOKUP(W$266,AURORA!$C$3:$AC$460,$B281-2020,FALSE)</f>
        <v>3148.1320000000001</v>
      </c>
      <c r="X281" s="2">
        <f>VLOOKUP(X$266,AURORA!$C$3:$AC$460,$B281-2020,FALSE)</f>
        <v>50.518509999999999</v>
      </c>
      <c r="Y281" s="2">
        <f>VLOOKUP(Y$266,AURORA!$C$3:$AC$460,$B281-2020,FALSE)</f>
        <v>3535.7109999999998</v>
      </c>
      <c r="Z281" s="2">
        <f>VLOOKUP(Z$266,AURORA!$C$3:$AC$460,$B281-2020,FALSE)</f>
        <v>1.400625</v>
      </c>
      <c r="AA281" s="2">
        <f>VLOOKUP(AA$266,AURORA!$C$3:$AC$460,$B281-2020,FALSE)</f>
        <v>5733.2370000000001</v>
      </c>
      <c r="AB281" s="2">
        <f>VLOOKUP(AB$266,AURORA!$C$3:$AC$460,$B281-2020,FALSE)</f>
        <v>2905.8629999999998</v>
      </c>
      <c r="AC281" s="2">
        <f>VLOOKUP(AC$266,AURORA!$C$3:$AC$460,$B281-2020,FALSE)</f>
        <v>2.6114620000000002E-2</v>
      </c>
      <c r="AD281" s="2">
        <f>VLOOKUP(AD$266,AURORA!$C$3:$AC$460,$B281-2020,FALSE)</f>
        <v>286.649</v>
      </c>
      <c r="AE281" s="2">
        <f>VLOOKUP(AE$266,AURORA!$C$3:$AC$460,$B281-2020,FALSE)</f>
        <v>7.7551079999999999</v>
      </c>
      <c r="AF281" s="2">
        <f>VLOOKUP(AF$266,AURORA!$C$3:$AC$460,$B281-2020,FALSE)</f>
        <v>22.978400000000001</v>
      </c>
      <c r="AG281" s="2">
        <f>VLOOKUP(AG$266,AURORA!$C$3:$AC$460,$B281-2020,FALSE)</f>
        <v>1747.443</v>
      </c>
      <c r="AH281" s="2">
        <f>VLOOKUP(AH$266,AURORA!$C$3:$AC$460,$B281-2020,FALSE)</f>
        <v>4.0183879999999998</v>
      </c>
      <c r="AI281" s="2">
        <f>VLOOKUP(AI$266,AURORA!$C$3:$AC$460,$B281-2020,FALSE)</f>
        <v>0</v>
      </c>
      <c r="AJ281" s="2">
        <f>VLOOKUP(AJ$266,AURORA!$C$3:$AC$460,$B281-2020,FALSE)</f>
        <v>764.44539999999995</v>
      </c>
      <c r="AK281" s="2">
        <f>VLOOKUP(AK$266,AURORA!$C$3:$AC$460,$B281-2020,FALSE)</f>
        <v>314.64749999999998</v>
      </c>
      <c r="AL281" s="2">
        <f>VLOOKUP(AL$266,AURORA!$C$3:$AC$460,$B281-2020,FALSE)</f>
        <v>-4.3454259999999998</v>
      </c>
      <c r="AM281" s="2">
        <f>VLOOKUP(AM$266,AURORA!$C$3:$AC$460,$B281-2020,FALSE)</f>
        <v>-171.3383</v>
      </c>
      <c r="AN281" s="2">
        <f>VLOOKUP(AN$266,AURORA!$C$3:$AC$460,$B281-2020,FALSE)</f>
        <v>3302.4659999999999</v>
      </c>
    </row>
    <row r="282" spans="2:40" x14ac:dyDescent="0.2">
      <c r="B282">
        <v>2036</v>
      </c>
      <c r="C282">
        <v>2036</v>
      </c>
      <c r="D282" s="2">
        <f t="shared" si="12"/>
        <v>22.953679999999999</v>
      </c>
      <c r="E282" s="2">
        <f t="shared" si="13"/>
        <v>1785.981</v>
      </c>
      <c r="F282" s="2">
        <f t="shared" si="14"/>
        <v>3545.8069999999998</v>
      </c>
      <c r="G282" s="2">
        <f t="shared" si="15"/>
        <v>3067.262964</v>
      </c>
      <c r="H282" s="2">
        <f t="shared" si="16"/>
        <v>0</v>
      </c>
      <c r="I282" s="2">
        <f t="shared" si="17"/>
        <v>57.790515999999997</v>
      </c>
      <c r="J282" s="2"/>
      <c r="K282" s="2"/>
      <c r="L282" s="2"/>
      <c r="M282" s="6">
        <f t="shared" si="18"/>
        <v>-190.65347</v>
      </c>
      <c r="N282" s="2">
        <f t="shared" si="19"/>
        <v>9083.434299999999</v>
      </c>
      <c r="O282" s="2">
        <f t="shared" si="20"/>
        <v>3682.9</v>
      </c>
      <c r="P282" s="2">
        <f t="shared" si="21"/>
        <v>764.2328</v>
      </c>
      <c r="Q282" s="2">
        <f t="shared" si="22"/>
        <v>21819.708790000001</v>
      </c>
      <c r="R282" s="2"/>
      <c r="S282" s="2">
        <v>29002.288377533467</v>
      </c>
      <c r="T282" s="4">
        <f t="shared" si="11"/>
        <v>0.64579359746345888</v>
      </c>
      <c r="U282" s="2"/>
      <c r="V282" s="2"/>
      <c r="W282" s="2">
        <f>VLOOKUP(W$266,AURORA!$C$3:$AC$460,$B282-2020,FALSE)</f>
        <v>2855.944</v>
      </c>
      <c r="X282" s="2">
        <f>VLOOKUP(X$266,AURORA!$C$3:$AC$460,$B282-2020,FALSE)</f>
        <v>50.149859999999997</v>
      </c>
      <c r="Y282" s="2">
        <f>VLOOKUP(Y$266,AURORA!$C$3:$AC$460,$B282-2020,FALSE)</f>
        <v>3545.8069999999998</v>
      </c>
      <c r="Z282" s="2">
        <f>VLOOKUP(Z$266,AURORA!$C$3:$AC$460,$B282-2020,FALSE)</f>
        <v>0.34471239999999997</v>
      </c>
      <c r="AA282" s="2">
        <f>VLOOKUP(AA$266,AURORA!$C$3:$AC$460,$B282-2020,FALSE)</f>
        <v>5867.4449999999997</v>
      </c>
      <c r="AB282" s="2">
        <f>VLOOKUP(AB$266,AURORA!$C$3:$AC$460,$B282-2020,FALSE)</f>
        <v>2903.5149999999999</v>
      </c>
      <c r="AC282" s="2">
        <f>VLOOKUP(AC$266,AURORA!$C$3:$AC$460,$B282-2020,FALSE)</f>
        <v>0</v>
      </c>
      <c r="AD282" s="2">
        <f>VLOOKUP(AD$266,AURORA!$C$3:$AC$460,$B282-2020,FALSE)</f>
        <v>207.7938</v>
      </c>
      <c r="AE282" s="2">
        <f>VLOOKUP(AE$266,AURORA!$C$3:$AC$460,$B282-2020,FALSE)</f>
        <v>7.6406559999999999</v>
      </c>
      <c r="AF282" s="2">
        <f>VLOOKUP(AF$266,AURORA!$C$3:$AC$460,$B282-2020,FALSE)</f>
        <v>22.953679999999999</v>
      </c>
      <c r="AG282" s="2">
        <f>VLOOKUP(AG$266,AURORA!$C$3:$AC$460,$B282-2020,FALSE)</f>
        <v>1785.981</v>
      </c>
      <c r="AH282" s="2">
        <f>VLOOKUP(AH$266,AURORA!$C$3:$AC$460,$B282-2020,FALSE)</f>
        <v>3.5251640000000002</v>
      </c>
      <c r="AI282" s="2">
        <f>VLOOKUP(AI$266,AURORA!$C$3:$AC$460,$B282-2020,FALSE)</f>
        <v>0</v>
      </c>
      <c r="AJ282" s="2">
        <f>VLOOKUP(AJ$266,AURORA!$C$3:$AC$460,$B282-2020,FALSE)</f>
        <v>764.2328</v>
      </c>
      <c r="AK282" s="2">
        <f>VLOOKUP(AK$266,AURORA!$C$3:$AC$460,$B282-2020,FALSE)</f>
        <v>312.47430000000003</v>
      </c>
      <c r="AL282" s="2">
        <f>VLOOKUP(AL$266,AURORA!$C$3:$AC$460,$B282-2020,FALSE)</f>
        <v>-4.2007700000000003</v>
      </c>
      <c r="AM282" s="2">
        <f>VLOOKUP(AM$266,AURORA!$C$3:$AC$460,$B282-2020,FALSE)</f>
        <v>-186.45269999999999</v>
      </c>
      <c r="AN282" s="2">
        <f>VLOOKUP(AN$266,AURORA!$C$3:$AC$460,$B282-2020,FALSE)</f>
        <v>3682.9</v>
      </c>
    </row>
    <row r="283" spans="2:40" x14ac:dyDescent="0.2">
      <c r="B283">
        <v>2037</v>
      </c>
      <c r="C283">
        <v>2037</v>
      </c>
      <c r="D283" s="2">
        <f t="shared" si="12"/>
        <v>22.68582</v>
      </c>
      <c r="E283" s="2">
        <f t="shared" si="13"/>
        <v>1821.9770000000001</v>
      </c>
      <c r="F283" s="2">
        <f t="shared" si="14"/>
        <v>3558.7170000000001</v>
      </c>
      <c r="G283" s="2">
        <f t="shared" si="15"/>
        <v>2726.3640869999999</v>
      </c>
      <c r="H283" s="2">
        <f t="shared" si="16"/>
        <v>0</v>
      </c>
      <c r="I283" s="2">
        <f t="shared" si="17"/>
        <v>57.242429000000001</v>
      </c>
      <c r="J283" s="2"/>
      <c r="K283" s="2"/>
      <c r="L283" s="2"/>
      <c r="M283" s="6">
        <f t="shared" si="18"/>
        <v>-208.78025299999999</v>
      </c>
      <c r="N283" s="2">
        <f t="shared" si="19"/>
        <v>9229.4177</v>
      </c>
      <c r="O283" s="2">
        <f t="shared" si="20"/>
        <v>4072.7939999999999</v>
      </c>
      <c r="P283" s="2">
        <f t="shared" si="21"/>
        <v>760.6422</v>
      </c>
      <c r="Q283" s="2">
        <f t="shared" si="22"/>
        <v>22041.059982999996</v>
      </c>
      <c r="R283" s="2"/>
      <c r="S283" s="2">
        <v>28994.922707158119</v>
      </c>
      <c r="T283" s="4">
        <f t="shared" si="11"/>
        <v>0.66535821705216291</v>
      </c>
      <c r="U283" s="2"/>
      <c r="V283" s="2"/>
      <c r="W283" s="2">
        <f>VLOOKUP(W$266,AURORA!$C$3:$AC$460,$B283-2020,FALSE)</f>
        <v>2521.2359999999999</v>
      </c>
      <c r="X283" s="2">
        <f>VLOOKUP(X$266,AURORA!$C$3:$AC$460,$B283-2020,FALSE)</f>
        <v>49.699649999999998</v>
      </c>
      <c r="Y283" s="2">
        <f>VLOOKUP(Y$266,AURORA!$C$3:$AC$460,$B283-2020,FALSE)</f>
        <v>3558.7170000000001</v>
      </c>
      <c r="Z283" s="2">
        <f>VLOOKUP(Z$266,AURORA!$C$3:$AC$460,$B283-2020,FALSE)</f>
        <v>0.29039900000000002</v>
      </c>
      <c r="AA283" s="2">
        <f>VLOOKUP(AA$266,AURORA!$C$3:$AC$460,$B283-2020,FALSE)</f>
        <v>6012.7849999999999</v>
      </c>
      <c r="AB283" s="2">
        <f>VLOOKUP(AB$266,AURORA!$C$3:$AC$460,$B283-2020,FALSE)</f>
        <v>2906.3150000000001</v>
      </c>
      <c r="AC283" s="2">
        <f>VLOOKUP(AC$266,AURORA!$C$3:$AC$460,$B283-2020,FALSE)</f>
        <v>0</v>
      </c>
      <c r="AD283" s="2">
        <f>VLOOKUP(AD$266,AURORA!$C$3:$AC$460,$B283-2020,FALSE)</f>
        <v>201.78489999999999</v>
      </c>
      <c r="AE283" s="2">
        <f>VLOOKUP(AE$266,AURORA!$C$3:$AC$460,$B283-2020,FALSE)</f>
        <v>7.5427790000000003</v>
      </c>
      <c r="AF283" s="2">
        <f>VLOOKUP(AF$266,AURORA!$C$3:$AC$460,$B283-2020,FALSE)</f>
        <v>22.68582</v>
      </c>
      <c r="AG283" s="2">
        <f>VLOOKUP(AG$266,AURORA!$C$3:$AC$460,$B283-2020,FALSE)</f>
        <v>1821.9770000000001</v>
      </c>
      <c r="AH283" s="2">
        <f>VLOOKUP(AH$266,AURORA!$C$3:$AC$460,$B283-2020,FALSE)</f>
        <v>3.3431869999999999</v>
      </c>
      <c r="AI283" s="2">
        <f>VLOOKUP(AI$266,AURORA!$C$3:$AC$460,$B283-2020,FALSE)</f>
        <v>0</v>
      </c>
      <c r="AJ283" s="2">
        <f>VLOOKUP(AJ$266,AURORA!$C$3:$AC$460,$B283-2020,FALSE)</f>
        <v>760.6422</v>
      </c>
      <c r="AK283" s="2">
        <f>VLOOKUP(AK$266,AURORA!$C$3:$AC$460,$B283-2020,FALSE)</f>
        <v>310.3177</v>
      </c>
      <c r="AL283" s="2">
        <f>VLOOKUP(AL$266,AURORA!$C$3:$AC$460,$B283-2020,FALSE)</f>
        <v>-4.2712529999999997</v>
      </c>
      <c r="AM283" s="2">
        <f>VLOOKUP(AM$266,AURORA!$C$3:$AC$460,$B283-2020,FALSE)</f>
        <v>-204.50899999999999</v>
      </c>
      <c r="AN283" s="2">
        <f>VLOOKUP(AN$266,AURORA!$C$3:$AC$460,$B283-2020,FALSE)</f>
        <v>4072.7939999999999</v>
      </c>
    </row>
    <row r="284" spans="2:40" x14ac:dyDescent="0.2">
      <c r="B284">
        <v>2038</v>
      </c>
      <c r="C284">
        <v>2038</v>
      </c>
      <c r="D284" s="2">
        <f t="shared" si="12"/>
        <v>22.471060000000001</v>
      </c>
      <c r="E284" s="2">
        <f t="shared" si="13"/>
        <v>1868.991</v>
      </c>
      <c r="F284" s="2">
        <f t="shared" si="14"/>
        <v>3569.8820000000001</v>
      </c>
      <c r="G284" s="2">
        <f t="shared" si="15"/>
        <v>2469.6817730000002</v>
      </c>
      <c r="H284" s="2">
        <f t="shared" si="16"/>
        <v>0</v>
      </c>
      <c r="I284" s="2">
        <f t="shared" si="17"/>
        <v>56.957887999999997</v>
      </c>
      <c r="J284" s="2"/>
      <c r="K284" s="2"/>
      <c r="L284" s="2"/>
      <c r="M284" s="6">
        <f t="shared" si="18"/>
        <v>-221.153279</v>
      </c>
      <c r="N284" s="2">
        <f t="shared" si="19"/>
        <v>9381.8148999999994</v>
      </c>
      <c r="O284" s="2">
        <f t="shared" si="20"/>
        <v>4452.348</v>
      </c>
      <c r="P284" s="2">
        <f t="shared" si="21"/>
        <v>758.56050000000005</v>
      </c>
      <c r="Q284" s="2">
        <f t="shared" si="22"/>
        <v>22359.553842000001</v>
      </c>
      <c r="R284" s="2"/>
      <c r="S284" s="2">
        <v>28987.558907431714</v>
      </c>
      <c r="T284" s="4">
        <f t="shared" si="11"/>
        <v>0.68537682225827157</v>
      </c>
      <c r="U284" s="2"/>
      <c r="V284" s="2"/>
      <c r="W284" s="2">
        <f>VLOOKUP(W$266,AURORA!$C$3:$AC$460,$B284-2020,FALSE)</f>
        <v>2226.9670000000001</v>
      </c>
      <c r="X284" s="2">
        <f>VLOOKUP(X$266,AURORA!$C$3:$AC$460,$B284-2020,FALSE)</f>
        <v>49.475569999999998</v>
      </c>
      <c r="Y284" s="2">
        <f>VLOOKUP(Y$266,AURORA!$C$3:$AC$460,$B284-2020,FALSE)</f>
        <v>3569.8820000000001</v>
      </c>
      <c r="Z284" s="2">
        <f>VLOOKUP(Z$266,AURORA!$C$3:$AC$460,$B284-2020,FALSE)</f>
        <v>0.27778079999999999</v>
      </c>
      <c r="AA284" s="2">
        <f>VLOOKUP(AA$266,AURORA!$C$3:$AC$460,$B284-2020,FALSE)</f>
        <v>6167.7380000000003</v>
      </c>
      <c r="AB284" s="2">
        <f>VLOOKUP(AB$266,AURORA!$C$3:$AC$460,$B284-2020,FALSE)</f>
        <v>2905.922</v>
      </c>
      <c r="AC284" s="2">
        <f>VLOOKUP(AC$266,AURORA!$C$3:$AC$460,$B284-2020,FALSE)</f>
        <v>5.8168789999999996E-3</v>
      </c>
      <c r="AD284" s="2">
        <f>VLOOKUP(AD$266,AURORA!$C$3:$AC$460,$B284-2020,FALSE)</f>
        <v>239.5958</v>
      </c>
      <c r="AE284" s="2">
        <f>VLOOKUP(AE$266,AURORA!$C$3:$AC$460,$B284-2020,FALSE)</f>
        <v>7.4823180000000002</v>
      </c>
      <c r="AF284" s="2">
        <f>VLOOKUP(AF$266,AURORA!$C$3:$AC$460,$B284-2020,FALSE)</f>
        <v>22.471060000000001</v>
      </c>
      <c r="AG284" s="2">
        <f>VLOOKUP(AG$266,AURORA!$C$3:$AC$460,$B284-2020,FALSE)</f>
        <v>1868.991</v>
      </c>
      <c r="AH284" s="2">
        <f>VLOOKUP(AH$266,AURORA!$C$3:$AC$460,$B284-2020,FALSE)</f>
        <v>3.118973</v>
      </c>
      <c r="AI284" s="2">
        <f>VLOOKUP(AI$266,AURORA!$C$3:$AC$460,$B284-2020,FALSE)</f>
        <v>0</v>
      </c>
      <c r="AJ284" s="2">
        <f>VLOOKUP(AJ$266,AURORA!$C$3:$AC$460,$B284-2020,FALSE)</f>
        <v>758.56050000000005</v>
      </c>
      <c r="AK284" s="2">
        <f>VLOOKUP(AK$266,AURORA!$C$3:$AC$460,$B284-2020,FALSE)</f>
        <v>308.1549</v>
      </c>
      <c r="AL284" s="2">
        <f>VLOOKUP(AL$266,AURORA!$C$3:$AC$460,$B284-2020,FALSE)</f>
        <v>-4.4156789999999999</v>
      </c>
      <c r="AM284" s="2">
        <f>VLOOKUP(AM$266,AURORA!$C$3:$AC$460,$B284-2020,FALSE)</f>
        <v>-216.73759999999999</v>
      </c>
      <c r="AN284" s="2">
        <f>VLOOKUP(AN$266,AURORA!$C$3:$AC$460,$B284-2020,FALSE)</f>
        <v>4452.348</v>
      </c>
    </row>
    <row r="285" spans="2:40" x14ac:dyDescent="0.2">
      <c r="B285">
        <v>2039</v>
      </c>
      <c r="C285">
        <v>2039</v>
      </c>
      <c r="D285" s="2">
        <f t="shared" si="12"/>
        <v>22.223279999999999</v>
      </c>
      <c r="E285" s="2">
        <f t="shared" si="13"/>
        <v>1909.952</v>
      </c>
      <c r="F285" s="2">
        <f t="shared" si="14"/>
        <v>3580.7080000000001</v>
      </c>
      <c r="G285" s="2">
        <f t="shared" si="15"/>
        <v>2425.4716689999996</v>
      </c>
      <c r="H285" s="2">
        <f t="shared" si="16"/>
        <v>0</v>
      </c>
      <c r="I285" s="2">
        <f t="shared" si="17"/>
        <v>56.319195999999998</v>
      </c>
      <c r="J285" s="2"/>
      <c r="K285" s="2"/>
      <c r="L285" s="2"/>
      <c r="M285" s="6">
        <f t="shared" si="18"/>
        <v>-223.752895</v>
      </c>
      <c r="N285" s="2">
        <f t="shared" si="19"/>
        <v>9519.9496999999992</v>
      </c>
      <c r="O285" s="2">
        <f t="shared" si="20"/>
        <v>4536.9390000000003</v>
      </c>
      <c r="P285" s="2">
        <f t="shared" si="21"/>
        <v>754.12739999999997</v>
      </c>
      <c r="Q285" s="2">
        <f t="shared" si="22"/>
        <v>22581.937350000004</v>
      </c>
      <c r="R285" s="2"/>
      <c r="S285" s="2">
        <v>28980.196977879164</v>
      </c>
      <c r="T285" s="4">
        <f t="shared" si="11"/>
        <v>0.69475864558024369</v>
      </c>
      <c r="U285" s="2"/>
      <c r="V285" s="2"/>
      <c r="W285" s="2">
        <f>VLOOKUP(W$266,AURORA!$C$3:$AC$460,$B285-2020,FALSE)</f>
        <v>2205.5479999999998</v>
      </c>
      <c r="X285" s="2">
        <f>VLOOKUP(X$266,AURORA!$C$3:$AC$460,$B285-2020,FALSE)</f>
        <v>48.971589999999999</v>
      </c>
      <c r="Y285" s="2">
        <f>VLOOKUP(Y$266,AURORA!$C$3:$AC$460,$B285-2020,FALSE)</f>
        <v>3580.7080000000001</v>
      </c>
      <c r="Z285" s="2">
        <f>VLOOKUP(Z$266,AURORA!$C$3:$AC$460,$B285-2020,FALSE)</f>
        <v>0.2666558</v>
      </c>
      <c r="AA285" s="2">
        <f>VLOOKUP(AA$266,AURORA!$C$3:$AC$460,$B285-2020,FALSE)</f>
        <v>6310.4709999999995</v>
      </c>
      <c r="AB285" s="2">
        <f>VLOOKUP(AB$266,AURORA!$C$3:$AC$460,$B285-2020,FALSE)</f>
        <v>2903.598</v>
      </c>
      <c r="AC285" s="2">
        <f>VLOOKUP(AC$266,AURORA!$C$3:$AC$460,$B285-2020,FALSE)</f>
        <v>2.387536E-3</v>
      </c>
      <c r="AD285" s="2">
        <f>VLOOKUP(AD$266,AURORA!$C$3:$AC$460,$B285-2020,FALSE)</f>
        <v>217.24809999999999</v>
      </c>
      <c r="AE285" s="2">
        <f>VLOOKUP(AE$266,AURORA!$C$3:$AC$460,$B285-2020,FALSE)</f>
        <v>7.3476059999999999</v>
      </c>
      <c r="AF285" s="2">
        <f>VLOOKUP(AF$266,AURORA!$C$3:$AC$460,$B285-2020,FALSE)</f>
        <v>22.223279999999999</v>
      </c>
      <c r="AG285" s="2">
        <f>VLOOKUP(AG$266,AURORA!$C$3:$AC$460,$B285-2020,FALSE)</f>
        <v>1909.952</v>
      </c>
      <c r="AH285" s="2">
        <f>VLOOKUP(AH$266,AURORA!$C$3:$AC$460,$B285-2020,FALSE)</f>
        <v>2.6755689999999999</v>
      </c>
      <c r="AI285" s="2">
        <f>VLOOKUP(AI$266,AURORA!$C$3:$AC$460,$B285-2020,FALSE)</f>
        <v>0</v>
      </c>
      <c r="AJ285" s="2">
        <f>VLOOKUP(AJ$266,AURORA!$C$3:$AC$460,$B285-2020,FALSE)</f>
        <v>754.12739999999997</v>
      </c>
      <c r="AK285" s="2">
        <f>VLOOKUP(AK$266,AURORA!$C$3:$AC$460,$B285-2020,FALSE)</f>
        <v>305.88069999999999</v>
      </c>
      <c r="AL285" s="2">
        <f>VLOOKUP(AL$266,AURORA!$C$3:$AC$460,$B285-2020,FALSE)</f>
        <v>-4.314095</v>
      </c>
      <c r="AM285" s="2">
        <f>VLOOKUP(AM$266,AURORA!$C$3:$AC$460,$B285-2020,FALSE)</f>
        <v>-219.43879999999999</v>
      </c>
      <c r="AN285" s="2">
        <f>VLOOKUP(AN$266,AURORA!$C$3:$AC$460,$B285-2020,FALSE)</f>
        <v>4536.9390000000003</v>
      </c>
    </row>
    <row r="286" spans="2:40" x14ac:dyDescent="0.2">
      <c r="B286">
        <v>2040</v>
      </c>
      <c r="C286">
        <v>2040</v>
      </c>
      <c r="D286" s="2">
        <f t="shared" si="12"/>
        <v>21.813890000000001</v>
      </c>
      <c r="E286" s="2">
        <f t="shared" si="13"/>
        <v>1967.511</v>
      </c>
      <c r="F286" s="2">
        <f t="shared" si="14"/>
        <v>3592.4859999999999</v>
      </c>
      <c r="G286" s="2">
        <f t="shared" si="15"/>
        <v>2251.2340450000002</v>
      </c>
      <c r="H286" s="2">
        <f t="shared" si="16"/>
        <v>0</v>
      </c>
      <c r="I286" s="2">
        <f t="shared" si="17"/>
        <v>55.611879000000002</v>
      </c>
      <c r="J286" s="2"/>
      <c r="K286" s="2"/>
      <c r="L286" s="2"/>
      <c r="M286" s="6">
        <f t="shared" si="18"/>
        <v>-244.040053</v>
      </c>
      <c r="N286" s="2">
        <f t="shared" si="19"/>
        <v>9654.2638999999981</v>
      </c>
      <c r="O286" s="2">
        <f t="shared" si="20"/>
        <v>4629.5619999999999</v>
      </c>
      <c r="P286" s="2">
        <f t="shared" si="21"/>
        <v>749.80179999999996</v>
      </c>
      <c r="Q286" s="2">
        <f t="shared" si="22"/>
        <v>22678.244461000002</v>
      </c>
      <c r="R286" s="2"/>
      <c r="S286" s="2">
        <v>28972.836918025507</v>
      </c>
      <c r="T286" s="4">
        <f t="shared" si="11"/>
        <v>0.70428714259958669</v>
      </c>
      <c r="U286" s="2"/>
      <c r="V286" s="2"/>
      <c r="W286" s="2">
        <f>VLOOKUP(W$266,AURORA!$C$3:$AC$460,$B286-2020,FALSE)</f>
        <v>2030.518</v>
      </c>
      <c r="X286" s="2">
        <f>VLOOKUP(X$266,AURORA!$C$3:$AC$460,$B286-2020,FALSE)</f>
        <v>48.4161</v>
      </c>
      <c r="Y286" s="2">
        <f>VLOOKUP(Y$266,AURORA!$C$3:$AC$460,$B286-2020,FALSE)</f>
        <v>3592.4859999999999</v>
      </c>
      <c r="Z286" s="2">
        <f>VLOOKUP(Z$266,AURORA!$C$3:$AC$460,$B286-2020,FALSE)</f>
        <v>0.19898689999999999</v>
      </c>
      <c r="AA286" s="2">
        <f>VLOOKUP(AA$266,AURORA!$C$3:$AC$460,$B286-2020,FALSE)</f>
        <v>6454.13</v>
      </c>
      <c r="AB286" s="2">
        <f>VLOOKUP(AB$266,AURORA!$C$3:$AC$460,$B286-2020,FALSE)</f>
        <v>2896.1509999999998</v>
      </c>
      <c r="AC286" s="2">
        <f>VLOOKUP(AC$266,AURORA!$C$3:$AC$460,$B286-2020,FALSE)</f>
        <v>7.1430399999999998E-3</v>
      </c>
      <c r="AD286" s="2">
        <f>VLOOKUP(AD$266,AURORA!$C$3:$AC$460,$B286-2020,FALSE)</f>
        <v>217.92869999999999</v>
      </c>
      <c r="AE286" s="2">
        <f>VLOOKUP(AE$266,AURORA!$C$3:$AC$460,$B286-2020,FALSE)</f>
        <v>7.1957789999999999</v>
      </c>
      <c r="AF286" s="2">
        <f>VLOOKUP(AF$266,AURORA!$C$3:$AC$460,$B286-2020,FALSE)</f>
        <v>21.813890000000001</v>
      </c>
      <c r="AG286" s="2">
        <f>VLOOKUP(AG$266,AURORA!$C$3:$AC$460,$B286-2020,FALSE)</f>
        <v>1967.511</v>
      </c>
      <c r="AH286" s="2">
        <f>VLOOKUP(AH$266,AURORA!$C$3:$AC$460,$B286-2020,FALSE)</f>
        <v>2.7873450000000002</v>
      </c>
      <c r="AI286" s="2">
        <f>VLOOKUP(AI$266,AURORA!$C$3:$AC$460,$B286-2020,FALSE)</f>
        <v>0</v>
      </c>
      <c r="AJ286" s="2">
        <f>VLOOKUP(AJ$266,AURORA!$C$3:$AC$460,$B286-2020,FALSE)</f>
        <v>749.80179999999996</v>
      </c>
      <c r="AK286" s="2">
        <f>VLOOKUP(AK$266,AURORA!$C$3:$AC$460,$B286-2020,FALSE)</f>
        <v>303.98289999999997</v>
      </c>
      <c r="AL286" s="2">
        <f>VLOOKUP(AL$266,AURORA!$C$3:$AC$460,$B286-2020,FALSE)</f>
        <v>-4.3424529999999999</v>
      </c>
      <c r="AM286" s="2">
        <f>VLOOKUP(AM$266,AURORA!$C$3:$AC$460,$B286-2020,FALSE)</f>
        <v>-239.69759999999999</v>
      </c>
      <c r="AN286" s="2">
        <f>VLOOKUP(AN$266,AURORA!$C$3:$AC$460,$B286-2020,FALSE)</f>
        <v>4629.5619999999999</v>
      </c>
    </row>
    <row r="287" spans="2:40" x14ac:dyDescent="0.2">
      <c r="B287">
        <v>2041</v>
      </c>
      <c r="C287">
        <v>2041</v>
      </c>
      <c r="D287" s="2">
        <f t="shared" si="12"/>
        <v>21.59112</v>
      </c>
      <c r="E287" s="2">
        <f t="shared" si="13"/>
        <v>2017.422</v>
      </c>
      <c r="F287" s="2">
        <f t="shared" si="14"/>
        <v>3605.4059999999999</v>
      </c>
      <c r="G287" s="2">
        <f t="shared" si="15"/>
        <v>2076.3337810000003</v>
      </c>
      <c r="H287" s="2">
        <f t="shared" si="16"/>
        <v>0</v>
      </c>
      <c r="I287" s="2">
        <f t="shared" si="17"/>
        <v>55.18873</v>
      </c>
      <c r="J287" s="2"/>
      <c r="K287" s="2"/>
      <c r="L287" s="2"/>
      <c r="M287" s="6">
        <f t="shared" si="18"/>
        <v>-247.97885099999999</v>
      </c>
      <c r="N287" s="2">
        <f t="shared" si="19"/>
        <v>9813.6431999999986</v>
      </c>
      <c r="O287" s="2">
        <f t="shared" si="20"/>
        <v>4769.8620000000001</v>
      </c>
      <c r="P287" s="2">
        <f t="shared" si="21"/>
        <v>744.5693</v>
      </c>
      <c r="Q287" s="2">
        <f t="shared" si="22"/>
        <v>22856.03728</v>
      </c>
      <c r="R287" s="2"/>
      <c r="S287" s="2">
        <v>28965.478727395897</v>
      </c>
      <c r="T287" s="4">
        <f t="shared" si="11"/>
        <v>0.71665007073978471</v>
      </c>
      <c r="U287" s="2"/>
      <c r="V287" s="2"/>
      <c r="W287" s="2">
        <f>VLOOKUP(W$266,AURORA!$C$3:$AC$460,$B287-2020,FALSE)</f>
        <v>1820.8140000000001</v>
      </c>
      <c r="X287" s="2">
        <f>VLOOKUP(X$266,AURORA!$C$3:$AC$460,$B287-2020,FALSE)</f>
        <v>48.082099999999997</v>
      </c>
      <c r="Y287" s="2">
        <f>VLOOKUP(Y$266,AURORA!$C$3:$AC$460,$B287-2020,FALSE)</f>
        <v>3605.4059999999999</v>
      </c>
      <c r="Z287" s="2">
        <f>VLOOKUP(Z$266,AURORA!$C$3:$AC$460,$B287-2020,FALSE)</f>
        <v>0.2001269</v>
      </c>
      <c r="AA287" s="2">
        <f>VLOOKUP(AA$266,AURORA!$C$3:$AC$460,$B287-2020,FALSE)</f>
        <v>6618.9769999999999</v>
      </c>
      <c r="AB287" s="2">
        <f>VLOOKUP(AB$266,AURORA!$C$3:$AC$460,$B287-2020,FALSE)</f>
        <v>2896.393</v>
      </c>
      <c r="AC287" s="2">
        <f>VLOOKUP(AC$266,AURORA!$C$3:$AC$460,$B287-2020,FALSE)</f>
        <v>2.011429E-2</v>
      </c>
      <c r="AD287" s="2">
        <f>VLOOKUP(AD$266,AURORA!$C$3:$AC$460,$B287-2020,FALSE)</f>
        <v>253.53319999999999</v>
      </c>
      <c r="AE287" s="2">
        <f>VLOOKUP(AE$266,AURORA!$C$3:$AC$460,$B287-2020,FALSE)</f>
        <v>7.10663</v>
      </c>
      <c r="AF287" s="2">
        <f>VLOOKUP(AF$266,AURORA!$C$3:$AC$460,$B287-2020,FALSE)</f>
        <v>21.59112</v>
      </c>
      <c r="AG287" s="2">
        <f>VLOOKUP(AG$266,AURORA!$C$3:$AC$460,$B287-2020,FALSE)</f>
        <v>2017.422</v>
      </c>
      <c r="AH287" s="2">
        <f>VLOOKUP(AH$266,AURORA!$C$3:$AC$460,$B287-2020,FALSE)</f>
        <v>1.9865809999999999</v>
      </c>
      <c r="AI287" s="2">
        <f>VLOOKUP(AI$266,AURORA!$C$3:$AC$460,$B287-2020,FALSE)</f>
        <v>0</v>
      </c>
      <c r="AJ287" s="2">
        <f>VLOOKUP(AJ$266,AURORA!$C$3:$AC$460,$B287-2020,FALSE)</f>
        <v>744.5693</v>
      </c>
      <c r="AK287" s="2">
        <f>VLOOKUP(AK$266,AURORA!$C$3:$AC$460,$B287-2020,FALSE)</f>
        <v>298.27319999999997</v>
      </c>
      <c r="AL287" s="2">
        <f>VLOOKUP(AL$266,AURORA!$C$3:$AC$460,$B287-2020,FALSE)</f>
        <v>-4.385751</v>
      </c>
      <c r="AM287" s="2">
        <f>VLOOKUP(AM$266,AURORA!$C$3:$AC$460,$B287-2020,FALSE)</f>
        <v>-243.59309999999999</v>
      </c>
      <c r="AN287" s="2">
        <f>VLOOKUP(AN$266,AURORA!$C$3:$AC$460,$B287-2020,FALSE)</f>
        <v>4769.8620000000001</v>
      </c>
    </row>
    <row r="288" spans="2:40" x14ac:dyDescent="0.2">
      <c r="B288">
        <v>2042</v>
      </c>
      <c r="C288">
        <v>2042</v>
      </c>
      <c r="D288" s="2">
        <f t="shared" si="12"/>
        <v>21.248830000000002</v>
      </c>
      <c r="E288" s="2">
        <f t="shared" si="13"/>
        <v>2066.8879999999999</v>
      </c>
      <c r="F288" s="2">
        <f t="shared" si="14"/>
        <v>3617.5859999999998</v>
      </c>
      <c r="G288" s="2">
        <f t="shared" si="15"/>
        <v>2044.430578</v>
      </c>
      <c r="H288" s="2">
        <f t="shared" si="16"/>
        <v>0</v>
      </c>
      <c r="I288" s="2">
        <f t="shared" si="17"/>
        <v>54.506813999999999</v>
      </c>
      <c r="J288" s="2"/>
      <c r="K288" s="2"/>
      <c r="L288" s="2"/>
      <c r="M288" s="6">
        <f t="shared" si="18"/>
        <v>-251.355659</v>
      </c>
      <c r="N288" s="2">
        <f t="shared" si="19"/>
        <v>9951.1805999999997</v>
      </c>
      <c r="O288" s="2">
        <f t="shared" si="20"/>
        <v>4867.76</v>
      </c>
      <c r="P288" s="2">
        <f t="shared" si="21"/>
        <v>738.58810000000005</v>
      </c>
      <c r="Q288" s="2">
        <f t="shared" si="22"/>
        <v>23110.833263</v>
      </c>
      <c r="R288" s="2"/>
      <c r="S288" s="2">
        <v>28958.122405515609</v>
      </c>
      <c r="T288" s="4">
        <f t="shared" si="11"/>
        <v>0.72674441941690138</v>
      </c>
      <c r="U288" s="2"/>
      <c r="V288" s="2"/>
      <c r="W288" s="2">
        <f>VLOOKUP(W$266,AURORA!$C$3:$AC$460,$B288-2020,FALSE)</f>
        <v>1800.2380000000001</v>
      </c>
      <c r="X288" s="2">
        <f>VLOOKUP(X$266,AURORA!$C$3:$AC$460,$B288-2020,FALSE)</f>
        <v>47.541229999999999</v>
      </c>
      <c r="Y288" s="2">
        <f>VLOOKUP(Y$266,AURORA!$C$3:$AC$460,$B288-2020,FALSE)</f>
        <v>3617.5859999999998</v>
      </c>
      <c r="Z288" s="2">
        <f>VLOOKUP(Z$266,AURORA!$C$3:$AC$460,$B288-2020,FALSE)</f>
        <v>0.3758457</v>
      </c>
      <c r="AA288" s="2">
        <f>VLOOKUP(AA$266,AURORA!$C$3:$AC$460,$B288-2020,FALSE)</f>
        <v>6762.4809999999998</v>
      </c>
      <c r="AB288" s="2">
        <f>VLOOKUP(AB$266,AURORA!$C$3:$AC$460,$B288-2020,FALSE)</f>
        <v>2894.6460000000002</v>
      </c>
      <c r="AC288" s="2">
        <f>VLOOKUP(AC$266,AURORA!$C$3:$AC$460,$B288-2020,FALSE)</f>
        <v>1.314017E-2</v>
      </c>
      <c r="AD288" s="2">
        <f>VLOOKUP(AD$266,AURORA!$C$3:$AC$460,$B288-2020,FALSE)</f>
        <v>242.45920000000001</v>
      </c>
      <c r="AE288" s="2">
        <f>VLOOKUP(AE$266,AURORA!$C$3:$AC$460,$B288-2020,FALSE)</f>
        <v>6.9655839999999998</v>
      </c>
      <c r="AF288" s="2">
        <f>VLOOKUP(AF$266,AURORA!$C$3:$AC$460,$B288-2020,FALSE)</f>
        <v>21.248830000000002</v>
      </c>
      <c r="AG288" s="2">
        <f>VLOOKUP(AG$266,AURORA!$C$3:$AC$460,$B288-2020,FALSE)</f>
        <v>2066.8879999999999</v>
      </c>
      <c r="AH288" s="2">
        <f>VLOOKUP(AH$266,AURORA!$C$3:$AC$460,$B288-2020,FALSE)</f>
        <v>1.7333780000000001</v>
      </c>
      <c r="AI288" s="2">
        <f>VLOOKUP(AI$266,AURORA!$C$3:$AC$460,$B288-2020,FALSE)</f>
        <v>0</v>
      </c>
      <c r="AJ288" s="2">
        <f>VLOOKUP(AJ$266,AURORA!$C$3:$AC$460,$B288-2020,FALSE)</f>
        <v>738.58810000000005</v>
      </c>
      <c r="AK288" s="2">
        <f>VLOOKUP(AK$266,AURORA!$C$3:$AC$460,$B288-2020,FALSE)</f>
        <v>294.05360000000002</v>
      </c>
      <c r="AL288" s="2">
        <f>VLOOKUP(AL$266,AURORA!$C$3:$AC$460,$B288-2020,FALSE)</f>
        <v>-4.3763589999999999</v>
      </c>
      <c r="AM288" s="2">
        <f>VLOOKUP(AM$266,AURORA!$C$3:$AC$460,$B288-2020,FALSE)</f>
        <v>-246.97929999999999</v>
      </c>
      <c r="AN288" s="2">
        <f>VLOOKUP(AN$266,AURORA!$C$3:$AC$460,$B288-2020,FALSE)</f>
        <v>4867.76</v>
      </c>
    </row>
    <row r="289" spans="2:40" x14ac:dyDescent="0.2">
      <c r="B289">
        <v>2043</v>
      </c>
      <c r="C289">
        <v>2043</v>
      </c>
      <c r="D289" s="2">
        <f t="shared" si="12"/>
        <v>20.821860000000001</v>
      </c>
      <c r="E289" s="2">
        <f t="shared" si="13"/>
        <v>2119.0219999999999</v>
      </c>
      <c r="F289" s="2">
        <f t="shared" si="14"/>
        <v>3629.7649999999999</v>
      </c>
      <c r="G289" s="2">
        <f t="shared" si="15"/>
        <v>1983.114714</v>
      </c>
      <c r="H289" s="2">
        <f t="shared" si="16"/>
        <v>0</v>
      </c>
      <c r="I289" s="2">
        <f t="shared" si="17"/>
        <v>53.692529</v>
      </c>
      <c r="J289" s="2"/>
      <c r="K289" s="2"/>
      <c r="L289" s="2"/>
      <c r="M289" s="6">
        <f t="shared" si="18"/>
        <v>-256.76935800000001</v>
      </c>
      <c r="N289" s="2">
        <f t="shared" si="19"/>
        <v>10075.518299999998</v>
      </c>
      <c r="O289" s="2">
        <f t="shared" si="20"/>
        <v>4987.2219999999998</v>
      </c>
      <c r="P289" s="2">
        <f t="shared" si="21"/>
        <v>729.13319999999999</v>
      </c>
      <c r="Q289" s="2">
        <f t="shared" si="22"/>
        <v>23341.520244999996</v>
      </c>
      <c r="R289" s="2"/>
      <c r="S289" s="2">
        <v>28950.767951910038</v>
      </c>
      <c r="T289" s="4">
        <f t="shared" si="11"/>
        <v>0.73702997124096115</v>
      </c>
      <c r="U289" s="2"/>
      <c r="V289" s="2"/>
      <c r="W289" s="2">
        <f>VLOOKUP(W$266,AURORA!$C$3:$AC$460,$B289-2020,FALSE)</f>
        <v>1702.2429999999999</v>
      </c>
      <c r="X289" s="2">
        <f>VLOOKUP(X$266,AURORA!$C$3:$AC$460,$B289-2020,FALSE)</f>
        <v>46.893999999999998</v>
      </c>
      <c r="Y289" s="2">
        <f>VLOOKUP(Y$266,AURORA!$C$3:$AC$460,$B289-2020,FALSE)</f>
        <v>3629.7649999999999</v>
      </c>
      <c r="Z289" s="2">
        <f>VLOOKUP(Z$266,AURORA!$C$3:$AC$460,$B289-2020,FALSE)</f>
        <v>0.3905093</v>
      </c>
      <c r="AA289" s="2">
        <f>VLOOKUP(AA$266,AURORA!$C$3:$AC$460,$B289-2020,FALSE)</f>
        <v>6890.4979999999996</v>
      </c>
      <c r="AB289" s="2">
        <f>VLOOKUP(AB$266,AURORA!$C$3:$AC$460,$B289-2020,FALSE)</f>
        <v>2894.317</v>
      </c>
      <c r="AC289" s="2">
        <f>VLOOKUP(AC$266,AURORA!$C$3:$AC$460,$B289-2020,FALSE)</f>
        <v>5.7353189999999998E-2</v>
      </c>
      <c r="AD289" s="2">
        <f>VLOOKUP(AD$266,AURORA!$C$3:$AC$460,$B289-2020,FALSE)</f>
        <v>278.85820000000001</v>
      </c>
      <c r="AE289" s="2">
        <f>VLOOKUP(AE$266,AURORA!$C$3:$AC$460,$B289-2020,FALSE)</f>
        <v>6.7985290000000003</v>
      </c>
      <c r="AF289" s="2">
        <f>VLOOKUP(AF$266,AURORA!$C$3:$AC$460,$B289-2020,FALSE)</f>
        <v>20.821860000000001</v>
      </c>
      <c r="AG289" s="2">
        <f>VLOOKUP(AG$266,AURORA!$C$3:$AC$460,$B289-2020,FALSE)</f>
        <v>2119.0219999999999</v>
      </c>
      <c r="AH289" s="2">
        <f>VLOOKUP(AH$266,AURORA!$C$3:$AC$460,$B289-2020,FALSE)</f>
        <v>2.0135139999999998</v>
      </c>
      <c r="AI289" s="2">
        <f>VLOOKUP(AI$266,AURORA!$C$3:$AC$460,$B289-2020,FALSE)</f>
        <v>0</v>
      </c>
      <c r="AJ289" s="2">
        <f>VLOOKUP(AJ$266,AURORA!$C$3:$AC$460,$B289-2020,FALSE)</f>
        <v>729.13319999999999</v>
      </c>
      <c r="AK289" s="2">
        <f>VLOOKUP(AK$266,AURORA!$C$3:$AC$460,$B289-2020,FALSE)</f>
        <v>290.70330000000001</v>
      </c>
      <c r="AL289" s="2">
        <f>VLOOKUP(AL$266,AURORA!$C$3:$AC$460,$B289-2020,FALSE)</f>
        <v>-4.4131580000000001</v>
      </c>
      <c r="AM289" s="2">
        <f>VLOOKUP(AM$266,AURORA!$C$3:$AC$460,$B289-2020,FALSE)</f>
        <v>-252.3562</v>
      </c>
      <c r="AN289" s="2">
        <f>VLOOKUP(AN$266,AURORA!$C$3:$AC$460,$B289-2020,FALSE)</f>
        <v>4987.2219999999998</v>
      </c>
    </row>
    <row r="290" spans="2:40" x14ac:dyDescent="0.2">
      <c r="B290">
        <v>2044</v>
      </c>
      <c r="C290">
        <v>2044</v>
      </c>
      <c r="D290" s="2">
        <f t="shared" si="12"/>
        <v>20.70618</v>
      </c>
      <c r="E290" s="2">
        <f t="shared" si="13"/>
        <v>2198.596</v>
      </c>
      <c r="F290" s="2">
        <f t="shared" si="14"/>
        <v>3641.1950000000002</v>
      </c>
      <c r="G290" s="2">
        <f t="shared" si="15"/>
        <v>2112.250434</v>
      </c>
      <c r="H290" s="2">
        <f t="shared" si="16"/>
        <v>0</v>
      </c>
      <c r="I290" s="2">
        <f t="shared" si="17"/>
        <v>53.532549000000003</v>
      </c>
      <c r="J290" s="2"/>
      <c r="K290" s="2"/>
      <c r="L290" s="2"/>
      <c r="M290" s="6">
        <f t="shared" si="18"/>
        <v>-261.80305300000003</v>
      </c>
      <c r="N290" s="2">
        <f t="shared" si="19"/>
        <v>10061.681200000001</v>
      </c>
      <c r="O290" s="2">
        <f t="shared" si="20"/>
        <v>5104.6909999999998</v>
      </c>
      <c r="P290" s="2">
        <f t="shared" si="21"/>
        <v>735.67669999999998</v>
      </c>
      <c r="Q290" s="2">
        <f t="shared" si="22"/>
        <v>23666.526009999998</v>
      </c>
      <c r="R290" s="2"/>
      <c r="S290" s="2">
        <v>28943.415366104702</v>
      </c>
      <c r="T290" s="4">
        <f t="shared" si="11"/>
        <v>0.74398854190572516</v>
      </c>
      <c r="U290" s="2"/>
      <c r="V290" s="2"/>
      <c r="W290" s="2">
        <f>VLOOKUP(W$266,AURORA!$C$3:$AC$460,$B290-2020,FALSE)</f>
        <v>1808.921</v>
      </c>
      <c r="X290" s="2">
        <f>VLOOKUP(X$266,AURORA!$C$3:$AC$460,$B290-2020,FALSE)</f>
        <v>46.773949999999999</v>
      </c>
      <c r="Y290" s="2">
        <f>VLOOKUP(Y$266,AURORA!$C$3:$AC$460,$B290-2020,FALSE)</f>
        <v>3641.1950000000002</v>
      </c>
      <c r="Z290" s="2">
        <f>VLOOKUP(Z$266,AURORA!$C$3:$AC$460,$B290-2020,FALSE)</f>
        <v>0.3904318</v>
      </c>
      <c r="AA290" s="2">
        <f>VLOOKUP(AA$266,AURORA!$C$3:$AC$460,$B290-2020,FALSE)</f>
        <v>6884.7470000000003</v>
      </c>
      <c r="AB290" s="2">
        <f>VLOOKUP(AB$266,AURORA!$C$3:$AC$460,$B290-2020,FALSE)</f>
        <v>2886.0949999999998</v>
      </c>
      <c r="AC290" s="2">
        <f>VLOOKUP(AC$266,AURORA!$C$3:$AC$460,$B290-2020,FALSE)</f>
        <v>5.180995E-2</v>
      </c>
      <c r="AD290" s="2">
        <f>VLOOKUP(AD$266,AURORA!$C$3:$AC$460,$B290-2020,FALSE)</f>
        <v>301.19260000000003</v>
      </c>
      <c r="AE290" s="2">
        <f>VLOOKUP(AE$266,AURORA!$C$3:$AC$460,$B290-2020,FALSE)</f>
        <v>6.7585990000000002</v>
      </c>
      <c r="AF290" s="2">
        <f>VLOOKUP(AF$266,AURORA!$C$3:$AC$460,$B290-2020,FALSE)</f>
        <v>20.70618</v>
      </c>
      <c r="AG290" s="2">
        <f>VLOOKUP(AG$266,AURORA!$C$3:$AC$460,$B290-2020,FALSE)</f>
        <v>2198.596</v>
      </c>
      <c r="AH290" s="2">
        <f>VLOOKUP(AH$266,AURORA!$C$3:$AC$460,$B290-2020,FALSE)</f>
        <v>2.1368339999999999</v>
      </c>
      <c r="AI290" s="2">
        <f>VLOOKUP(AI$266,AURORA!$C$3:$AC$460,$B290-2020,FALSE)</f>
        <v>0</v>
      </c>
      <c r="AJ290" s="2">
        <f>VLOOKUP(AJ$266,AURORA!$C$3:$AC$460,$B290-2020,FALSE)</f>
        <v>735.67669999999998</v>
      </c>
      <c r="AK290" s="2">
        <f>VLOOKUP(AK$266,AURORA!$C$3:$AC$460,$B290-2020,FALSE)</f>
        <v>290.83920000000001</v>
      </c>
      <c r="AL290" s="2">
        <f>VLOOKUP(AL$266,AURORA!$C$3:$AC$460,$B290-2020,FALSE)</f>
        <v>-4.5123530000000001</v>
      </c>
      <c r="AM290" s="2">
        <f>VLOOKUP(AM$266,AURORA!$C$3:$AC$460,$B290-2020,FALSE)</f>
        <v>-257.29070000000002</v>
      </c>
      <c r="AN290" s="2">
        <f>VLOOKUP(AN$266,AURORA!$C$3:$AC$460,$B290-2020,FALSE)</f>
        <v>5104.6909999999998</v>
      </c>
    </row>
    <row r="291" spans="2:40" x14ac:dyDescent="0.2">
      <c r="B291">
        <v>2045</v>
      </c>
      <c r="C291">
        <v>2045</v>
      </c>
      <c r="D291" s="2">
        <f t="shared" si="12"/>
        <v>20.57189</v>
      </c>
      <c r="E291" s="2">
        <f t="shared" si="13"/>
        <v>2257.6509999999998</v>
      </c>
      <c r="F291" s="2">
        <f t="shared" si="14"/>
        <v>3654.125</v>
      </c>
      <c r="G291" s="2">
        <f t="shared" si="15"/>
        <v>1816.4315469999999</v>
      </c>
      <c r="H291" s="2">
        <f t="shared" si="16"/>
        <v>0</v>
      </c>
      <c r="I291" s="2">
        <f t="shared" si="17"/>
        <v>53.280476</v>
      </c>
      <c r="J291" s="2"/>
      <c r="K291" s="2"/>
      <c r="L291" s="2"/>
      <c r="M291" s="6">
        <f t="shared" si="18"/>
        <v>-268.452314</v>
      </c>
      <c r="N291" s="2">
        <f t="shared" si="19"/>
        <v>10183.463400000001</v>
      </c>
      <c r="O291" s="2">
        <f t="shared" si="20"/>
        <v>5194.4359999999997</v>
      </c>
      <c r="P291" s="2">
        <f t="shared" si="21"/>
        <v>728.90809999999999</v>
      </c>
      <c r="Q291" s="2">
        <f t="shared" si="22"/>
        <v>23640.415098999998</v>
      </c>
      <c r="R291" s="2"/>
      <c r="S291" s="2">
        <v>28936.064647625237</v>
      </c>
      <c r="T291" s="4">
        <f>(E291+F291+H291+I291+J291+K291+M291+N291+O291+P291)/S291</f>
        <v>0.7535030049011654</v>
      </c>
      <c r="U291" s="2"/>
      <c r="V291" s="2"/>
      <c r="W291" s="2">
        <f>VLOOKUP(W$266,AURORA!$C$3:$AC$460,$B291-2020,FALSE)</f>
        <v>1563.086</v>
      </c>
      <c r="X291" s="2">
        <f>VLOOKUP(X$266,AURORA!$C$3:$AC$460,$B291-2020,FALSE)</f>
        <v>46.573819999999998</v>
      </c>
      <c r="Y291" s="2">
        <f>VLOOKUP(Y$266,AURORA!$C$3:$AC$460,$B291-2020,FALSE)</f>
        <v>3654.125</v>
      </c>
      <c r="Z291" s="2">
        <f>VLOOKUP(Z$266,AURORA!$C$3:$AC$460,$B291-2020,FALSE)</f>
        <v>0.20490040000000001</v>
      </c>
      <c r="AA291" s="2">
        <f>VLOOKUP(AA$266,AURORA!$C$3:$AC$460,$B291-2020,FALSE)</f>
        <v>7011.0020000000004</v>
      </c>
      <c r="AB291" s="2">
        <f>VLOOKUP(AB$266,AURORA!$C$3:$AC$460,$B291-2020,FALSE)</f>
        <v>2886.7060000000001</v>
      </c>
      <c r="AC291" s="2">
        <f>VLOOKUP(AC$266,AURORA!$C$3:$AC$460,$B291-2020,FALSE)</f>
        <v>1.9100289999999999E-2</v>
      </c>
      <c r="AD291" s="2">
        <f>VLOOKUP(AD$266,AURORA!$C$3:$AC$460,$B291-2020,FALSE)</f>
        <v>252.00389999999999</v>
      </c>
      <c r="AE291" s="2">
        <f>VLOOKUP(AE$266,AURORA!$C$3:$AC$460,$B291-2020,FALSE)</f>
        <v>6.7066559999999997</v>
      </c>
      <c r="AF291" s="2">
        <f>VLOOKUP(AF$266,AURORA!$C$3:$AC$460,$B291-2020,FALSE)</f>
        <v>20.57189</v>
      </c>
      <c r="AG291" s="2">
        <f>VLOOKUP(AG$266,AURORA!$C$3:$AC$460,$B291-2020,FALSE)</f>
        <v>2257.6509999999998</v>
      </c>
      <c r="AH291" s="2">
        <f>VLOOKUP(AH$266,AURORA!$C$3:$AC$460,$B291-2020,FALSE)</f>
        <v>1.341647</v>
      </c>
      <c r="AI291" s="2">
        <f>VLOOKUP(AI$266,AURORA!$C$3:$AC$460,$B291-2020,FALSE)</f>
        <v>0</v>
      </c>
      <c r="AJ291" s="2">
        <f>VLOOKUP(AJ$266,AURORA!$C$3:$AC$460,$B291-2020,FALSE)</f>
        <v>728.90809999999999</v>
      </c>
      <c r="AK291" s="2">
        <f>VLOOKUP(AK$266,AURORA!$C$3:$AC$460,$B291-2020,FALSE)</f>
        <v>285.75540000000001</v>
      </c>
      <c r="AL291" s="2">
        <f>VLOOKUP(AL$266,AURORA!$C$3:$AC$460,$B291-2020,FALSE)</f>
        <v>-4.4225139999999996</v>
      </c>
      <c r="AM291" s="2">
        <f>VLOOKUP(AM$266,AURORA!$C$3:$AC$460,$B291-2020,FALSE)</f>
        <v>-264.02980000000002</v>
      </c>
      <c r="AN291" s="2">
        <f>VLOOKUP(AN$266,AURORA!$C$3:$AC$460,$B291-2020,FALSE)</f>
        <v>5194.4359999999997</v>
      </c>
    </row>
    <row r="292" spans="2:40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2">
      <c r="B297" t="s">
        <v>1</v>
      </c>
      <c r="D297">
        <v>744</v>
      </c>
      <c r="E297">
        <f>24*28</f>
        <v>672</v>
      </c>
      <c r="F297">
        <v>744</v>
      </c>
      <c r="G297">
        <v>720</v>
      </c>
      <c r="H297">
        <v>744</v>
      </c>
      <c r="I297">
        <v>720</v>
      </c>
      <c r="J297">
        <v>744</v>
      </c>
      <c r="K297">
        <v>744</v>
      </c>
      <c r="L297">
        <v>720</v>
      </c>
      <c r="M297">
        <v>744</v>
      </c>
      <c r="N297">
        <v>720</v>
      </c>
      <c r="O297">
        <v>744</v>
      </c>
    </row>
    <row r="298" spans="2:40" x14ac:dyDescent="0.2">
      <c r="D298">
        <v>1</v>
      </c>
      <c r="E298">
        <v>2</v>
      </c>
      <c r="F298">
        <v>3</v>
      </c>
      <c r="G298">
        <v>4</v>
      </c>
      <c r="H298">
        <v>5</v>
      </c>
      <c r="I298">
        <v>6</v>
      </c>
      <c r="J298">
        <v>7</v>
      </c>
      <c r="K298">
        <v>8</v>
      </c>
      <c r="L298">
        <v>9</v>
      </c>
      <c r="M298">
        <v>10</v>
      </c>
      <c r="N298">
        <v>11</v>
      </c>
      <c r="O298">
        <v>12</v>
      </c>
    </row>
    <row r="299" spans="2:40" x14ac:dyDescent="0.2">
      <c r="D299" t="s">
        <v>17</v>
      </c>
      <c r="E299" t="s">
        <v>18</v>
      </c>
      <c r="F299" t="s">
        <v>19</v>
      </c>
      <c r="G299" t="s">
        <v>20</v>
      </c>
      <c r="H299" t="s">
        <v>21</v>
      </c>
      <c r="I299" t="s">
        <v>22</v>
      </c>
      <c r="J299" t="s">
        <v>23</v>
      </c>
      <c r="K299" t="s">
        <v>24</v>
      </c>
      <c r="L299" t="s">
        <v>25</v>
      </c>
      <c r="M299" t="s">
        <v>26</v>
      </c>
      <c r="N299" t="s">
        <v>27</v>
      </c>
      <c r="O299" t="s">
        <v>28</v>
      </c>
      <c r="P299" t="s">
        <v>29</v>
      </c>
    </row>
    <row r="300" spans="2:40" x14ac:dyDescent="0.2">
      <c r="C300">
        <v>2001</v>
      </c>
      <c r="D300" s="2">
        <f t="shared" ref="D300:O315" si="23">VLOOKUP(DATE($C300,D$298,1),$A$2:$Q$241,6,FALSE)/D$297</f>
        <v>2137.2258064516127</v>
      </c>
      <c r="E300" s="2">
        <f t="shared" si="23"/>
        <v>1919.6622023809523</v>
      </c>
      <c r="F300" s="2">
        <f t="shared" si="23"/>
        <v>2372.005376344086</v>
      </c>
      <c r="G300" s="2">
        <f t="shared" si="23"/>
        <v>2911.7486111111111</v>
      </c>
      <c r="H300" s="2">
        <f t="shared" si="23"/>
        <v>4093.0403225806454</v>
      </c>
      <c r="I300" s="2">
        <f t="shared" si="23"/>
        <v>4241.520833333333</v>
      </c>
      <c r="J300" s="2">
        <f t="shared" si="23"/>
        <v>4035.5954301075267</v>
      </c>
      <c r="K300" s="2">
        <f t="shared" si="23"/>
        <v>3776.0174731182797</v>
      </c>
      <c r="L300" s="2">
        <f t="shared" si="23"/>
        <v>2816.8638888888891</v>
      </c>
      <c r="M300" s="2">
        <f t="shared" si="23"/>
        <v>2445.0994623655915</v>
      </c>
      <c r="N300" s="2">
        <f t="shared" si="23"/>
        <v>1884.7652777777778</v>
      </c>
      <c r="O300" s="2">
        <f>VLOOKUP(DATE($C300,O$298,1),$A$2:$Q$241,6,FALSE)/O$297</f>
        <v>2264.9865591397847</v>
      </c>
      <c r="P300" s="6">
        <f>F247</f>
        <v>2915.7276255707761</v>
      </c>
    </row>
    <row r="301" spans="2:40" x14ac:dyDescent="0.2">
      <c r="C301">
        <v>2002</v>
      </c>
      <c r="D301" s="2">
        <f t="shared" si="23"/>
        <v>3381.0819892473119</v>
      </c>
      <c r="E301" s="2">
        <f t="shared" si="23"/>
        <v>2858.5163690476193</v>
      </c>
      <c r="F301" s="2">
        <f t="shared" si="23"/>
        <v>3296.3427419354839</v>
      </c>
      <c r="G301" s="2">
        <f t="shared" si="23"/>
        <v>4047.0861111111112</v>
      </c>
      <c r="H301" s="2">
        <f t="shared" si="23"/>
        <v>4654.2419354838712</v>
      </c>
      <c r="I301" s="2">
        <f t="shared" si="23"/>
        <v>4693.7416666666668</v>
      </c>
      <c r="J301" s="2">
        <f t="shared" si="23"/>
        <v>4411.5873655913974</v>
      </c>
      <c r="K301" s="2">
        <f t="shared" si="23"/>
        <v>4124.5174731182797</v>
      </c>
      <c r="L301" s="2">
        <f t="shared" si="23"/>
        <v>3333.5708333333332</v>
      </c>
      <c r="M301" s="2">
        <f t="shared" si="23"/>
        <v>2505.9274193548385</v>
      </c>
      <c r="N301" s="2">
        <f t="shared" si="23"/>
        <v>2459.7541666666666</v>
      </c>
      <c r="O301" s="2">
        <f t="shared" si="23"/>
        <v>2834.7889784946237</v>
      </c>
      <c r="P301" s="6">
        <f t="shared" ref="P301:P318" si="24">F248</f>
        <v>3554.8662100456622</v>
      </c>
    </row>
    <row r="302" spans="2:40" x14ac:dyDescent="0.2">
      <c r="C302">
        <v>2003</v>
      </c>
      <c r="D302" s="2">
        <f t="shared" si="23"/>
        <v>3494.9072580645161</v>
      </c>
      <c r="E302" s="2">
        <f t="shared" si="23"/>
        <v>3978.2827380952381</v>
      </c>
      <c r="F302" s="2">
        <f t="shared" si="23"/>
        <v>3466.6787634408602</v>
      </c>
      <c r="G302" s="2">
        <f t="shared" si="23"/>
        <v>3892.3305555555557</v>
      </c>
      <c r="H302" s="2">
        <f t="shared" si="23"/>
        <v>6059.3400537634407</v>
      </c>
      <c r="I302" s="2">
        <f t="shared" si="23"/>
        <v>5869.1694444444447</v>
      </c>
      <c r="J302" s="2">
        <f t="shared" si="23"/>
        <v>5430.072580645161</v>
      </c>
      <c r="K302" s="2">
        <f t="shared" si="23"/>
        <v>4678.114247311828</v>
      </c>
      <c r="L302" s="2">
        <f t="shared" si="23"/>
        <v>3931.0166666666669</v>
      </c>
      <c r="M302" s="2">
        <f t="shared" si="23"/>
        <v>2968.7540322580644</v>
      </c>
      <c r="N302" s="2">
        <f t="shared" si="23"/>
        <v>2697.6888888888889</v>
      </c>
      <c r="O302" s="2">
        <f t="shared" si="23"/>
        <v>3332.7096774193546</v>
      </c>
      <c r="P302" s="6">
        <f t="shared" si="24"/>
        <v>4151.9067351598178</v>
      </c>
    </row>
    <row r="303" spans="2:40" x14ac:dyDescent="0.2">
      <c r="C303">
        <v>2004</v>
      </c>
      <c r="D303" s="2">
        <f t="shared" si="23"/>
        <v>3685.1801075268818</v>
      </c>
      <c r="E303" s="2">
        <f t="shared" si="23"/>
        <v>3734.1473214285716</v>
      </c>
      <c r="F303" s="2">
        <f t="shared" si="23"/>
        <v>4788.2446236559135</v>
      </c>
      <c r="G303" s="2">
        <f t="shared" si="23"/>
        <v>4779.45</v>
      </c>
      <c r="H303" s="2">
        <f t="shared" si="23"/>
        <v>4277.239247311828</v>
      </c>
      <c r="I303" s="2">
        <f t="shared" si="23"/>
        <v>4790.55</v>
      </c>
      <c r="J303" s="2">
        <f t="shared" si="23"/>
        <v>4863.2298387096771</v>
      </c>
      <c r="K303" s="2">
        <f t="shared" si="23"/>
        <v>4223.2983870967746</v>
      </c>
      <c r="L303" s="2">
        <f t="shared" si="23"/>
        <v>3289.4652777777778</v>
      </c>
      <c r="M303" s="2">
        <f t="shared" si="23"/>
        <v>2731.4435483870966</v>
      </c>
      <c r="N303" s="2">
        <f t="shared" si="23"/>
        <v>2527.1069444444443</v>
      </c>
      <c r="O303" s="2">
        <f t="shared" si="23"/>
        <v>3056.7002688172042</v>
      </c>
      <c r="P303" s="6">
        <f t="shared" si="24"/>
        <v>3886.7177823315119</v>
      </c>
    </row>
    <row r="304" spans="2:40" x14ac:dyDescent="0.2">
      <c r="C304">
        <v>2005</v>
      </c>
      <c r="D304" s="2">
        <f t="shared" si="23"/>
        <v>3102.2876344086021</v>
      </c>
      <c r="E304" s="2">
        <f t="shared" si="23"/>
        <v>3821.6398809523807</v>
      </c>
      <c r="F304" s="2">
        <f t="shared" si="23"/>
        <v>4092.9717741935483</v>
      </c>
      <c r="G304" s="2">
        <f t="shared" si="23"/>
        <v>4862.4541666666664</v>
      </c>
      <c r="H304" s="2">
        <f t="shared" si="23"/>
        <v>6508.0040322580644</v>
      </c>
      <c r="I304" s="2">
        <f t="shared" si="23"/>
        <v>6620.958333333333</v>
      </c>
      <c r="J304" s="2">
        <f t="shared" si="23"/>
        <v>6012.3763440860212</v>
      </c>
      <c r="K304" s="2">
        <f t="shared" si="23"/>
        <v>4898.6196236559135</v>
      </c>
      <c r="L304" s="2">
        <f t="shared" si="23"/>
        <v>3893.1944444444443</v>
      </c>
      <c r="M304" s="2">
        <f t="shared" si="23"/>
        <v>3310.2567204301076</v>
      </c>
      <c r="N304" s="2">
        <f t="shared" si="23"/>
        <v>3017.8291666666669</v>
      </c>
      <c r="O304" s="2">
        <f t="shared" si="23"/>
        <v>4091.2486559139784</v>
      </c>
      <c r="P304" s="6">
        <f t="shared" si="24"/>
        <v>4524.1855022831051</v>
      </c>
    </row>
    <row r="305" spans="3:17" x14ac:dyDescent="0.2">
      <c r="C305">
        <v>2006</v>
      </c>
      <c r="D305" s="2">
        <f t="shared" si="23"/>
        <v>6032.3172043010754</v>
      </c>
      <c r="E305" s="2">
        <f t="shared" si="23"/>
        <v>5640.8794642857147</v>
      </c>
      <c r="F305" s="2">
        <f t="shared" si="23"/>
        <v>6479.9556451612907</v>
      </c>
      <c r="G305" s="2">
        <f t="shared" si="23"/>
        <v>7475.3402777777774</v>
      </c>
      <c r="H305" s="2">
        <f t="shared" si="23"/>
        <v>7832.2379032258068</v>
      </c>
      <c r="I305" s="2">
        <f t="shared" si="23"/>
        <v>7331.4777777777781</v>
      </c>
      <c r="J305" s="2">
        <f t="shared" si="23"/>
        <v>6247.1196236559135</v>
      </c>
      <c r="K305" s="2">
        <f t="shared" si="23"/>
        <v>5181.8870967741932</v>
      </c>
      <c r="L305" s="2">
        <f t="shared" si="23"/>
        <v>3875.4263888888891</v>
      </c>
      <c r="M305" s="2">
        <f t="shared" si="23"/>
        <v>3124.0712365591398</v>
      </c>
      <c r="N305" s="2">
        <f t="shared" si="23"/>
        <v>3256.7874999999999</v>
      </c>
      <c r="O305" s="2">
        <f t="shared" si="23"/>
        <v>3355.9126344086021</v>
      </c>
      <c r="P305" s="6">
        <f t="shared" si="24"/>
        <v>5484.8606164383564</v>
      </c>
    </row>
    <row r="306" spans="3:17" x14ac:dyDescent="0.2">
      <c r="C306">
        <v>2007</v>
      </c>
      <c r="D306" s="2">
        <f t="shared" si="23"/>
        <v>2672.6814516129034</v>
      </c>
      <c r="E306" s="2">
        <f t="shared" si="23"/>
        <v>2560.5342261904761</v>
      </c>
      <c r="F306" s="2">
        <f t="shared" si="23"/>
        <v>3085.6465053763441</v>
      </c>
      <c r="G306" s="2">
        <f t="shared" si="23"/>
        <v>3126.1</v>
      </c>
      <c r="H306" s="2">
        <f t="shared" si="23"/>
        <v>4015.0268817204301</v>
      </c>
      <c r="I306" s="2">
        <f t="shared" si="23"/>
        <v>3807.5930555555556</v>
      </c>
      <c r="J306" s="2">
        <f t="shared" si="23"/>
        <v>4550.0282258064517</v>
      </c>
      <c r="K306" s="2">
        <f t="shared" si="23"/>
        <v>3851.2688172043013</v>
      </c>
      <c r="L306" s="2">
        <f t="shared" si="23"/>
        <v>2970.5652777777777</v>
      </c>
      <c r="M306" s="2">
        <f t="shared" si="23"/>
        <v>2397.9341397849462</v>
      </c>
      <c r="N306" s="2">
        <f t="shared" si="23"/>
        <v>2383.9888888888891</v>
      </c>
      <c r="O306" s="2">
        <f t="shared" si="23"/>
        <v>1953.6693548387098</v>
      </c>
      <c r="P306" s="6">
        <f t="shared" si="24"/>
        <v>3119.6062785388126</v>
      </c>
    </row>
    <row r="307" spans="3:17" x14ac:dyDescent="0.2">
      <c r="C307">
        <v>2008</v>
      </c>
      <c r="D307" s="2">
        <f t="shared" si="23"/>
        <v>2087.2634408602153</v>
      </c>
      <c r="E307" s="2">
        <f t="shared" si="23"/>
        <v>1828.8229166666667</v>
      </c>
      <c r="F307" s="2">
        <f t="shared" si="23"/>
        <v>1933.5940860215053</v>
      </c>
      <c r="G307" s="2">
        <f t="shared" si="23"/>
        <v>3777.7611111111109</v>
      </c>
      <c r="H307" s="2">
        <f t="shared" si="23"/>
        <v>4343.333333333333</v>
      </c>
      <c r="I307" s="2">
        <f t="shared" si="23"/>
        <v>3813.0374999999999</v>
      </c>
      <c r="J307" s="2">
        <f t="shared" si="23"/>
        <v>4484.2701612903229</v>
      </c>
      <c r="K307" s="2">
        <f t="shared" si="23"/>
        <v>4600.2096774193551</v>
      </c>
      <c r="L307" s="2">
        <f t="shared" si="23"/>
        <v>2378.7597222222221</v>
      </c>
      <c r="M307" s="2">
        <f t="shared" si="23"/>
        <v>1475.6061827956989</v>
      </c>
      <c r="N307" s="2">
        <f t="shared" si="23"/>
        <v>1092.9222222222222</v>
      </c>
      <c r="O307" s="2">
        <f t="shared" si="23"/>
        <v>1148.1102150537633</v>
      </c>
      <c r="P307" s="6">
        <f t="shared" si="24"/>
        <v>2746.790869763206</v>
      </c>
    </row>
    <row r="308" spans="3:17" x14ac:dyDescent="0.2">
      <c r="C308">
        <v>2009</v>
      </c>
      <c r="D308" s="2">
        <f t="shared" si="23"/>
        <v>1462.3978494623657</v>
      </c>
      <c r="E308" s="2">
        <f t="shared" si="23"/>
        <v>2151.1175595238096</v>
      </c>
      <c r="F308" s="2">
        <f t="shared" si="23"/>
        <v>3076.5174731182797</v>
      </c>
      <c r="G308" s="2">
        <f t="shared" si="23"/>
        <v>3768.7958333333331</v>
      </c>
      <c r="H308" s="2">
        <f t="shared" si="23"/>
        <v>4992.0268817204305</v>
      </c>
      <c r="I308" s="2">
        <f t="shared" si="23"/>
        <v>4664.6027777777781</v>
      </c>
      <c r="J308" s="2">
        <f t="shared" si="23"/>
        <v>4973.9045698924729</v>
      </c>
      <c r="K308" s="2">
        <f t="shared" si="23"/>
        <v>4056.5954301075267</v>
      </c>
      <c r="L308" s="2">
        <f t="shared" si="23"/>
        <v>3122.2944444444443</v>
      </c>
      <c r="M308" s="2">
        <f t="shared" si="23"/>
        <v>2398.1008064516127</v>
      </c>
      <c r="N308" s="2">
        <f t="shared" si="23"/>
        <v>1719.3083333333334</v>
      </c>
      <c r="O308" s="2">
        <f t="shared" si="23"/>
        <v>1734.6572580645161</v>
      </c>
      <c r="P308" s="6">
        <f t="shared" si="24"/>
        <v>3183.5658675799086</v>
      </c>
    </row>
    <row r="309" spans="3:17" x14ac:dyDescent="0.2">
      <c r="C309">
        <v>2010</v>
      </c>
      <c r="D309" s="2">
        <f t="shared" si="23"/>
        <v>1784.122311827957</v>
      </c>
      <c r="E309" s="2">
        <f t="shared" si="23"/>
        <v>2153.6160714285716</v>
      </c>
      <c r="F309" s="2">
        <f t="shared" si="23"/>
        <v>2739.9206989247314</v>
      </c>
      <c r="G309" s="2">
        <f t="shared" si="23"/>
        <v>3584.6055555555554</v>
      </c>
      <c r="H309" s="2">
        <f t="shared" si="23"/>
        <v>5302.8427419354839</v>
      </c>
      <c r="I309" s="2">
        <f t="shared" si="23"/>
        <v>6166.9333333333334</v>
      </c>
      <c r="J309" s="2">
        <f t="shared" si="23"/>
        <v>5612.2365591397847</v>
      </c>
      <c r="K309" s="2">
        <f t="shared" si="23"/>
        <v>4730.7755376344085</v>
      </c>
      <c r="L309" s="2">
        <f t="shared" si="23"/>
        <v>3670.8319444444446</v>
      </c>
      <c r="M309" s="2">
        <f t="shared" si="23"/>
        <v>2653.9905913978496</v>
      </c>
      <c r="N309" s="2">
        <f t="shared" si="23"/>
        <v>2875.4430555555555</v>
      </c>
      <c r="O309" s="2">
        <f t="shared" si="23"/>
        <v>4392.7956989247314</v>
      </c>
      <c r="P309" s="6">
        <f t="shared" si="24"/>
        <v>3816.3092465753425</v>
      </c>
    </row>
    <row r="310" spans="3:17" x14ac:dyDescent="0.2">
      <c r="C310">
        <v>2011</v>
      </c>
      <c r="D310" s="2">
        <f t="shared" si="23"/>
        <v>4399.9448924731187</v>
      </c>
      <c r="E310" s="2">
        <f t="shared" si="23"/>
        <v>3551.5327380952381</v>
      </c>
      <c r="F310" s="2">
        <f t="shared" si="23"/>
        <v>5243.4784946236559</v>
      </c>
      <c r="G310" s="2">
        <f t="shared" si="23"/>
        <v>6401.854166666667</v>
      </c>
      <c r="H310" s="2">
        <f t="shared" si="23"/>
        <v>6882.0900537634407</v>
      </c>
      <c r="I310" s="2">
        <f t="shared" si="23"/>
        <v>6915.145833333333</v>
      </c>
      <c r="J310" s="2">
        <f t="shared" si="23"/>
        <v>6711.2836021505373</v>
      </c>
      <c r="K310" s="2">
        <f t="shared" si="23"/>
        <v>5429.7876344086026</v>
      </c>
      <c r="L310" s="2">
        <f t="shared" si="23"/>
        <v>4502.3874999999998</v>
      </c>
      <c r="M310" s="2">
        <f t="shared" si="23"/>
        <v>3060.4637096774195</v>
      </c>
      <c r="N310" s="2">
        <f t="shared" si="23"/>
        <v>2721.5194444444446</v>
      </c>
      <c r="O310" s="2">
        <f t="shared" si="23"/>
        <v>2387.7150537634407</v>
      </c>
      <c r="P310" s="6">
        <f t="shared" si="24"/>
        <v>4858.1583333333338</v>
      </c>
    </row>
    <row r="311" spans="3:17" x14ac:dyDescent="0.2">
      <c r="C311">
        <v>2012</v>
      </c>
      <c r="D311" s="2">
        <f t="shared" si="23"/>
        <v>1793.7352150537633</v>
      </c>
      <c r="E311" s="2">
        <f t="shared" si="23"/>
        <v>1645.0610119047619</v>
      </c>
      <c r="F311" s="2">
        <f t="shared" si="23"/>
        <v>2007.3104838709678</v>
      </c>
      <c r="G311" s="2">
        <f t="shared" si="23"/>
        <v>3204.3597222222224</v>
      </c>
      <c r="H311" s="2">
        <f t="shared" si="23"/>
        <v>4666.2150537634407</v>
      </c>
      <c r="I311" s="2">
        <f t="shared" si="23"/>
        <v>4236.2777777777774</v>
      </c>
      <c r="J311" s="2">
        <f t="shared" si="23"/>
        <v>4410.9408602150534</v>
      </c>
      <c r="K311" s="2">
        <f t="shared" si="23"/>
        <v>3998.494623655914</v>
      </c>
      <c r="L311" s="2">
        <f t="shared" si="23"/>
        <v>3388.1847222222223</v>
      </c>
      <c r="M311" s="2">
        <f t="shared" si="23"/>
        <v>2540.5739247311826</v>
      </c>
      <c r="N311" s="2">
        <f t="shared" si="23"/>
        <v>2112.6041666666665</v>
      </c>
      <c r="O311" s="2">
        <f t="shared" si="23"/>
        <v>2644.641129032258</v>
      </c>
      <c r="P311" s="6">
        <f t="shared" si="24"/>
        <v>3055.2561475409834</v>
      </c>
    </row>
    <row r="312" spans="3:17" x14ac:dyDescent="0.2">
      <c r="C312">
        <v>2013</v>
      </c>
      <c r="D312" s="2">
        <f t="shared" si="23"/>
        <v>2276.5147849462364</v>
      </c>
      <c r="E312" s="2">
        <f t="shared" si="23"/>
        <v>2237.6577380952381</v>
      </c>
      <c r="F312" s="2">
        <f t="shared" si="23"/>
        <v>2400.9287634408602</v>
      </c>
      <c r="G312" s="2">
        <f t="shared" si="23"/>
        <v>3130.5124999999998</v>
      </c>
      <c r="H312" s="2">
        <f t="shared" si="23"/>
        <v>3638.9973118279568</v>
      </c>
      <c r="I312" s="2">
        <f t="shared" si="23"/>
        <v>3973.7750000000001</v>
      </c>
      <c r="J312" s="2">
        <f t="shared" si="23"/>
        <v>4291.2177419354839</v>
      </c>
      <c r="K312" s="2">
        <f t="shared" si="23"/>
        <v>3532.9435483870966</v>
      </c>
      <c r="L312" s="2">
        <f t="shared" si="23"/>
        <v>2452.8958333333335</v>
      </c>
      <c r="M312" s="2">
        <f t="shared" si="23"/>
        <v>1894.1747311827958</v>
      </c>
      <c r="N312" s="2">
        <f t="shared" si="23"/>
        <v>1434.8083333333334</v>
      </c>
      <c r="O312" s="2">
        <f t="shared" si="23"/>
        <v>1234.9260752688172</v>
      </c>
      <c r="P312" s="6">
        <f t="shared" si="24"/>
        <v>2711.7122146118722</v>
      </c>
    </row>
    <row r="313" spans="3:17" x14ac:dyDescent="0.2">
      <c r="C313">
        <v>2014</v>
      </c>
      <c r="D313" s="2">
        <f t="shared" si="23"/>
        <v>1090.3091397849462</v>
      </c>
      <c r="E313" s="2">
        <f t="shared" si="23"/>
        <v>1074.9806547619048</v>
      </c>
      <c r="F313" s="2">
        <f t="shared" si="23"/>
        <v>1278.2029569892472</v>
      </c>
      <c r="G313" s="2">
        <f t="shared" si="23"/>
        <v>1959.7375</v>
      </c>
      <c r="H313" s="2">
        <f t="shared" si="23"/>
        <v>2772.6747311827958</v>
      </c>
      <c r="I313" s="2">
        <f t="shared" si="23"/>
        <v>3064.2847222222222</v>
      </c>
      <c r="J313" s="2">
        <f t="shared" si="23"/>
        <v>3096.7298387096776</v>
      </c>
      <c r="K313" s="2">
        <f t="shared" si="23"/>
        <v>2533.5873655913979</v>
      </c>
      <c r="L313" s="2">
        <f t="shared" si="23"/>
        <v>1725.3569444444445</v>
      </c>
      <c r="M313" s="2">
        <f t="shared" si="23"/>
        <v>1345.8427419354839</v>
      </c>
      <c r="N313" s="2">
        <f t="shared" si="23"/>
        <v>1149.0638888888889</v>
      </c>
      <c r="O313" s="2">
        <f t="shared" si="23"/>
        <v>1323.5188172043011</v>
      </c>
      <c r="P313" s="6">
        <f t="shared" si="24"/>
        <v>1873.2043378995434</v>
      </c>
    </row>
    <row r="314" spans="3:17" x14ac:dyDescent="0.2">
      <c r="C314">
        <v>2015</v>
      </c>
      <c r="D314" s="2">
        <f t="shared" si="23"/>
        <v>1147.391129032258</v>
      </c>
      <c r="E314" s="2">
        <f t="shared" si="23"/>
        <v>1333.3199404761904</v>
      </c>
      <c r="F314" s="2">
        <f t="shared" si="23"/>
        <v>1209.002688172043</v>
      </c>
      <c r="G314" s="2">
        <f t="shared" si="23"/>
        <v>1363.7666666666667</v>
      </c>
      <c r="H314" s="2">
        <f t="shared" si="23"/>
        <v>1686.1760752688172</v>
      </c>
      <c r="I314" s="2">
        <f t="shared" si="23"/>
        <v>2145.6930555555555</v>
      </c>
      <c r="J314" s="2">
        <f t="shared" si="23"/>
        <v>2564.9166666666665</v>
      </c>
      <c r="K314" s="2">
        <f t="shared" si="23"/>
        <v>2270.8561827956987</v>
      </c>
      <c r="L314" s="2">
        <f t="shared" si="23"/>
        <v>1909.901388888889</v>
      </c>
      <c r="M314" s="2">
        <f t="shared" si="23"/>
        <v>1216.364247311828</v>
      </c>
      <c r="N314" s="2">
        <f t="shared" si="23"/>
        <v>888.37777777777774</v>
      </c>
      <c r="O314" s="2">
        <f t="shared" si="23"/>
        <v>1156.5510752688172</v>
      </c>
      <c r="P314" s="6">
        <f t="shared" si="24"/>
        <v>1576.3126712328767</v>
      </c>
    </row>
    <row r="315" spans="3:17" x14ac:dyDescent="0.2">
      <c r="C315">
        <v>2016</v>
      </c>
      <c r="D315" s="2">
        <f t="shared" si="23"/>
        <v>1465.4153225806451</v>
      </c>
      <c r="E315" s="2">
        <f t="shared" si="23"/>
        <v>2314.8541666666665</v>
      </c>
      <c r="F315" s="2">
        <f t="shared" si="23"/>
        <v>3749.4153225806454</v>
      </c>
      <c r="G315" s="2">
        <f t="shared" si="23"/>
        <v>3839.2624999999998</v>
      </c>
      <c r="H315" s="2">
        <f t="shared" si="23"/>
        <v>4263.7553763440865</v>
      </c>
      <c r="I315" s="2">
        <f t="shared" si="23"/>
        <v>4551.1361111111109</v>
      </c>
      <c r="J315" s="2">
        <f t="shared" si="23"/>
        <v>4599.4865591397847</v>
      </c>
      <c r="K315" s="2">
        <f t="shared" si="23"/>
        <v>3852.4086021505377</v>
      </c>
      <c r="L315" s="2">
        <f t="shared" si="23"/>
        <v>3189.7055555555557</v>
      </c>
      <c r="M315" s="2">
        <f t="shared" si="23"/>
        <v>2327.1868279569894</v>
      </c>
      <c r="N315" s="2">
        <f t="shared" si="23"/>
        <v>2324.6999999999998</v>
      </c>
      <c r="O315" s="2">
        <f t="shared" si="23"/>
        <v>3099.1518817204301</v>
      </c>
      <c r="P315" s="6">
        <f t="shared" si="24"/>
        <v>3295.1405965391623</v>
      </c>
    </row>
    <row r="316" spans="3:17" x14ac:dyDescent="0.2">
      <c r="C316">
        <v>2017</v>
      </c>
      <c r="D316" s="2">
        <f t="shared" ref="D316:O318" si="25">VLOOKUP(DATE($C316,D$298,1),$A$2:$Q$241,6,FALSE)/D$297</f>
        <v>5192.3803763440865</v>
      </c>
      <c r="E316" s="2">
        <f t="shared" si="25"/>
        <v>5299.0461309523807</v>
      </c>
      <c r="F316" s="2">
        <f t="shared" si="25"/>
        <v>6068.0591397849466</v>
      </c>
      <c r="G316" s="2">
        <f t="shared" si="25"/>
        <v>6139.1597222222226</v>
      </c>
      <c r="H316" s="2">
        <f t="shared" si="25"/>
        <v>6679.322580645161</v>
      </c>
      <c r="I316" s="2">
        <f t="shared" si="25"/>
        <v>6258.1125000000002</v>
      </c>
      <c r="J316" s="2">
        <f t="shared" si="25"/>
        <v>5892.3400537634407</v>
      </c>
      <c r="K316" s="2">
        <f t="shared" si="25"/>
        <v>5268.8064516129034</v>
      </c>
      <c r="L316" s="2">
        <f t="shared" si="25"/>
        <v>3988.4305555555557</v>
      </c>
      <c r="M316" s="2">
        <f t="shared" si="25"/>
        <v>2737.9032258064517</v>
      </c>
      <c r="N316" s="2">
        <f t="shared" si="25"/>
        <v>2484.9611111111112</v>
      </c>
      <c r="O316" s="2">
        <f t="shared" si="25"/>
        <v>2496.1975806451615</v>
      </c>
      <c r="P316" s="6">
        <f t="shared" si="24"/>
        <v>4873.639726027397</v>
      </c>
    </row>
    <row r="317" spans="3:17" x14ac:dyDescent="0.2">
      <c r="C317">
        <v>2018</v>
      </c>
      <c r="D317" s="2">
        <f t="shared" si="25"/>
        <v>2098.9879032258063</v>
      </c>
      <c r="E317" s="2">
        <f t="shared" si="25"/>
        <v>1719.4434523809523</v>
      </c>
      <c r="F317" s="2">
        <f t="shared" si="25"/>
        <v>2415.3252688172042</v>
      </c>
      <c r="G317" s="2">
        <f t="shared" si="25"/>
        <v>4372.0388888888892</v>
      </c>
      <c r="H317" s="2">
        <f t="shared" si="25"/>
        <v>4173.6182795698924</v>
      </c>
      <c r="I317" s="2">
        <f t="shared" si="25"/>
        <v>3999.5291666666667</v>
      </c>
      <c r="J317" s="2">
        <f t="shared" si="25"/>
        <v>4264.7661290322585</v>
      </c>
      <c r="K317" s="2">
        <f t="shared" si="25"/>
        <v>3776.2795698924733</v>
      </c>
      <c r="L317" s="2">
        <f t="shared" si="25"/>
        <v>3147.2874999999999</v>
      </c>
      <c r="M317" s="2">
        <f t="shared" si="25"/>
        <v>1917.7795698924731</v>
      </c>
      <c r="N317" s="2">
        <f t="shared" si="25"/>
        <v>1597.5069444444443</v>
      </c>
      <c r="O317" s="2">
        <f t="shared" si="25"/>
        <v>1915.4704301075269</v>
      </c>
      <c r="P317" s="6">
        <f t="shared" si="24"/>
        <v>2956.3406392694064</v>
      </c>
      <c r="Q317" s="4"/>
    </row>
    <row r="318" spans="3:17" x14ac:dyDescent="0.2">
      <c r="C318">
        <v>2019</v>
      </c>
      <c r="D318" s="2">
        <f>VLOOKUP(DATE($C318,D$298,1),$A$2:$Q$241,6,FALSE)/D$297</f>
        <v>2060.8373655913979</v>
      </c>
      <c r="E318" s="2">
        <f t="shared" si="25"/>
        <v>3385.6383928571427</v>
      </c>
      <c r="F318" s="2">
        <f t="shared" si="25"/>
        <v>5997.4731182795695</v>
      </c>
      <c r="G318" s="2">
        <f t="shared" si="25"/>
        <v>6690.1791666666668</v>
      </c>
      <c r="H318" s="2">
        <f t="shared" si="25"/>
        <v>6508.5645161290322</v>
      </c>
      <c r="I318" s="2">
        <f t="shared" si="25"/>
        <v>6737.2569444444443</v>
      </c>
      <c r="J318" s="2">
        <f t="shared" si="25"/>
        <v>6009.7567204301076</v>
      </c>
      <c r="K318" s="2">
        <f t="shared" si="25"/>
        <v>5320.2325268817203</v>
      </c>
      <c r="L318" s="2">
        <f t="shared" si="25"/>
        <v>4051.1694444444443</v>
      </c>
      <c r="M318" s="2">
        <f t="shared" si="25"/>
        <v>2985.3817204301076</v>
      </c>
      <c r="N318" s="2">
        <f t="shared" si="25"/>
        <v>2336.8013888888891</v>
      </c>
      <c r="O318" s="2">
        <f t="shared" si="25"/>
        <v>2715.8615591397847</v>
      </c>
      <c r="P318" s="6">
        <f t="shared" si="24"/>
        <v>4572.0586757990868</v>
      </c>
      <c r="Q318" s="4"/>
    </row>
    <row r="320" spans="3:17" x14ac:dyDescent="0.2">
      <c r="C320" t="s">
        <v>30</v>
      </c>
      <c r="D320" s="6">
        <f>AVERAGE(D300:D317)</f>
        <v>2739.1191009557942</v>
      </c>
      <c r="E320" s="6">
        <f t="shared" ref="E320:P320" si="26">AVERAGE(E300:E317)</f>
        <v>2767.9508101851857</v>
      </c>
      <c r="F320" s="6">
        <f t="shared" si="26"/>
        <v>3316.866711469534</v>
      </c>
      <c r="G320" s="6">
        <f t="shared" si="26"/>
        <v>4035.3535493827158</v>
      </c>
      <c r="H320" s="6">
        <f t="shared" si="26"/>
        <v>4824.4545997610521</v>
      </c>
      <c r="I320" s="6">
        <f t="shared" si="26"/>
        <v>4841.3077160493813</v>
      </c>
      <c r="J320" s="6">
        <f t="shared" si="26"/>
        <v>4802.8945639187577</v>
      </c>
      <c r="K320" s="6">
        <f t="shared" si="26"/>
        <v>4154.6926523297489</v>
      </c>
      <c r="L320" s="6">
        <f t="shared" si="26"/>
        <v>3199.2299382716046</v>
      </c>
      <c r="M320" s="6">
        <f t="shared" si="26"/>
        <v>2391.748506571088</v>
      </c>
      <c r="N320" s="6">
        <f t="shared" si="26"/>
        <v>2146.0631172839508</v>
      </c>
      <c r="O320" s="6">
        <f t="shared" si="26"/>
        <v>2467.9861857825563</v>
      </c>
      <c r="P320" s="6">
        <f t="shared" si="26"/>
        <v>3476.9056333745039</v>
      </c>
    </row>
    <row r="321" spans="3:16" x14ac:dyDescent="0.2">
      <c r="C321" t="s">
        <v>31</v>
      </c>
      <c r="D321" s="2">
        <f>STDEV(D300:D317)</f>
        <v>1400.7959523110105</v>
      </c>
      <c r="E321" s="2">
        <f t="shared" ref="E321:P321" si="27">STDEV(E300:E317)</f>
        <v>1305.2969476278088</v>
      </c>
      <c r="F321" s="2">
        <f t="shared" si="27"/>
        <v>1523.9167869973437</v>
      </c>
      <c r="G321" s="2">
        <f t="shared" si="27"/>
        <v>1507.9137986857963</v>
      </c>
      <c r="H321" s="2">
        <f t="shared" si="27"/>
        <v>1520.7259003396409</v>
      </c>
      <c r="I321" s="2">
        <f t="shared" si="27"/>
        <v>1400.984261238307</v>
      </c>
      <c r="J321" s="2">
        <f t="shared" si="27"/>
        <v>1058.0786447982307</v>
      </c>
      <c r="K321" s="2">
        <f t="shared" si="27"/>
        <v>852.43819704519547</v>
      </c>
      <c r="L321" s="2">
        <f t="shared" si="27"/>
        <v>741.68942672480898</v>
      </c>
      <c r="M321" s="2">
        <f t="shared" si="27"/>
        <v>608.43700514911961</v>
      </c>
      <c r="N321" s="2">
        <f t="shared" si="27"/>
        <v>700.89386086468767</v>
      </c>
      <c r="O321" s="2">
        <f t="shared" si="27"/>
        <v>977.23893324371238</v>
      </c>
      <c r="P321" s="2">
        <f t="shared" si="27"/>
        <v>1030.288227998552</v>
      </c>
    </row>
    <row r="322" spans="3:16" x14ac:dyDescent="0.2">
      <c r="D322" s="1">
        <f>D321/D320</f>
        <v>0.51140381293468173</v>
      </c>
      <c r="E322" s="1">
        <f t="shared" ref="E322:P322" si="28">E321/E320</f>
        <v>0.4715751966489895</v>
      </c>
      <c r="F322" s="1">
        <f t="shared" si="28"/>
        <v>0.45944468667605098</v>
      </c>
      <c r="G322" s="1">
        <f t="shared" si="28"/>
        <v>0.3736757585754687</v>
      </c>
      <c r="H322" s="1">
        <f t="shared" si="28"/>
        <v>0.31521198280422419</v>
      </c>
      <c r="I322" s="1">
        <f t="shared" si="28"/>
        <v>0.28938137036691863</v>
      </c>
      <c r="J322" s="1">
        <f t="shared" si="28"/>
        <v>0.22030020245435653</v>
      </c>
      <c r="K322" s="1">
        <f t="shared" si="28"/>
        <v>0.2051747911045092</v>
      </c>
      <c r="L322" s="1">
        <f t="shared" si="28"/>
        <v>0.23183373531616466</v>
      </c>
      <c r="M322" s="1">
        <f t="shared" si="28"/>
        <v>0.25439004288180811</v>
      </c>
      <c r="N322" s="1">
        <f t="shared" si="28"/>
        <v>0.32659517570561308</v>
      </c>
      <c r="O322" s="1">
        <f t="shared" si="28"/>
        <v>0.39596612771713979</v>
      </c>
      <c r="P322" s="1">
        <f t="shared" si="28"/>
        <v>0.29632332212554408</v>
      </c>
    </row>
    <row r="323" spans="3:16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6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workbookViewId="0">
      <pane xSplit="3" ySplit="1" topLeftCell="D25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2" sqref="C272:D272"/>
    </sheetView>
  </sheetViews>
  <sheetFormatPr defaultRowHeight="12.75" x14ac:dyDescent="0.2"/>
  <cols>
    <col min="3" max="3" width="11.28515625" bestFit="1" customWidth="1"/>
    <col min="4" max="4" width="10.42578125" bestFit="1" customWidth="1"/>
    <col min="5" max="5" width="10.140625" bestFit="1" customWidth="1"/>
    <col min="6" max="6" width="9.140625" bestFit="1" customWidth="1"/>
    <col min="7" max="7" width="10.42578125" bestFit="1" customWidth="1"/>
    <col min="8" max="8" width="7.28515625" bestFit="1" customWidth="1"/>
    <col min="9" max="9" width="7.855468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42578125" bestFit="1" customWidth="1"/>
    <col min="14" max="14" width="9.28515625" bestFit="1" customWidth="1"/>
    <col min="15" max="15" width="10.42578125" bestFit="1" customWidth="1"/>
    <col min="16" max="16" width="7.140625" bestFit="1" customWidth="1"/>
    <col min="17" max="17" width="10.42578125" bestFit="1" customWidth="1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29" si="8">SUM(D218:P218)</f>
        <v>5028817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4103.9986301369863</v>
      </c>
      <c r="E247" s="2">
        <f t="shared" ref="E247:Q262" si="9">SUMIF($B$2:$B$241,$B247,E$2:E$241)/$C247</f>
        <v>0</v>
      </c>
      <c r="F247" s="2">
        <f t="shared" si="9"/>
        <v>170.62762557077625</v>
      </c>
      <c r="G247" s="2">
        <f t="shared" si="9"/>
        <v>1072.1219178082192</v>
      </c>
      <c r="H247" s="2">
        <f t="shared" si="9"/>
        <v>0</v>
      </c>
      <c r="I247" s="2">
        <f t="shared" si="9"/>
        <v>0</v>
      </c>
      <c r="J247" s="2">
        <f t="shared" si="9"/>
        <v>7.3291095890410958</v>
      </c>
      <c r="K247" s="2">
        <f t="shared" si="9"/>
        <v>0</v>
      </c>
      <c r="L247" s="2">
        <f t="shared" si="9"/>
        <v>20.117351598173517</v>
      </c>
      <c r="M247" s="2">
        <f t="shared" si="9"/>
        <v>-28.605251141552511</v>
      </c>
      <c r="N247" s="2">
        <f t="shared" si="9"/>
        <v>0</v>
      </c>
      <c r="O247" s="2">
        <f t="shared" si="9"/>
        <v>5.5525114155251138</v>
      </c>
      <c r="P247" s="2">
        <f t="shared" si="9"/>
        <v>0</v>
      </c>
      <c r="Q247" s="2">
        <f>SUMIF($B$2:$B$241,$B247,Q$2:Q$241)/$C247</f>
        <v>5351.1418949771687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4039.7546803652967</v>
      </c>
      <c r="E248" s="2">
        <f t="shared" si="9"/>
        <v>0</v>
      </c>
      <c r="F248" s="2">
        <f t="shared" si="9"/>
        <v>138.01438356164383</v>
      </c>
      <c r="G248" s="2">
        <f t="shared" si="9"/>
        <v>1030.6496575342467</v>
      </c>
      <c r="H248" s="2">
        <f t="shared" si="9"/>
        <v>0</v>
      </c>
      <c r="I248" s="2">
        <f t="shared" si="9"/>
        <v>0</v>
      </c>
      <c r="J248" s="2">
        <f t="shared" si="9"/>
        <v>3.4057077625570775</v>
      </c>
      <c r="K248" s="2">
        <f t="shared" si="9"/>
        <v>0.32922374429223744</v>
      </c>
      <c r="L248" s="2">
        <f t="shared" si="9"/>
        <v>2.6461187214611872</v>
      </c>
      <c r="M248" s="2">
        <f t="shared" si="9"/>
        <v>-25.144292237442922</v>
      </c>
      <c r="N248" s="2">
        <f t="shared" si="9"/>
        <v>0</v>
      </c>
      <c r="O248" s="2">
        <f t="shared" si="9"/>
        <v>15.868150684931507</v>
      </c>
      <c r="P248" s="2">
        <f t="shared" si="9"/>
        <v>0</v>
      </c>
      <c r="Q248" s="2">
        <f t="shared" si="9"/>
        <v>5205.523630136986</v>
      </c>
    </row>
    <row r="249" spans="1:17" x14ac:dyDescent="0.2">
      <c r="B249">
        <v>2003</v>
      </c>
      <c r="C249">
        <v>8760</v>
      </c>
      <c r="D249" s="2">
        <f t="shared" si="10"/>
        <v>4122.7881278538816</v>
      </c>
      <c r="E249" s="2">
        <f t="shared" si="9"/>
        <v>0</v>
      </c>
      <c r="F249" s="2">
        <f t="shared" si="9"/>
        <v>144.08652968036529</v>
      </c>
      <c r="G249" s="2">
        <f t="shared" si="9"/>
        <v>1053.2002283105023</v>
      </c>
      <c r="H249" s="2">
        <f t="shared" si="9"/>
        <v>0</v>
      </c>
      <c r="I249" s="2">
        <f t="shared" si="9"/>
        <v>0</v>
      </c>
      <c r="J249" s="2">
        <f t="shared" si="9"/>
        <v>3.5924657534246576</v>
      </c>
      <c r="K249" s="2">
        <f t="shared" si="9"/>
        <v>0.45673515981735158</v>
      </c>
      <c r="L249" s="2">
        <f t="shared" si="9"/>
        <v>3.8804794520547947</v>
      </c>
      <c r="M249" s="2">
        <f t="shared" si="9"/>
        <v>-23.246575342465754</v>
      </c>
      <c r="N249" s="2">
        <f t="shared" si="9"/>
        <v>0</v>
      </c>
      <c r="O249" s="2">
        <f t="shared" si="9"/>
        <v>16.793264840182648</v>
      </c>
      <c r="P249" s="2">
        <f t="shared" si="9"/>
        <v>0</v>
      </c>
      <c r="Q249" s="2">
        <f t="shared" si="9"/>
        <v>5321.5512557077627</v>
      </c>
    </row>
    <row r="250" spans="1:17" x14ac:dyDescent="0.2">
      <c r="B250">
        <v>2004</v>
      </c>
      <c r="C250">
        <v>8784</v>
      </c>
      <c r="D250" s="2">
        <f t="shared" si="10"/>
        <v>4081.1009790528233</v>
      </c>
      <c r="E250" s="2">
        <f t="shared" si="9"/>
        <v>0</v>
      </c>
      <c r="F250" s="2">
        <f t="shared" si="9"/>
        <v>136.00455373406194</v>
      </c>
      <c r="G250" s="2">
        <f t="shared" si="9"/>
        <v>1223.5309653916211</v>
      </c>
      <c r="H250" s="2">
        <f t="shared" si="9"/>
        <v>0</v>
      </c>
      <c r="I250" s="2">
        <f t="shared" si="9"/>
        <v>0</v>
      </c>
      <c r="J250" s="2">
        <f t="shared" si="9"/>
        <v>3.9726775956284155</v>
      </c>
      <c r="K250" s="2">
        <f t="shared" si="9"/>
        <v>0.19956739526411657</v>
      </c>
      <c r="L250" s="2">
        <f t="shared" si="9"/>
        <v>1.5788934426229508</v>
      </c>
      <c r="M250" s="2">
        <f t="shared" si="9"/>
        <v>-21.835268670309652</v>
      </c>
      <c r="N250" s="2">
        <f t="shared" si="9"/>
        <v>0</v>
      </c>
      <c r="O250" s="2">
        <f t="shared" si="9"/>
        <v>25.061589253187613</v>
      </c>
      <c r="P250" s="2">
        <f t="shared" si="9"/>
        <v>9.9043715846994541E-3</v>
      </c>
      <c r="Q250" s="2">
        <f t="shared" si="9"/>
        <v>5449.6238615664843</v>
      </c>
    </row>
    <row r="251" spans="1:17" x14ac:dyDescent="0.2">
      <c r="B251">
        <v>2005</v>
      </c>
      <c r="C251">
        <v>8760</v>
      </c>
      <c r="D251" s="2">
        <f t="shared" si="10"/>
        <v>4060.5178082191783</v>
      </c>
      <c r="E251" s="2">
        <f t="shared" si="9"/>
        <v>0</v>
      </c>
      <c r="F251" s="2">
        <f t="shared" si="9"/>
        <v>161.56347031963469</v>
      </c>
      <c r="G251" s="2">
        <f t="shared" si="9"/>
        <v>1361.1061643835617</v>
      </c>
      <c r="H251" s="2">
        <f t="shared" si="9"/>
        <v>0</v>
      </c>
      <c r="I251" s="2">
        <f t="shared" si="9"/>
        <v>0</v>
      </c>
      <c r="J251" s="2">
        <f t="shared" si="9"/>
        <v>3.8675799086757991</v>
      </c>
      <c r="K251" s="2">
        <f t="shared" si="9"/>
        <v>0.2773972602739726</v>
      </c>
      <c r="L251" s="2">
        <f t="shared" si="9"/>
        <v>1.9457762557077625</v>
      </c>
      <c r="M251" s="2">
        <f t="shared" si="9"/>
        <v>-13.934132420091323</v>
      </c>
      <c r="N251" s="2">
        <f t="shared" si="9"/>
        <v>0</v>
      </c>
      <c r="O251" s="2">
        <f t="shared" si="9"/>
        <v>88.611187214611874</v>
      </c>
      <c r="P251" s="2">
        <f t="shared" si="9"/>
        <v>5.1141552511415528E-2</v>
      </c>
      <c r="Q251" s="2">
        <f t="shared" si="9"/>
        <v>5664.0063926940638</v>
      </c>
    </row>
    <row r="252" spans="1:17" x14ac:dyDescent="0.2">
      <c r="B252">
        <v>2006</v>
      </c>
      <c r="C252">
        <v>8760</v>
      </c>
      <c r="D252" s="2">
        <f t="shared" si="10"/>
        <v>4140.3453196347036</v>
      </c>
      <c r="E252" s="2">
        <f t="shared" si="9"/>
        <v>0</v>
      </c>
      <c r="F252" s="2">
        <f t="shared" si="9"/>
        <v>204.475799086758</v>
      </c>
      <c r="G252" s="2">
        <f t="shared" si="9"/>
        <v>1360.5753424657535</v>
      </c>
      <c r="H252" s="2">
        <f t="shared" si="9"/>
        <v>0</v>
      </c>
      <c r="I252" s="2">
        <f t="shared" si="9"/>
        <v>0</v>
      </c>
      <c r="J252" s="2">
        <f t="shared" si="9"/>
        <v>3.5035388127853881</v>
      </c>
      <c r="K252" s="2">
        <f t="shared" si="9"/>
        <v>0.28755707762557076</v>
      </c>
      <c r="L252" s="2">
        <f t="shared" si="9"/>
        <v>2.378767123287671</v>
      </c>
      <c r="M252" s="2">
        <f t="shared" si="9"/>
        <v>-22.888356164383563</v>
      </c>
      <c r="N252" s="2">
        <f t="shared" si="9"/>
        <v>0</v>
      </c>
      <c r="O252" s="2">
        <f t="shared" si="9"/>
        <v>98.805479452054797</v>
      </c>
      <c r="P252" s="2">
        <f t="shared" si="9"/>
        <v>0</v>
      </c>
      <c r="Q252" s="2">
        <f t="shared" si="9"/>
        <v>5787.4834474885847</v>
      </c>
    </row>
    <row r="253" spans="1:17" x14ac:dyDescent="0.2">
      <c r="B253">
        <v>2007</v>
      </c>
      <c r="C253">
        <v>8760</v>
      </c>
      <c r="D253" s="2">
        <f t="shared" si="10"/>
        <v>4102.2533105022831</v>
      </c>
      <c r="E253" s="2">
        <f t="shared" si="9"/>
        <v>0</v>
      </c>
      <c r="F253" s="2">
        <f t="shared" si="9"/>
        <v>197.4351598173516</v>
      </c>
      <c r="G253" s="2">
        <f t="shared" si="9"/>
        <v>1713.9156392694065</v>
      </c>
      <c r="H253" s="2">
        <f t="shared" si="9"/>
        <v>0</v>
      </c>
      <c r="I253" s="2">
        <f t="shared" si="9"/>
        <v>4.7019406392694068</v>
      </c>
      <c r="J253" s="2">
        <f t="shared" si="9"/>
        <v>3.5507990867579911</v>
      </c>
      <c r="K253" s="2">
        <f t="shared" si="9"/>
        <v>0.21815068493150686</v>
      </c>
      <c r="L253" s="2">
        <f t="shared" si="9"/>
        <v>3.2476027397260272</v>
      </c>
      <c r="M253" s="2">
        <f t="shared" si="9"/>
        <v>-19.185045662100457</v>
      </c>
      <c r="N253" s="2">
        <f t="shared" si="9"/>
        <v>0.25205479452054796</v>
      </c>
      <c r="O253" s="2">
        <f t="shared" si="9"/>
        <v>147.43333333333334</v>
      </c>
      <c r="P253" s="2">
        <f t="shared" si="9"/>
        <v>0</v>
      </c>
      <c r="Q253" s="2">
        <f t="shared" si="9"/>
        <v>6153.8229452054793</v>
      </c>
    </row>
    <row r="254" spans="1:17" x14ac:dyDescent="0.2">
      <c r="B254">
        <v>2008</v>
      </c>
      <c r="C254">
        <v>8784</v>
      </c>
      <c r="D254" s="2">
        <f t="shared" si="10"/>
        <v>3964.8844489981784</v>
      </c>
      <c r="E254" s="2">
        <f t="shared" si="9"/>
        <v>0</v>
      </c>
      <c r="F254" s="2">
        <f t="shared" si="9"/>
        <v>232.1639344262295</v>
      </c>
      <c r="G254" s="2">
        <f t="shared" si="9"/>
        <v>1535.4593579234972</v>
      </c>
      <c r="H254" s="2">
        <f t="shared" si="9"/>
        <v>0</v>
      </c>
      <c r="I254" s="2">
        <f t="shared" si="9"/>
        <v>3.7329234972677594</v>
      </c>
      <c r="J254" s="2">
        <f t="shared" si="9"/>
        <v>5.1366120218579239</v>
      </c>
      <c r="K254" s="2">
        <f t="shared" si="9"/>
        <v>0</v>
      </c>
      <c r="L254" s="2">
        <f t="shared" si="9"/>
        <v>2.1758879781420766</v>
      </c>
      <c r="M254" s="2">
        <f t="shared" si="9"/>
        <v>-28.35928961748634</v>
      </c>
      <c r="N254" s="2">
        <f t="shared" si="9"/>
        <v>2.0893670309653918</v>
      </c>
      <c r="O254" s="2">
        <f t="shared" si="9"/>
        <v>366.67156193078324</v>
      </c>
      <c r="P254" s="2">
        <f t="shared" si="9"/>
        <v>1.5368852459016393E-2</v>
      </c>
      <c r="Q254" s="2">
        <f t="shared" si="9"/>
        <v>6083.9701730418947</v>
      </c>
    </row>
    <row r="255" spans="1:17" x14ac:dyDescent="0.2">
      <c r="B255">
        <v>2009</v>
      </c>
      <c r="C255">
        <v>8760</v>
      </c>
      <c r="D255" s="2">
        <f t="shared" si="10"/>
        <v>3611.4181506849313</v>
      </c>
      <c r="E255" s="2">
        <f t="shared" si="9"/>
        <v>0</v>
      </c>
      <c r="F255" s="2">
        <f t="shared" si="9"/>
        <v>215.26529680365297</v>
      </c>
      <c r="G255" s="2">
        <f t="shared" si="9"/>
        <v>1579.9115296803652</v>
      </c>
      <c r="H255" s="2">
        <f t="shared" si="9"/>
        <v>0</v>
      </c>
      <c r="I255" s="2">
        <f t="shared" si="9"/>
        <v>6.0970319634703198</v>
      </c>
      <c r="J255" s="2">
        <f t="shared" si="9"/>
        <v>6.4115296803652972</v>
      </c>
      <c r="K255" s="2">
        <f t="shared" si="9"/>
        <v>0</v>
      </c>
      <c r="L255" s="2">
        <f t="shared" si="9"/>
        <v>1.5356164383561643</v>
      </c>
      <c r="M255" s="2">
        <f t="shared" si="9"/>
        <v>-12.403881278538814</v>
      </c>
      <c r="N255" s="2">
        <f t="shared" si="9"/>
        <v>2.9207762557077626</v>
      </c>
      <c r="O255" s="2">
        <f t="shared" si="9"/>
        <v>361.16849315068492</v>
      </c>
      <c r="P255" s="2">
        <f t="shared" si="9"/>
        <v>4.4406392694063927E-2</v>
      </c>
      <c r="Q255" s="2">
        <f t="shared" si="9"/>
        <v>5772.3689497716896</v>
      </c>
    </row>
    <row r="256" spans="1:17" x14ac:dyDescent="0.2">
      <c r="B256">
        <v>2010</v>
      </c>
      <c r="C256">
        <v>8760</v>
      </c>
      <c r="D256" s="2">
        <f t="shared" si="10"/>
        <v>3945.1244292237443</v>
      </c>
      <c r="E256" s="2">
        <f t="shared" si="9"/>
        <v>0</v>
      </c>
      <c r="F256" s="2">
        <f t="shared" si="9"/>
        <v>180.16712328767125</v>
      </c>
      <c r="G256" s="2">
        <f t="shared" si="9"/>
        <v>1262.8166666666666</v>
      </c>
      <c r="H256" s="2">
        <f t="shared" si="9"/>
        <v>0</v>
      </c>
      <c r="I256" s="2">
        <f t="shared" si="9"/>
        <v>7.9613013698630137</v>
      </c>
      <c r="J256" s="2">
        <f t="shared" si="9"/>
        <v>6.6187214611872145</v>
      </c>
      <c r="K256" s="2">
        <f t="shared" si="9"/>
        <v>0</v>
      </c>
      <c r="L256" s="2">
        <f t="shared" si="9"/>
        <v>1.9956621004566211</v>
      </c>
      <c r="M256" s="2">
        <f t="shared" si="9"/>
        <v>-13.789041095890411</v>
      </c>
      <c r="N256" s="2">
        <f t="shared" si="9"/>
        <v>4.8512557077625571</v>
      </c>
      <c r="O256" s="2">
        <f t="shared" si="9"/>
        <v>394.04691780821918</v>
      </c>
      <c r="P256" s="2">
        <f t="shared" si="9"/>
        <v>0.25171232876712329</v>
      </c>
      <c r="Q256" s="2">
        <f t="shared" si="9"/>
        <v>5790.0447488584477</v>
      </c>
    </row>
    <row r="257" spans="2:30" x14ac:dyDescent="0.2">
      <c r="B257">
        <v>2011</v>
      </c>
      <c r="C257">
        <v>8760</v>
      </c>
      <c r="D257" s="2">
        <f t="shared" si="10"/>
        <v>3876.105776255708</v>
      </c>
      <c r="E257" s="2">
        <f t="shared" si="9"/>
        <v>0</v>
      </c>
      <c r="F257" s="2">
        <f t="shared" si="9"/>
        <v>237.74217009132425</v>
      </c>
      <c r="G257" s="2">
        <f t="shared" si="9"/>
        <v>1162.8200091324202</v>
      </c>
      <c r="H257" s="2">
        <f t="shared" si="9"/>
        <v>0</v>
      </c>
      <c r="I257" s="2">
        <f t="shared" si="9"/>
        <v>7.243608447488584</v>
      </c>
      <c r="J257" s="2">
        <f t="shared" si="9"/>
        <v>7.0228413242009138</v>
      </c>
      <c r="K257" s="2">
        <f t="shared" si="9"/>
        <v>0</v>
      </c>
      <c r="L257" s="2">
        <f t="shared" si="9"/>
        <v>2.5363493150684939</v>
      </c>
      <c r="M257" s="2">
        <f t="shared" si="9"/>
        <v>-27.782990867579908</v>
      </c>
      <c r="N257" s="2">
        <f t="shared" si="9"/>
        <v>11.944704337899543</v>
      </c>
      <c r="O257" s="2">
        <f t="shared" si="9"/>
        <v>593.64404566210044</v>
      </c>
      <c r="P257" s="2">
        <f t="shared" si="9"/>
        <v>1.9650684931506849E-2</v>
      </c>
      <c r="Q257" s="2">
        <f t="shared" si="9"/>
        <v>5871.2961643835606</v>
      </c>
    </row>
    <row r="258" spans="2:30" x14ac:dyDescent="0.2">
      <c r="B258">
        <v>2012</v>
      </c>
      <c r="C258">
        <v>8784</v>
      </c>
      <c r="D258" s="2">
        <f t="shared" si="10"/>
        <v>3929.988633879781</v>
      </c>
      <c r="E258" s="2">
        <f t="shared" si="9"/>
        <v>0</v>
      </c>
      <c r="F258" s="2">
        <f t="shared" si="9"/>
        <v>170.44728825136613</v>
      </c>
      <c r="G258" s="2">
        <f t="shared" si="9"/>
        <v>1198.1380919854275</v>
      </c>
      <c r="H258" s="2">
        <f t="shared" si="9"/>
        <v>0</v>
      </c>
      <c r="I258" s="2">
        <f t="shared" si="9"/>
        <v>6.3032775500910754</v>
      </c>
      <c r="J258" s="2">
        <f t="shared" si="9"/>
        <v>6.5712921220400728</v>
      </c>
      <c r="K258" s="2">
        <f t="shared" si="9"/>
        <v>0</v>
      </c>
      <c r="L258" s="2">
        <f t="shared" si="9"/>
        <v>1.257422586520947</v>
      </c>
      <c r="M258" s="2">
        <f t="shared" si="9"/>
        <v>-27.831056466302368</v>
      </c>
      <c r="N258" s="2">
        <f t="shared" si="9"/>
        <v>18.835270947176689</v>
      </c>
      <c r="O258" s="2">
        <f t="shared" si="9"/>
        <v>679.49035291438975</v>
      </c>
      <c r="P258" s="2">
        <f t="shared" si="9"/>
        <v>3.0430327868852459E-2</v>
      </c>
      <c r="Q258" s="2">
        <f t="shared" si="9"/>
        <v>5983.2310040983602</v>
      </c>
    </row>
    <row r="259" spans="2:30" x14ac:dyDescent="0.2">
      <c r="B259">
        <v>2013</v>
      </c>
      <c r="C259">
        <v>8760</v>
      </c>
      <c r="D259" s="2">
        <f t="shared" si="10"/>
        <v>3847.424295662101</v>
      </c>
      <c r="E259" s="2">
        <f t="shared" si="9"/>
        <v>0</v>
      </c>
      <c r="F259" s="2">
        <f t="shared" si="9"/>
        <v>138.4557111872146</v>
      </c>
      <c r="G259" s="2">
        <f t="shared" si="9"/>
        <v>1222.4662682648404</v>
      </c>
      <c r="H259" s="2">
        <f t="shared" si="9"/>
        <v>0</v>
      </c>
      <c r="I259" s="2">
        <f t="shared" si="9"/>
        <v>5.2716883561643835</v>
      </c>
      <c r="J259" s="2">
        <f t="shared" si="9"/>
        <v>9.2604155251141549</v>
      </c>
      <c r="K259" s="2">
        <f t="shared" si="9"/>
        <v>0</v>
      </c>
      <c r="L259" s="2">
        <f t="shared" si="9"/>
        <v>1.1635102739726026</v>
      </c>
      <c r="M259" s="2">
        <f t="shared" si="9"/>
        <v>-32.012899543378992</v>
      </c>
      <c r="N259" s="2">
        <f t="shared" si="9"/>
        <v>28.362154109589039</v>
      </c>
      <c r="O259" s="2">
        <f t="shared" si="9"/>
        <v>822.34248858447495</v>
      </c>
      <c r="P259" s="2">
        <f t="shared" si="9"/>
        <v>0.35266666666666663</v>
      </c>
      <c r="Q259" s="2">
        <f t="shared" si="9"/>
        <v>6043.086299086759</v>
      </c>
    </row>
    <row r="260" spans="2:30" x14ac:dyDescent="0.2">
      <c r="B260">
        <v>2014</v>
      </c>
      <c r="C260">
        <v>8760</v>
      </c>
      <c r="D260" s="2">
        <f t="shared" si="10"/>
        <v>3715.1903515981735</v>
      </c>
      <c r="E260" s="2">
        <f t="shared" si="9"/>
        <v>0</v>
      </c>
      <c r="F260" s="2">
        <f t="shared" si="9"/>
        <v>198.67469063926941</v>
      </c>
      <c r="G260" s="2">
        <f t="shared" si="9"/>
        <v>1389.5693458904107</v>
      </c>
      <c r="H260" s="2">
        <f t="shared" si="9"/>
        <v>0</v>
      </c>
      <c r="I260" s="2">
        <f t="shared" si="9"/>
        <v>5.4338698630136983</v>
      </c>
      <c r="J260" s="2">
        <f t="shared" si="9"/>
        <v>9.6308436073059358</v>
      </c>
      <c r="K260" s="2">
        <f t="shared" si="9"/>
        <v>0</v>
      </c>
      <c r="L260" s="2">
        <f t="shared" si="9"/>
        <v>1.6284269406392693</v>
      </c>
      <c r="M260" s="2">
        <f t="shared" si="9"/>
        <v>-25.715068493150685</v>
      </c>
      <c r="N260" s="2">
        <f t="shared" si="9"/>
        <v>30.594035388127853</v>
      </c>
      <c r="O260" s="2">
        <f t="shared" si="9"/>
        <v>839.14173059360735</v>
      </c>
      <c r="P260" s="2">
        <f t="shared" si="9"/>
        <v>0.33791324200913242</v>
      </c>
      <c r="Q260" s="2">
        <f t="shared" si="9"/>
        <v>6164.4861392694074</v>
      </c>
    </row>
    <row r="261" spans="2:30" x14ac:dyDescent="0.2">
      <c r="B261">
        <v>2015</v>
      </c>
      <c r="C261">
        <v>8760</v>
      </c>
      <c r="D261" s="2">
        <f t="shared" si="10"/>
        <v>3600.558789954338</v>
      </c>
      <c r="E261" s="2">
        <f t="shared" si="9"/>
        <v>0</v>
      </c>
      <c r="F261" s="2">
        <f t="shared" si="9"/>
        <v>184.94988584474885</v>
      </c>
      <c r="G261" s="2">
        <f t="shared" si="9"/>
        <v>1329.1953196347033</v>
      </c>
      <c r="H261" s="2">
        <f t="shared" si="9"/>
        <v>0</v>
      </c>
      <c r="I261" s="2">
        <f t="shared" si="9"/>
        <v>5.973059360730594</v>
      </c>
      <c r="J261" s="2">
        <f t="shared" si="9"/>
        <v>9.1007990867579913</v>
      </c>
      <c r="K261" s="2">
        <f t="shared" si="9"/>
        <v>0</v>
      </c>
      <c r="L261" s="2">
        <f t="shared" si="9"/>
        <v>0.82945205479452055</v>
      </c>
      <c r="M261" s="2">
        <f t="shared" si="9"/>
        <v>-31.794863013698631</v>
      </c>
      <c r="N261" s="2">
        <f t="shared" si="9"/>
        <v>28.695319634703196</v>
      </c>
      <c r="O261" s="2">
        <f t="shared" si="9"/>
        <v>853.34257990867582</v>
      </c>
      <c r="P261" s="2">
        <f t="shared" si="9"/>
        <v>9.4977168949771693E-2</v>
      </c>
      <c r="Q261" s="2">
        <f t="shared" si="9"/>
        <v>5980.9453196347031</v>
      </c>
    </row>
    <row r="262" spans="2:30" x14ac:dyDescent="0.2">
      <c r="B262">
        <v>2016</v>
      </c>
      <c r="C262">
        <v>8784</v>
      </c>
      <c r="D262" s="2">
        <f t="shared" si="10"/>
        <v>3413.0313069216759</v>
      </c>
      <c r="E262" s="2">
        <f t="shared" si="9"/>
        <v>0</v>
      </c>
      <c r="F262" s="2">
        <f t="shared" si="9"/>
        <v>218.36464025500911</v>
      </c>
      <c r="G262" s="2">
        <f t="shared" si="9"/>
        <v>1442.1163479052823</v>
      </c>
      <c r="H262" s="2">
        <f t="shared" si="9"/>
        <v>0</v>
      </c>
      <c r="I262" s="2">
        <f t="shared" si="9"/>
        <v>5.6827185792349724</v>
      </c>
      <c r="J262" s="2">
        <f t="shared" si="9"/>
        <v>9.8237704918032787</v>
      </c>
      <c r="K262" s="2">
        <f t="shared" si="9"/>
        <v>0</v>
      </c>
      <c r="L262" s="2">
        <f t="shared" si="9"/>
        <v>1.1009790528233152</v>
      </c>
      <c r="M262" s="2">
        <f t="shared" si="9"/>
        <v>-33.491120218579233</v>
      </c>
      <c r="N262" s="2">
        <f t="shared" si="9"/>
        <v>62.423497267759565</v>
      </c>
      <c r="O262" s="2">
        <f t="shared" si="9"/>
        <v>1073.010815118397</v>
      </c>
      <c r="P262" s="2">
        <f t="shared" si="9"/>
        <v>0.35564663023679416</v>
      </c>
      <c r="Q262" s="2">
        <f t="shared" si="9"/>
        <v>6192.4186020036432</v>
      </c>
    </row>
    <row r="263" spans="2:30" x14ac:dyDescent="0.2">
      <c r="B263">
        <v>2017</v>
      </c>
      <c r="C263">
        <v>8760</v>
      </c>
      <c r="D263" s="2">
        <f t="shared" si="10"/>
        <v>3338.152397260274</v>
      </c>
      <c r="E263" s="2">
        <f t="shared" si="10"/>
        <v>0</v>
      </c>
      <c r="F263" s="2">
        <f t="shared" si="10"/>
        <v>230.41552511415526</v>
      </c>
      <c r="G263" s="2">
        <f t="shared" si="10"/>
        <v>1444.1107305936073</v>
      </c>
      <c r="H263" s="2">
        <f t="shared" si="10"/>
        <v>0</v>
      </c>
      <c r="I263" s="2">
        <f t="shared" si="10"/>
        <v>6.4990867579908675</v>
      </c>
      <c r="J263" s="2">
        <f t="shared" si="10"/>
        <v>8.5636986301369866</v>
      </c>
      <c r="K263" s="2">
        <f t="shared" si="10"/>
        <v>0</v>
      </c>
      <c r="L263" s="2">
        <f t="shared" si="10"/>
        <v>0.96689497716894979</v>
      </c>
      <c r="M263" s="2">
        <f t="shared" si="10"/>
        <v>-37.289041095890411</v>
      </c>
      <c r="N263" s="2">
        <f t="shared" si="10"/>
        <v>106.72499999999999</v>
      </c>
      <c r="O263" s="2">
        <f t="shared" si="10"/>
        <v>1092.1333333333334</v>
      </c>
      <c r="P263" s="2">
        <f t="shared" si="10"/>
        <v>10.387442922374429</v>
      </c>
      <c r="Q263" s="2">
        <f t="shared" si="10"/>
        <v>6200.665068493151</v>
      </c>
    </row>
    <row r="264" spans="2:30" x14ac:dyDescent="0.2">
      <c r="B264">
        <v>2018</v>
      </c>
      <c r="C264">
        <v>8760</v>
      </c>
      <c r="D264" s="2">
        <f t="shared" ref="D264:Q265" si="11">SUMIF($B$2:$B$241,$B264,D$2:D$241)/$C264</f>
        <v>3011.6507990867581</v>
      </c>
      <c r="E264" s="2">
        <f t="shared" si="11"/>
        <v>0</v>
      </c>
      <c r="F264" s="2">
        <f t="shared" si="11"/>
        <v>219.42351598173516</v>
      </c>
      <c r="G264" s="2">
        <f t="shared" si="11"/>
        <v>1920.5647260273972</v>
      </c>
      <c r="H264" s="2">
        <f t="shared" si="11"/>
        <v>0</v>
      </c>
      <c r="I264" s="2">
        <f t="shared" si="11"/>
        <v>6.7716894977168947</v>
      </c>
      <c r="J264" s="2">
        <f t="shared" si="11"/>
        <v>8.899086757990867</v>
      </c>
      <c r="K264" s="2">
        <f t="shared" si="11"/>
        <v>0</v>
      </c>
      <c r="L264" s="2">
        <f t="shared" si="11"/>
        <v>1.3711187214611873</v>
      </c>
      <c r="M264" s="2">
        <f t="shared" si="11"/>
        <v>-29.992922374429224</v>
      </c>
      <c r="N264" s="2">
        <f t="shared" si="11"/>
        <v>124.12111872146119</v>
      </c>
      <c r="O264" s="2">
        <f t="shared" si="11"/>
        <v>1120.9026255707763</v>
      </c>
      <c r="P264" s="2">
        <f t="shared" si="11"/>
        <v>10.118607305936074</v>
      </c>
      <c r="Q264" s="2">
        <f t="shared" si="11"/>
        <v>6393.8303652968034</v>
      </c>
    </row>
    <row r="265" spans="2:30" x14ac:dyDescent="0.2">
      <c r="B265">
        <v>2019</v>
      </c>
      <c r="C265">
        <v>8760</v>
      </c>
      <c r="D265" s="2">
        <f t="shared" si="11"/>
        <v>2890.4462328767122</v>
      </c>
      <c r="E265" s="2">
        <f t="shared" si="11"/>
        <v>0</v>
      </c>
      <c r="F265" s="2">
        <f t="shared" si="11"/>
        <v>183.43949771689498</v>
      </c>
      <c r="G265" s="2">
        <f t="shared" si="11"/>
        <v>1950.6458904109588</v>
      </c>
      <c r="H265" s="2">
        <f t="shared" si="11"/>
        <v>0</v>
      </c>
      <c r="I265" s="2">
        <f t="shared" si="11"/>
        <v>7.0023972602739724</v>
      </c>
      <c r="J265" s="2">
        <f t="shared" si="11"/>
        <v>8.3888127853881276</v>
      </c>
      <c r="K265" s="2">
        <f t="shared" si="11"/>
        <v>0</v>
      </c>
      <c r="L265" s="2">
        <f t="shared" si="11"/>
        <v>1.2220319634703196</v>
      </c>
      <c r="M265" s="2">
        <f t="shared" si="11"/>
        <v>-21.904337899543378</v>
      </c>
      <c r="N265" s="2">
        <f t="shared" si="11"/>
        <v>137.89794520547946</v>
      </c>
      <c r="O265" s="2">
        <f t="shared" si="11"/>
        <v>1247.2542237442922</v>
      </c>
      <c r="P265" s="2">
        <f t="shared" si="11"/>
        <v>10.105936073059361</v>
      </c>
      <c r="Q265" s="2">
        <f t="shared" si="11"/>
        <v>6414.4986301369863</v>
      </c>
    </row>
    <row r="266" spans="2:30" s="13" customFormat="1" x14ac:dyDescent="0.2">
      <c r="B266" s="13">
        <v>2020</v>
      </c>
      <c r="C266" s="11">
        <v>8784</v>
      </c>
      <c r="S266" s="14" t="s">
        <v>92</v>
      </c>
      <c r="T266" s="14" t="s">
        <v>93</v>
      </c>
      <c r="U266" s="14" t="s">
        <v>94</v>
      </c>
      <c r="V266" s="14" t="s">
        <v>95</v>
      </c>
      <c r="W266" s="14" t="s">
        <v>96</v>
      </c>
      <c r="X266" s="14" t="s">
        <v>97</v>
      </c>
      <c r="Y266" s="14" t="s">
        <v>98</v>
      </c>
      <c r="Z266" s="14" t="s">
        <v>99</v>
      </c>
      <c r="AA266" s="14" t="s">
        <v>100</v>
      </c>
      <c r="AB266" s="14" t="s">
        <v>101</v>
      </c>
      <c r="AC266" s="14" t="s">
        <v>102</v>
      </c>
      <c r="AD266" s="14" t="s">
        <v>103</v>
      </c>
    </row>
    <row r="267" spans="2:3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2">
      <c r="B268">
        <v>2022</v>
      </c>
      <c r="C268">
        <v>2022</v>
      </c>
      <c r="D268" s="2">
        <f t="shared" ref="D268:D291" si="12">Y268</f>
        <v>3651.2179999999998</v>
      </c>
      <c r="E268" s="2"/>
      <c r="F268" s="2">
        <f t="shared" ref="F268:F291" si="13">T268</f>
        <v>170.24930000000001</v>
      </c>
      <c r="G268" s="2">
        <f t="shared" ref="G268:G291" si="14">S268+X268</f>
        <v>1084.76819</v>
      </c>
      <c r="H268" s="2"/>
      <c r="I268" s="2">
        <f t="shared" ref="I268:I291" si="15">AA268</f>
        <v>11.371499999999999</v>
      </c>
      <c r="J268" s="2"/>
      <c r="K268" s="2"/>
      <c r="L268" s="2"/>
      <c r="M268" s="2">
        <f t="shared" ref="M268:M291" si="16">AB268+AC268</f>
        <v>-4.2287468331999998</v>
      </c>
      <c r="N268" s="2">
        <f t="shared" ref="N268:N291" si="17">U268+V268</f>
        <v>327.78049999999996</v>
      </c>
      <c r="O268" s="2">
        <f t="shared" ref="O268:O291" si="18">AD268</f>
        <v>1397.1869999999999</v>
      </c>
      <c r="P268" s="2">
        <f t="shared" ref="P268:P291" si="19">AA268</f>
        <v>11.371499999999999</v>
      </c>
      <c r="Q268" s="2">
        <f t="shared" ref="Q268:Q291" si="20">SUM(D268:P268)</f>
        <v>6649.7172431668005</v>
      </c>
      <c r="S268" s="2">
        <f>VLOOKUP(S$266,AURORA!$C$3:$AC$460,$B268-2020,FALSE)</f>
        <v>1074.308</v>
      </c>
      <c r="T268" s="2">
        <f>VLOOKUP(T$266,AURORA!$C$3:$AC$460,$B268-2020,FALSE)</f>
        <v>170.24930000000001</v>
      </c>
      <c r="U268" s="2">
        <f>VLOOKUP(U$266,AURORA!$C$3:$AC$460,$B268-2020,FALSE)</f>
        <v>210.34899999999999</v>
      </c>
      <c r="V268" s="2">
        <f>VLOOKUP(V$266,AURORA!$C$3:$AC$460,$B268-2020,FALSE)</f>
        <v>117.4315</v>
      </c>
      <c r="W268" s="2">
        <f>VLOOKUP(W$266,AURORA!$C$3:$AC$460,$B268-2020,FALSE)</f>
        <v>0</v>
      </c>
      <c r="X268" s="2">
        <f>VLOOKUP(X$266,AURORA!$C$3:$AC$460,$B268-2020,FALSE)</f>
        <v>10.460190000000001</v>
      </c>
      <c r="Y268" s="2">
        <f>VLOOKUP(Y$266,AURORA!$C$3:$AC$460,$B268-2020,FALSE)</f>
        <v>3651.2179999999998</v>
      </c>
      <c r="Z268" s="2">
        <f>VLOOKUP(Z$266,AURORA!$C$3:$AC$460,$B268-2020,FALSE)</f>
        <v>9.8790800000000001</v>
      </c>
      <c r="AA268" s="2">
        <f>VLOOKUP(AA$266,AURORA!$C$3:$AC$460,$B268-2020,FALSE)</f>
        <v>11.371499999999999</v>
      </c>
      <c r="AB268" s="2">
        <f>VLOOKUP(AB$266,AURORA!$C$3:$AC$460,$B268-2020,FALSE)</f>
        <v>-7.0983319999999995E-4</v>
      </c>
      <c r="AC268" s="2">
        <f>VLOOKUP(AC$266,AURORA!$C$3:$AC$460,$B268-2020,FALSE)</f>
        <v>-4.2280369999999996</v>
      </c>
      <c r="AD268" s="2">
        <f>VLOOKUP(AD$266,AURORA!$C$3:$AC$460,$B268-2020,FALSE)</f>
        <v>1397.1869999999999</v>
      </c>
    </row>
    <row r="269" spans="2:30" x14ac:dyDescent="0.2">
      <c r="B269">
        <v>2023</v>
      </c>
      <c r="C269">
        <v>2023</v>
      </c>
      <c r="D269" s="2">
        <f t="shared" si="12"/>
        <v>3379.942</v>
      </c>
      <c r="E269" s="2"/>
      <c r="F269" s="2">
        <f t="shared" si="13"/>
        <v>170.24930000000001</v>
      </c>
      <c r="G269" s="2">
        <f t="shared" si="14"/>
        <v>1143.5310400000001</v>
      </c>
      <c r="H269" s="2"/>
      <c r="I269" s="2">
        <f t="shared" si="15"/>
        <v>11.371499999999999</v>
      </c>
      <c r="J269" s="2"/>
      <c r="K269" s="2"/>
      <c r="L269" s="2"/>
      <c r="M269" s="2">
        <f t="shared" si="16"/>
        <v>-3.5371920251</v>
      </c>
      <c r="N269" s="2">
        <f t="shared" si="17"/>
        <v>425.60049999999995</v>
      </c>
      <c r="O269" s="2">
        <f t="shared" si="18"/>
        <v>1428.396</v>
      </c>
      <c r="P269" s="2">
        <f t="shared" si="19"/>
        <v>11.371499999999999</v>
      </c>
      <c r="Q269" s="2">
        <f t="shared" si="20"/>
        <v>6566.9246479748999</v>
      </c>
      <c r="S269" s="2">
        <f>VLOOKUP(S$266,AURORA!$C$3:$AC$460,$B269-2020,FALSE)</f>
        <v>1077.845</v>
      </c>
      <c r="T269" s="2">
        <f>VLOOKUP(T$266,AURORA!$C$3:$AC$460,$B269-2020,FALSE)</f>
        <v>170.24930000000001</v>
      </c>
      <c r="U269" s="2">
        <f>VLOOKUP(U$266,AURORA!$C$3:$AC$460,$B269-2020,FALSE)</f>
        <v>308.23719999999997</v>
      </c>
      <c r="V269" s="2">
        <f>VLOOKUP(V$266,AURORA!$C$3:$AC$460,$B269-2020,FALSE)</f>
        <v>117.3633</v>
      </c>
      <c r="W269" s="2">
        <f>VLOOKUP(W$266,AURORA!$C$3:$AC$460,$B269-2020,FALSE)</f>
        <v>0</v>
      </c>
      <c r="X269" s="2">
        <f>VLOOKUP(X$266,AURORA!$C$3:$AC$460,$B269-2020,FALSE)</f>
        <v>65.686040000000006</v>
      </c>
      <c r="Y269" s="2">
        <f>VLOOKUP(Y$266,AURORA!$C$3:$AC$460,$B269-2020,FALSE)</f>
        <v>3379.942</v>
      </c>
      <c r="Z269" s="2">
        <f>VLOOKUP(Z$266,AURORA!$C$3:$AC$460,$B269-2020,FALSE)</f>
        <v>5.4711619999999996</v>
      </c>
      <c r="AA269" s="2">
        <f>VLOOKUP(AA$266,AURORA!$C$3:$AC$460,$B269-2020,FALSE)</f>
        <v>11.371499999999999</v>
      </c>
      <c r="AB269" s="2">
        <f>VLOOKUP(AB$266,AURORA!$C$3:$AC$460,$B269-2020,FALSE)</f>
        <v>-1.930251E-4</v>
      </c>
      <c r="AC269" s="2">
        <f>VLOOKUP(AC$266,AURORA!$C$3:$AC$460,$B269-2020,FALSE)</f>
        <v>-3.5369989999999998</v>
      </c>
      <c r="AD269" s="2">
        <f>VLOOKUP(AD$266,AURORA!$C$3:$AC$460,$B269-2020,FALSE)</f>
        <v>1428.396</v>
      </c>
    </row>
    <row r="270" spans="2:30" x14ac:dyDescent="0.2">
      <c r="B270">
        <v>2024</v>
      </c>
      <c r="C270">
        <v>2024</v>
      </c>
      <c r="D270" s="2">
        <f t="shared" si="12"/>
        <v>3277.3910000000001</v>
      </c>
      <c r="E270" s="2"/>
      <c r="F270" s="2">
        <f t="shared" si="13"/>
        <v>170.09970000000001</v>
      </c>
      <c r="G270" s="2">
        <f t="shared" si="14"/>
        <v>1116.98993</v>
      </c>
      <c r="H270" s="2"/>
      <c r="I270" s="2">
        <f t="shared" si="15"/>
        <v>11.371499999999999</v>
      </c>
      <c r="J270" s="2"/>
      <c r="K270" s="2"/>
      <c r="L270" s="2"/>
      <c r="M270" s="2">
        <f t="shared" si="16"/>
        <v>-8.4747336601000001</v>
      </c>
      <c r="N270" s="2">
        <f t="shared" si="17"/>
        <v>471.63930000000005</v>
      </c>
      <c r="O270" s="2">
        <f t="shared" si="18"/>
        <v>1461.4469999999999</v>
      </c>
      <c r="P270" s="2">
        <f t="shared" si="19"/>
        <v>11.371499999999999</v>
      </c>
      <c r="Q270" s="2">
        <f t="shared" si="20"/>
        <v>6511.8351963399</v>
      </c>
      <c r="S270" s="2">
        <f>VLOOKUP(S$266,AURORA!$C$3:$AC$460,$B270-2020,FALSE)</f>
        <v>1048.5139999999999</v>
      </c>
      <c r="T270" s="2">
        <f>VLOOKUP(T$266,AURORA!$C$3:$AC$460,$B270-2020,FALSE)</f>
        <v>170.09970000000001</v>
      </c>
      <c r="U270" s="2">
        <f>VLOOKUP(U$266,AURORA!$C$3:$AC$460,$B270-2020,FALSE)</f>
        <v>354.37650000000002</v>
      </c>
      <c r="V270" s="2">
        <f>VLOOKUP(V$266,AURORA!$C$3:$AC$460,$B270-2020,FALSE)</f>
        <v>117.2628</v>
      </c>
      <c r="W270" s="2">
        <f>VLOOKUP(W$266,AURORA!$C$3:$AC$460,$B270-2020,FALSE)</f>
        <v>0</v>
      </c>
      <c r="X270" s="2">
        <f>VLOOKUP(X$266,AURORA!$C$3:$AC$460,$B270-2020,FALSE)</f>
        <v>68.475930000000005</v>
      </c>
      <c r="Y270" s="2">
        <f>VLOOKUP(Y$266,AURORA!$C$3:$AC$460,$B270-2020,FALSE)</f>
        <v>3277.3910000000001</v>
      </c>
      <c r="Z270" s="2">
        <f>VLOOKUP(Z$266,AURORA!$C$3:$AC$460,$B270-2020,FALSE)</f>
        <v>6.289733</v>
      </c>
      <c r="AA270" s="2">
        <f>VLOOKUP(AA$266,AURORA!$C$3:$AC$460,$B270-2020,FALSE)</f>
        <v>11.371499999999999</v>
      </c>
      <c r="AB270" s="2">
        <f>VLOOKUP(AB$266,AURORA!$C$3:$AC$460,$B270-2020,FALSE)</f>
        <v>-1.6766010000000001E-4</v>
      </c>
      <c r="AC270" s="2">
        <f>VLOOKUP(AC$266,AURORA!$C$3:$AC$460,$B270-2020,FALSE)</f>
        <v>-8.4745659999999994</v>
      </c>
      <c r="AD270" s="2">
        <f>VLOOKUP(AD$266,AURORA!$C$3:$AC$460,$B270-2020,FALSE)</f>
        <v>1461.4469999999999</v>
      </c>
    </row>
    <row r="271" spans="2:30" x14ac:dyDescent="0.2">
      <c r="B271">
        <v>2025</v>
      </c>
      <c r="C271">
        <v>2025</v>
      </c>
      <c r="D271" s="2">
        <f t="shared" si="12"/>
        <v>3162.5920000000001</v>
      </c>
      <c r="E271" s="2"/>
      <c r="F271" s="2">
        <f t="shared" si="13"/>
        <v>170.24930000000001</v>
      </c>
      <c r="G271" s="2">
        <f t="shared" si="14"/>
        <v>1222.25712</v>
      </c>
      <c r="H271" s="2"/>
      <c r="I271" s="2">
        <f t="shared" si="15"/>
        <v>11.371499999999999</v>
      </c>
      <c r="J271" s="2"/>
      <c r="K271" s="2"/>
      <c r="L271" s="2"/>
      <c r="M271" s="2">
        <f t="shared" si="16"/>
        <v>-14.0343891644</v>
      </c>
      <c r="N271" s="2">
        <f t="shared" si="17"/>
        <v>538.83979999999997</v>
      </c>
      <c r="O271" s="2">
        <f t="shared" si="18"/>
        <v>1478.3320000000001</v>
      </c>
      <c r="P271" s="2">
        <f t="shared" si="19"/>
        <v>11.371499999999999</v>
      </c>
      <c r="Q271" s="2">
        <f t="shared" si="20"/>
        <v>6580.978830835601</v>
      </c>
      <c r="S271" s="2">
        <f>VLOOKUP(S$266,AURORA!$C$3:$AC$460,$B271-2020,FALSE)</f>
        <v>1144.5250000000001</v>
      </c>
      <c r="T271" s="2">
        <f>VLOOKUP(T$266,AURORA!$C$3:$AC$460,$B271-2020,FALSE)</f>
        <v>170.24930000000001</v>
      </c>
      <c r="U271" s="2">
        <f>VLOOKUP(U$266,AURORA!$C$3:$AC$460,$B271-2020,FALSE)</f>
        <v>421.42790000000002</v>
      </c>
      <c r="V271" s="2">
        <f>VLOOKUP(V$266,AURORA!$C$3:$AC$460,$B271-2020,FALSE)</f>
        <v>117.4119</v>
      </c>
      <c r="W271" s="2">
        <f>VLOOKUP(W$266,AURORA!$C$3:$AC$460,$B271-2020,FALSE)</f>
        <v>0</v>
      </c>
      <c r="X271" s="2">
        <f>VLOOKUP(X$266,AURORA!$C$3:$AC$460,$B271-2020,FALSE)</f>
        <v>77.732119999999995</v>
      </c>
      <c r="Y271" s="2">
        <f>VLOOKUP(Y$266,AURORA!$C$3:$AC$460,$B271-2020,FALSE)</f>
        <v>3162.5920000000001</v>
      </c>
      <c r="Z271" s="2">
        <f>VLOOKUP(Z$266,AURORA!$C$3:$AC$460,$B271-2020,FALSE)</f>
        <v>8.2914860000000008</v>
      </c>
      <c r="AA271" s="2">
        <f>VLOOKUP(AA$266,AURORA!$C$3:$AC$460,$B271-2020,FALSE)</f>
        <v>11.371499999999999</v>
      </c>
      <c r="AB271" s="2">
        <f>VLOOKUP(AB$266,AURORA!$C$3:$AC$460,$B271-2020,FALSE)</f>
        <v>-3.8916439999999998E-4</v>
      </c>
      <c r="AC271" s="2">
        <f>VLOOKUP(AC$266,AURORA!$C$3:$AC$460,$B271-2020,FALSE)</f>
        <v>-14.034000000000001</v>
      </c>
      <c r="AD271" s="2">
        <f>VLOOKUP(AD$266,AURORA!$C$3:$AC$460,$B271-2020,FALSE)</f>
        <v>1478.3320000000001</v>
      </c>
    </row>
    <row r="272" spans="2:30" x14ac:dyDescent="0.2">
      <c r="B272">
        <v>2026</v>
      </c>
      <c r="C272">
        <v>2026</v>
      </c>
      <c r="D272" s="2">
        <f t="shared" si="12"/>
        <v>2558.2399999999998</v>
      </c>
      <c r="E272" s="2"/>
      <c r="F272" s="2">
        <f t="shared" si="13"/>
        <v>170.24930000000001</v>
      </c>
      <c r="G272" s="2">
        <f t="shared" si="14"/>
        <v>1716.6978999999999</v>
      </c>
      <c r="H272" s="2"/>
      <c r="I272" s="2">
        <f t="shared" si="15"/>
        <v>11.371499999999999</v>
      </c>
      <c r="J272" s="2"/>
      <c r="K272" s="2"/>
      <c r="L272" s="2"/>
      <c r="M272" s="2">
        <f t="shared" si="16"/>
        <v>-15.6496321</v>
      </c>
      <c r="N272" s="2">
        <f t="shared" si="17"/>
        <v>581.15729999999996</v>
      </c>
      <c r="O272" s="2">
        <f t="shared" si="18"/>
        <v>1497.057</v>
      </c>
      <c r="P272" s="2">
        <f t="shared" si="19"/>
        <v>11.371499999999999</v>
      </c>
      <c r="Q272" s="2">
        <f t="shared" si="20"/>
        <v>6530.494867899999</v>
      </c>
      <c r="S272" s="2">
        <f>VLOOKUP(S$266,AURORA!$C$3:$AC$460,$B272-2020,FALSE)</f>
        <v>1550.771</v>
      </c>
      <c r="T272" s="2">
        <f>VLOOKUP(T$266,AURORA!$C$3:$AC$460,$B272-2020,FALSE)</f>
        <v>170.24930000000001</v>
      </c>
      <c r="U272" s="2">
        <f>VLOOKUP(U$266,AURORA!$C$3:$AC$460,$B272-2020,FALSE)</f>
        <v>463.66239999999999</v>
      </c>
      <c r="V272" s="2">
        <f>VLOOKUP(V$266,AURORA!$C$3:$AC$460,$B272-2020,FALSE)</f>
        <v>117.4949</v>
      </c>
      <c r="W272" s="2">
        <f>VLOOKUP(W$266,AURORA!$C$3:$AC$460,$B272-2020,FALSE)</f>
        <v>0</v>
      </c>
      <c r="X272" s="2">
        <f>VLOOKUP(X$266,AURORA!$C$3:$AC$460,$B272-2020,FALSE)</f>
        <v>165.92689999999999</v>
      </c>
      <c r="Y272" s="2">
        <f>VLOOKUP(Y$266,AURORA!$C$3:$AC$460,$B272-2020,FALSE)</f>
        <v>2558.2399999999998</v>
      </c>
      <c r="Z272" s="2">
        <f>VLOOKUP(Z$266,AURORA!$C$3:$AC$460,$B272-2020,FALSE)</f>
        <v>19.990079999999999</v>
      </c>
      <c r="AA272" s="2">
        <f>VLOOKUP(AA$266,AURORA!$C$3:$AC$460,$B272-2020,FALSE)</f>
        <v>11.371499999999999</v>
      </c>
      <c r="AB272" s="2">
        <f>VLOOKUP(AB$266,AURORA!$C$3:$AC$460,$B272-2020,FALSE)</f>
        <v>-0.95598209999999995</v>
      </c>
      <c r="AC272" s="2">
        <f>VLOOKUP(AC$266,AURORA!$C$3:$AC$460,$B272-2020,FALSE)</f>
        <v>-14.69365</v>
      </c>
      <c r="AD272" s="2">
        <f>VLOOKUP(AD$266,AURORA!$C$3:$AC$460,$B272-2020,FALSE)</f>
        <v>1497.057</v>
      </c>
    </row>
    <row r="273" spans="2:30" x14ac:dyDescent="0.2">
      <c r="B273">
        <v>2027</v>
      </c>
      <c r="C273">
        <v>2027</v>
      </c>
      <c r="D273" s="2">
        <f t="shared" si="12"/>
        <v>2547.4589999999998</v>
      </c>
      <c r="E273" s="2"/>
      <c r="F273" s="2">
        <f t="shared" si="13"/>
        <v>170.24930000000001</v>
      </c>
      <c r="G273" s="2">
        <f t="shared" si="14"/>
        <v>1842.8561</v>
      </c>
      <c r="H273" s="2"/>
      <c r="I273" s="2">
        <f t="shared" si="15"/>
        <v>11.371499999999999</v>
      </c>
      <c r="J273" s="2"/>
      <c r="K273" s="2"/>
      <c r="L273" s="2"/>
      <c r="M273" s="2">
        <f t="shared" si="16"/>
        <v>-19.200679200000003</v>
      </c>
      <c r="N273" s="2">
        <f t="shared" si="17"/>
        <v>630.70780000000002</v>
      </c>
      <c r="O273" s="2">
        <f t="shared" si="18"/>
        <v>1522.0250000000001</v>
      </c>
      <c r="P273" s="2">
        <f t="shared" si="19"/>
        <v>11.371499999999999</v>
      </c>
      <c r="Q273" s="2">
        <f t="shared" si="20"/>
        <v>6716.8395207999993</v>
      </c>
      <c r="S273" s="2">
        <f>VLOOKUP(S$266,AURORA!$C$3:$AC$460,$B273-2020,FALSE)</f>
        <v>1662.0840000000001</v>
      </c>
      <c r="T273" s="2">
        <f>VLOOKUP(T$266,AURORA!$C$3:$AC$460,$B273-2020,FALSE)</f>
        <v>170.24930000000001</v>
      </c>
      <c r="U273" s="2">
        <f>VLOOKUP(U$266,AURORA!$C$3:$AC$460,$B273-2020,FALSE)</f>
        <v>513.28060000000005</v>
      </c>
      <c r="V273" s="2">
        <f>VLOOKUP(V$266,AURORA!$C$3:$AC$460,$B273-2020,FALSE)</f>
        <v>117.4272</v>
      </c>
      <c r="W273" s="2">
        <f>VLOOKUP(W$266,AURORA!$C$3:$AC$460,$B273-2020,FALSE)</f>
        <v>0</v>
      </c>
      <c r="X273" s="2">
        <f>VLOOKUP(X$266,AURORA!$C$3:$AC$460,$B273-2020,FALSE)</f>
        <v>180.77209999999999</v>
      </c>
      <c r="Y273" s="2">
        <f>VLOOKUP(Y$266,AURORA!$C$3:$AC$460,$B273-2020,FALSE)</f>
        <v>2547.4589999999998</v>
      </c>
      <c r="Z273" s="2">
        <f>VLOOKUP(Z$266,AURORA!$C$3:$AC$460,$B273-2020,FALSE)</f>
        <v>21.72993</v>
      </c>
      <c r="AA273" s="2">
        <f>VLOOKUP(AA$266,AURORA!$C$3:$AC$460,$B273-2020,FALSE)</f>
        <v>11.371499999999999</v>
      </c>
      <c r="AB273" s="2">
        <f>VLOOKUP(AB$266,AURORA!$C$3:$AC$460,$B273-2020,FALSE)</f>
        <v>-0.91899920000000002</v>
      </c>
      <c r="AC273" s="2">
        <f>VLOOKUP(AC$266,AURORA!$C$3:$AC$460,$B273-2020,FALSE)</f>
        <v>-18.281680000000001</v>
      </c>
      <c r="AD273" s="2">
        <f>VLOOKUP(AD$266,AURORA!$C$3:$AC$460,$B273-2020,FALSE)</f>
        <v>1522.0250000000001</v>
      </c>
    </row>
    <row r="274" spans="2:30" x14ac:dyDescent="0.2">
      <c r="B274">
        <v>2028</v>
      </c>
      <c r="C274">
        <v>2028</v>
      </c>
      <c r="D274" s="2">
        <f t="shared" si="12"/>
        <v>2453.4319999999998</v>
      </c>
      <c r="E274" s="2"/>
      <c r="F274" s="2">
        <f t="shared" si="13"/>
        <v>170.09970000000001</v>
      </c>
      <c r="G274" s="2">
        <f t="shared" si="14"/>
        <v>2016.2266</v>
      </c>
      <c r="H274" s="2"/>
      <c r="I274" s="2">
        <f t="shared" si="15"/>
        <v>11.371499999999999</v>
      </c>
      <c r="J274" s="2"/>
      <c r="K274" s="2"/>
      <c r="L274" s="2"/>
      <c r="M274" s="2">
        <f t="shared" si="16"/>
        <v>-18.221466600000003</v>
      </c>
      <c r="N274" s="2">
        <f t="shared" si="17"/>
        <v>680.73849999999993</v>
      </c>
      <c r="O274" s="2">
        <f t="shared" si="18"/>
        <v>1553.2639999999999</v>
      </c>
      <c r="P274" s="2">
        <f t="shared" si="19"/>
        <v>11.371499999999999</v>
      </c>
      <c r="Q274" s="2">
        <f t="shared" si="20"/>
        <v>6878.2823334000004</v>
      </c>
      <c r="S274" s="2">
        <f>VLOOKUP(S$266,AURORA!$C$3:$AC$460,$B274-2020,FALSE)</f>
        <v>1787.68</v>
      </c>
      <c r="T274" s="2">
        <f>VLOOKUP(T$266,AURORA!$C$3:$AC$460,$B274-2020,FALSE)</f>
        <v>170.09970000000001</v>
      </c>
      <c r="U274" s="2">
        <f>VLOOKUP(U$266,AURORA!$C$3:$AC$460,$B274-2020,FALSE)</f>
        <v>563.39689999999996</v>
      </c>
      <c r="V274" s="2">
        <f>VLOOKUP(V$266,AURORA!$C$3:$AC$460,$B274-2020,FALSE)</f>
        <v>117.3416</v>
      </c>
      <c r="W274" s="2">
        <f>VLOOKUP(W$266,AURORA!$C$3:$AC$460,$B274-2020,FALSE)</f>
        <v>0</v>
      </c>
      <c r="X274" s="2">
        <f>VLOOKUP(X$266,AURORA!$C$3:$AC$460,$B274-2020,FALSE)</f>
        <v>228.54660000000001</v>
      </c>
      <c r="Y274" s="2">
        <f>VLOOKUP(Y$266,AURORA!$C$3:$AC$460,$B274-2020,FALSE)</f>
        <v>2453.4319999999998</v>
      </c>
      <c r="Z274" s="2">
        <f>VLOOKUP(Z$266,AURORA!$C$3:$AC$460,$B274-2020,FALSE)</f>
        <v>30.934999999999999</v>
      </c>
      <c r="AA274" s="2">
        <f>VLOOKUP(AA$266,AURORA!$C$3:$AC$460,$B274-2020,FALSE)</f>
        <v>11.371499999999999</v>
      </c>
      <c r="AB274" s="2">
        <f>VLOOKUP(AB$266,AURORA!$C$3:$AC$460,$B274-2020,FALSE)</f>
        <v>-0.90740659999999995</v>
      </c>
      <c r="AC274" s="2">
        <f>VLOOKUP(AC$266,AURORA!$C$3:$AC$460,$B274-2020,FALSE)</f>
        <v>-17.314060000000001</v>
      </c>
      <c r="AD274" s="2">
        <f>VLOOKUP(AD$266,AURORA!$C$3:$AC$460,$B274-2020,FALSE)</f>
        <v>1553.2639999999999</v>
      </c>
    </row>
    <row r="275" spans="2:30" x14ac:dyDescent="0.2">
      <c r="B275">
        <v>2029</v>
      </c>
      <c r="C275">
        <v>2029</v>
      </c>
      <c r="D275" s="2">
        <f t="shared" si="12"/>
        <v>2204.1410000000001</v>
      </c>
      <c r="E275" s="2"/>
      <c r="F275" s="2">
        <f t="shared" si="13"/>
        <v>170.24930000000001</v>
      </c>
      <c r="G275" s="2">
        <f t="shared" si="14"/>
        <v>2202.5596999999998</v>
      </c>
      <c r="H275" s="2"/>
      <c r="I275" s="2">
        <f t="shared" si="15"/>
        <v>11.371499999999999</v>
      </c>
      <c r="J275" s="2"/>
      <c r="K275" s="2"/>
      <c r="L275" s="2"/>
      <c r="M275" s="2">
        <f t="shared" si="16"/>
        <v>-17.142284199999999</v>
      </c>
      <c r="N275" s="2">
        <f t="shared" si="17"/>
        <v>733.11860000000001</v>
      </c>
      <c r="O275" s="2">
        <f t="shared" si="18"/>
        <v>1587.5650000000001</v>
      </c>
      <c r="P275" s="2">
        <f t="shared" si="19"/>
        <v>11.371499999999999</v>
      </c>
      <c r="Q275" s="2">
        <f t="shared" si="20"/>
        <v>6903.2343157999994</v>
      </c>
      <c r="S275" s="2">
        <f>VLOOKUP(S$266,AURORA!$C$3:$AC$460,$B275-2020,FALSE)</f>
        <v>1860.2249999999999</v>
      </c>
      <c r="T275" s="2">
        <f>VLOOKUP(T$266,AURORA!$C$3:$AC$460,$B275-2020,FALSE)</f>
        <v>170.24930000000001</v>
      </c>
      <c r="U275" s="2">
        <f>VLOOKUP(U$266,AURORA!$C$3:$AC$460,$B275-2020,FALSE)</f>
        <v>615.79920000000004</v>
      </c>
      <c r="V275" s="2">
        <f>VLOOKUP(V$266,AURORA!$C$3:$AC$460,$B275-2020,FALSE)</f>
        <v>117.3194</v>
      </c>
      <c r="W275" s="2">
        <f>VLOOKUP(W$266,AURORA!$C$3:$AC$460,$B275-2020,FALSE)</f>
        <v>0</v>
      </c>
      <c r="X275" s="2">
        <f>VLOOKUP(X$266,AURORA!$C$3:$AC$460,$B275-2020,FALSE)</f>
        <v>342.3347</v>
      </c>
      <c r="Y275" s="2">
        <f>VLOOKUP(Y$266,AURORA!$C$3:$AC$460,$B275-2020,FALSE)</f>
        <v>2204.1410000000001</v>
      </c>
      <c r="Z275" s="2">
        <f>VLOOKUP(Z$266,AURORA!$C$3:$AC$460,$B275-2020,FALSE)</f>
        <v>38.070599999999999</v>
      </c>
      <c r="AA275" s="2">
        <f>VLOOKUP(AA$266,AURORA!$C$3:$AC$460,$B275-2020,FALSE)</f>
        <v>11.371499999999999</v>
      </c>
      <c r="AB275" s="2">
        <f>VLOOKUP(AB$266,AURORA!$C$3:$AC$460,$B275-2020,FALSE)</f>
        <v>-0.90660419999999997</v>
      </c>
      <c r="AC275" s="2">
        <f>VLOOKUP(AC$266,AURORA!$C$3:$AC$460,$B275-2020,FALSE)</f>
        <v>-16.235679999999999</v>
      </c>
      <c r="AD275" s="2">
        <f>VLOOKUP(AD$266,AURORA!$C$3:$AC$460,$B275-2020,FALSE)</f>
        <v>1587.5650000000001</v>
      </c>
    </row>
    <row r="276" spans="2:30" x14ac:dyDescent="0.2">
      <c r="B276">
        <v>2030</v>
      </c>
      <c r="C276">
        <v>2030</v>
      </c>
      <c r="D276" s="2">
        <f t="shared" si="12"/>
        <v>1955.663</v>
      </c>
      <c r="E276" s="2"/>
      <c r="F276" s="2">
        <f t="shared" si="13"/>
        <v>170.24930000000001</v>
      </c>
      <c r="G276" s="2">
        <f t="shared" si="14"/>
        <v>2406.3188999999998</v>
      </c>
      <c r="H276" s="2"/>
      <c r="I276" s="2">
        <f t="shared" si="15"/>
        <v>11.371499999999999</v>
      </c>
      <c r="J276" s="2"/>
      <c r="K276" s="2"/>
      <c r="L276" s="2"/>
      <c r="M276" s="2">
        <f t="shared" si="16"/>
        <v>-17.505512399999997</v>
      </c>
      <c r="N276" s="2">
        <f t="shared" si="17"/>
        <v>797.89120000000003</v>
      </c>
      <c r="O276" s="2">
        <f t="shared" si="18"/>
        <v>1620.335</v>
      </c>
      <c r="P276" s="2">
        <f t="shared" si="19"/>
        <v>11.371499999999999</v>
      </c>
      <c r="Q276" s="2">
        <f t="shared" si="20"/>
        <v>6955.6948876000006</v>
      </c>
      <c r="S276" s="2">
        <f>VLOOKUP(S$266,AURORA!$C$3:$AC$460,$B276-2020,FALSE)</f>
        <v>2066.6579999999999</v>
      </c>
      <c r="T276" s="2">
        <f>VLOOKUP(T$266,AURORA!$C$3:$AC$460,$B276-2020,FALSE)</f>
        <v>170.24930000000001</v>
      </c>
      <c r="U276" s="2">
        <f>VLOOKUP(U$266,AURORA!$C$3:$AC$460,$B276-2020,FALSE)</f>
        <v>680.68230000000005</v>
      </c>
      <c r="V276" s="2">
        <f>VLOOKUP(V$266,AURORA!$C$3:$AC$460,$B276-2020,FALSE)</f>
        <v>117.2089</v>
      </c>
      <c r="W276" s="2">
        <f>VLOOKUP(W$266,AURORA!$C$3:$AC$460,$B276-2020,FALSE)</f>
        <v>0</v>
      </c>
      <c r="X276" s="2">
        <f>VLOOKUP(X$266,AURORA!$C$3:$AC$460,$B276-2020,FALSE)</f>
        <v>339.66090000000003</v>
      </c>
      <c r="Y276" s="2">
        <f>VLOOKUP(Y$266,AURORA!$C$3:$AC$460,$B276-2020,FALSE)</f>
        <v>1955.663</v>
      </c>
      <c r="Z276" s="2">
        <f>VLOOKUP(Z$266,AURORA!$C$3:$AC$460,$B276-2020,FALSE)</f>
        <v>35.913640000000001</v>
      </c>
      <c r="AA276" s="2">
        <f>VLOOKUP(AA$266,AURORA!$C$3:$AC$460,$B276-2020,FALSE)</f>
        <v>11.371499999999999</v>
      </c>
      <c r="AB276" s="2">
        <f>VLOOKUP(AB$266,AURORA!$C$3:$AC$460,$B276-2020,FALSE)</f>
        <v>-0.85082239999999998</v>
      </c>
      <c r="AC276" s="2">
        <f>VLOOKUP(AC$266,AURORA!$C$3:$AC$460,$B276-2020,FALSE)</f>
        <v>-16.654689999999999</v>
      </c>
      <c r="AD276" s="2">
        <f>VLOOKUP(AD$266,AURORA!$C$3:$AC$460,$B276-2020,FALSE)</f>
        <v>1620.335</v>
      </c>
    </row>
    <row r="277" spans="2:30" x14ac:dyDescent="0.2">
      <c r="B277">
        <v>2031</v>
      </c>
      <c r="C277">
        <v>2031</v>
      </c>
      <c r="D277" s="2">
        <f t="shared" si="12"/>
        <v>1051.6849999999999</v>
      </c>
      <c r="E277" s="2"/>
      <c r="F277" s="2">
        <f t="shared" si="13"/>
        <v>170.24930000000001</v>
      </c>
      <c r="G277" s="2">
        <f t="shared" si="14"/>
        <v>2947.9960999999998</v>
      </c>
      <c r="H277" s="2"/>
      <c r="I277" s="2">
        <f t="shared" si="15"/>
        <v>11.371499999999999</v>
      </c>
      <c r="J277" s="2"/>
      <c r="K277" s="2"/>
      <c r="L277" s="2"/>
      <c r="M277" s="2">
        <f t="shared" si="16"/>
        <v>-21.744358000000002</v>
      </c>
      <c r="N277" s="2">
        <f t="shared" si="17"/>
        <v>866.28230000000008</v>
      </c>
      <c r="O277" s="2">
        <f t="shared" si="18"/>
        <v>1647.4880000000001</v>
      </c>
      <c r="P277" s="2">
        <f t="shared" si="19"/>
        <v>11.371499999999999</v>
      </c>
      <c r="Q277" s="2">
        <f t="shared" si="20"/>
        <v>6684.6993419999999</v>
      </c>
      <c r="S277" s="2">
        <f>VLOOKUP(S$266,AURORA!$C$3:$AC$460,$B277-2020,FALSE)</f>
        <v>2467.5189999999998</v>
      </c>
      <c r="T277" s="2">
        <f>VLOOKUP(T$266,AURORA!$C$3:$AC$460,$B277-2020,FALSE)</f>
        <v>170.24930000000001</v>
      </c>
      <c r="U277" s="2">
        <f>VLOOKUP(U$266,AURORA!$C$3:$AC$460,$B277-2020,FALSE)</f>
        <v>748.87040000000002</v>
      </c>
      <c r="V277" s="2">
        <f>VLOOKUP(V$266,AURORA!$C$3:$AC$460,$B277-2020,FALSE)</f>
        <v>117.4119</v>
      </c>
      <c r="W277" s="2">
        <f>VLOOKUP(W$266,AURORA!$C$3:$AC$460,$B277-2020,FALSE)</f>
        <v>0</v>
      </c>
      <c r="X277" s="2">
        <f>VLOOKUP(X$266,AURORA!$C$3:$AC$460,$B277-2020,FALSE)</f>
        <v>480.47710000000001</v>
      </c>
      <c r="Y277" s="2">
        <f>VLOOKUP(Y$266,AURORA!$C$3:$AC$460,$B277-2020,FALSE)</f>
        <v>1051.6849999999999</v>
      </c>
      <c r="Z277" s="2">
        <f>VLOOKUP(Z$266,AURORA!$C$3:$AC$460,$B277-2020,FALSE)</f>
        <v>55.489919999999998</v>
      </c>
      <c r="AA277" s="2">
        <f>VLOOKUP(AA$266,AURORA!$C$3:$AC$460,$B277-2020,FALSE)</f>
        <v>11.371499999999999</v>
      </c>
      <c r="AB277" s="2">
        <f>VLOOKUP(AB$266,AURORA!$C$3:$AC$460,$B277-2020,FALSE)</f>
        <v>-3.562878</v>
      </c>
      <c r="AC277" s="2">
        <f>VLOOKUP(AC$266,AURORA!$C$3:$AC$460,$B277-2020,FALSE)</f>
        <v>-18.181480000000001</v>
      </c>
      <c r="AD277" s="2">
        <f>VLOOKUP(AD$266,AURORA!$C$3:$AC$460,$B277-2020,FALSE)</f>
        <v>1647.4880000000001</v>
      </c>
    </row>
    <row r="278" spans="2:30" x14ac:dyDescent="0.2">
      <c r="B278">
        <v>2032</v>
      </c>
      <c r="C278">
        <v>2032</v>
      </c>
      <c r="D278" s="2">
        <f t="shared" si="12"/>
        <v>1050.4870000000001</v>
      </c>
      <c r="E278" s="2"/>
      <c r="F278" s="2">
        <f t="shared" si="13"/>
        <v>170.09970000000001</v>
      </c>
      <c r="G278" s="2">
        <f t="shared" si="14"/>
        <v>2903.2129</v>
      </c>
      <c r="H278" s="2"/>
      <c r="I278" s="2">
        <f t="shared" si="15"/>
        <v>11.371499999999999</v>
      </c>
      <c r="J278" s="2"/>
      <c r="K278" s="2"/>
      <c r="L278" s="2"/>
      <c r="M278" s="2">
        <f t="shared" si="16"/>
        <v>-23.147493999999998</v>
      </c>
      <c r="N278" s="2">
        <f t="shared" si="17"/>
        <v>931.7355</v>
      </c>
      <c r="O278" s="2">
        <f t="shared" si="18"/>
        <v>1664.377</v>
      </c>
      <c r="P278" s="2">
        <f t="shared" si="19"/>
        <v>11.371499999999999</v>
      </c>
      <c r="Q278" s="2">
        <f t="shared" si="20"/>
        <v>6719.5076060000001</v>
      </c>
      <c r="S278" s="2">
        <f>VLOOKUP(S$266,AURORA!$C$3:$AC$460,$B278-2020,FALSE)</f>
        <v>2427.895</v>
      </c>
      <c r="T278" s="2">
        <f>VLOOKUP(T$266,AURORA!$C$3:$AC$460,$B278-2020,FALSE)</f>
        <v>170.09970000000001</v>
      </c>
      <c r="U278" s="2">
        <f>VLOOKUP(U$266,AURORA!$C$3:$AC$460,$B278-2020,FALSE)</f>
        <v>814.49440000000004</v>
      </c>
      <c r="V278" s="2">
        <f>VLOOKUP(V$266,AURORA!$C$3:$AC$460,$B278-2020,FALSE)</f>
        <v>117.2411</v>
      </c>
      <c r="W278" s="2">
        <f>VLOOKUP(W$266,AURORA!$C$3:$AC$460,$B278-2020,FALSE)</f>
        <v>0</v>
      </c>
      <c r="X278" s="2">
        <f>VLOOKUP(X$266,AURORA!$C$3:$AC$460,$B278-2020,FALSE)</f>
        <v>475.31790000000001</v>
      </c>
      <c r="Y278" s="2">
        <f>VLOOKUP(Y$266,AURORA!$C$3:$AC$460,$B278-2020,FALSE)</f>
        <v>1050.4870000000001</v>
      </c>
      <c r="Z278" s="2">
        <f>VLOOKUP(Z$266,AURORA!$C$3:$AC$460,$B278-2020,FALSE)</f>
        <v>57.925429999999999</v>
      </c>
      <c r="AA278" s="2">
        <f>VLOOKUP(AA$266,AURORA!$C$3:$AC$460,$B278-2020,FALSE)</f>
        <v>11.371499999999999</v>
      </c>
      <c r="AB278" s="2">
        <f>VLOOKUP(AB$266,AURORA!$C$3:$AC$460,$B278-2020,FALSE)</f>
        <v>-3.587504</v>
      </c>
      <c r="AC278" s="2">
        <f>VLOOKUP(AC$266,AURORA!$C$3:$AC$460,$B278-2020,FALSE)</f>
        <v>-19.559989999999999</v>
      </c>
      <c r="AD278" s="2">
        <f>VLOOKUP(AD$266,AURORA!$C$3:$AC$460,$B278-2020,FALSE)</f>
        <v>1664.377</v>
      </c>
    </row>
    <row r="279" spans="2:30" x14ac:dyDescent="0.2">
      <c r="B279">
        <v>2033</v>
      </c>
      <c r="C279">
        <v>2033</v>
      </c>
      <c r="D279" s="2">
        <f t="shared" si="12"/>
        <v>1050.519</v>
      </c>
      <c r="E279" s="2"/>
      <c r="F279" s="2">
        <f t="shared" si="13"/>
        <v>170.24930000000001</v>
      </c>
      <c r="G279" s="2">
        <f t="shared" si="14"/>
        <v>2995.3869</v>
      </c>
      <c r="H279" s="2"/>
      <c r="I279" s="2">
        <f t="shared" si="15"/>
        <v>11.371499999999999</v>
      </c>
      <c r="J279" s="2"/>
      <c r="K279" s="2"/>
      <c r="L279" s="2"/>
      <c r="M279" s="2">
        <f t="shared" si="16"/>
        <v>-23.878288000000001</v>
      </c>
      <c r="N279" s="2">
        <f t="shared" si="17"/>
        <v>1000.8578</v>
      </c>
      <c r="O279" s="2">
        <f t="shared" si="18"/>
        <v>1686.5</v>
      </c>
      <c r="P279" s="2">
        <f t="shared" si="19"/>
        <v>11.371499999999999</v>
      </c>
      <c r="Q279" s="2">
        <f t="shared" si="20"/>
        <v>6902.3777120000004</v>
      </c>
      <c r="S279" s="2">
        <f>VLOOKUP(S$266,AURORA!$C$3:$AC$460,$B279-2020,FALSE)</f>
        <v>2465.9369999999999</v>
      </c>
      <c r="T279" s="2">
        <f>VLOOKUP(T$266,AURORA!$C$3:$AC$460,$B279-2020,FALSE)</f>
        <v>170.24930000000001</v>
      </c>
      <c r="U279" s="2">
        <f>VLOOKUP(U$266,AURORA!$C$3:$AC$460,$B279-2020,FALSE)</f>
        <v>883.42629999999997</v>
      </c>
      <c r="V279" s="2">
        <f>VLOOKUP(V$266,AURORA!$C$3:$AC$460,$B279-2020,FALSE)</f>
        <v>117.4315</v>
      </c>
      <c r="W279" s="2">
        <f>VLOOKUP(W$266,AURORA!$C$3:$AC$460,$B279-2020,FALSE)</f>
        <v>0</v>
      </c>
      <c r="X279" s="2">
        <f>VLOOKUP(X$266,AURORA!$C$3:$AC$460,$B279-2020,FALSE)</f>
        <v>529.44989999999996</v>
      </c>
      <c r="Y279" s="2">
        <f>VLOOKUP(Y$266,AURORA!$C$3:$AC$460,$B279-2020,FALSE)</f>
        <v>1050.519</v>
      </c>
      <c r="Z279" s="2">
        <f>VLOOKUP(Z$266,AURORA!$C$3:$AC$460,$B279-2020,FALSE)</f>
        <v>62.712940000000003</v>
      </c>
      <c r="AA279" s="2">
        <f>VLOOKUP(AA$266,AURORA!$C$3:$AC$460,$B279-2020,FALSE)</f>
        <v>11.371499999999999</v>
      </c>
      <c r="AB279" s="2">
        <f>VLOOKUP(AB$266,AURORA!$C$3:$AC$460,$B279-2020,FALSE)</f>
        <v>-3.5305179999999998</v>
      </c>
      <c r="AC279" s="2">
        <f>VLOOKUP(AC$266,AURORA!$C$3:$AC$460,$B279-2020,FALSE)</f>
        <v>-20.347770000000001</v>
      </c>
      <c r="AD279" s="2">
        <f>VLOOKUP(AD$266,AURORA!$C$3:$AC$460,$B279-2020,FALSE)</f>
        <v>1686.5</v>
      </c>
    </row>
    <row r="280" spans="2:30" x14ac:dyDescent="0.2">
      <c r="B280">
        <v>2034</v>
      </c>
      <c r="C280">
        <v>2034</v>
      </c>
      <c r="D280" s="2">
        <f t="shared" si="12"/>
        <v>1051.1320000000001</v>
      </c>
      <c r="E280" s="2"/>
      <c r="F280" s="2">
        <f t="shared" si="13"/>
        <v>170.24930000000001</v>
      </c>
      <c r="G280" s="2">
        <f t="shared" si="14"/>
        <v>2941.8344999999999</v>
      </c>
      <c r="H280" s="2"/>
      <c r="I280" s="2">
        <f t="shared" si="15"/>
        <v>11.371499999999999</v>
      </c>
      <c r="J280" s="2"/>
      <c r="K280" s="2"/>
      <c r="L280" s="2"/>
      <c r="M280" s="2">
        <f t="shared" si="16"/>
        <v>-26.240532000000002</v>
      </c>
      <c r="N280" s="2">
        <f t="shared" si="17"/>
        <v>1067.1148000000001</v>
      </c>
      <c r="O280" s="2">
        <f t="shared" si="18"/>
        <v>1709.9069999999999</v>
      </c>
      <c r="P280" s="2">
        <f t="shared" si="19"/>
        <v>11.371499999999999</v>
      </c>
      <c r="Q280" s="2">
        <f t="shared" si="20"/>
        <v>6936.740068000001</v>
      </c>
      <c r="S280" s="2">
        <f>VLOOKUP(S$266,AURORA!$C$3:$AC$460,$B280-2020,FALSE)</f>
        <v>2397.9160000000002</v>
      </c>
      <c r="T280" s="2">
        <f>VLOOKUP(T$266,AURORA!$C$3:$AC$460,$B280-2020,FALSE)</f>
        <v>170.24930000000001</v>
      </c>
      <c r="U280" s="2">
        <f>VLOOKUP(U$266,AURORA!$C$3:$AC$460,$B280-2020,FALSE)</f>
        <v>949.75149999999996</v>
      </c>
      <c r="V280" s="2">
        <f>VLOOKUP(V$266,AURORA!$C$3:$AC$460,$B280-2020,FALSE)</f>
        <v>117.3633</v>
      </c>
      <c r="W280" s="2">
        <f>VLOOKUP(W$266,AURORA!$C$3:$AC$460,$B280-2020,FALSE)</f>
        <v>0</v>
      </c>
      <c r="X280" s="2">
        <f>VLOOKUP(X$266,AURORA!$C$3:$AC$460,$B280-2020,FALSE)</f>
        <v>543.91849999999999</v>
      </c>
      <c r="Y280" s="2">
        <f>VLOOKUP(Y$266,AURORA!$C$3:$AC$460,$B280-2020,FALSE)</f>
        <v>1051.1320000000001</v>
      </c>
      <c r="Z280" s="2">
        <f>VLOOKUP(Z$266,AURORA!$C$3:$AC$460,$B280-2020,FALSE)</f>
        <v>63.565190000000001</v>
      </c>
      <c r="AA280" s="2">
        <f>VLOOKUP(AA$266,AURORA!$C$3:$AC$460,$B280-2020,FALSE)</f>
        <v>11.371499999999999</v>
      </c>
      <c r="AB280" s="2">
        <f>VLOOKUP(AB$266,AURORA!$C$3:$AC$460,$B280-2020,FALSE)</f>
        <v>-3.5416919999999998</v>
      </c>
      <c r="AC280" s="2">
        <f>VLOOKUP(AC$266,AURORA!$C$3:$AC$460,$B280-2020,FALSE)</f>
        <v>-22.698840000000001</v>
      </c>
      <c r="AD280" s="2">
        <f>VLOOKUP(AD$266,AURORA!$C$3:$AC$460,$B280-2020,FALSE)</f>
        <v>1709.9069999999999</v>
      </c>
    </row>
    <row r="281" spans="2:30" x14ac:dyDescent="0.2">
      <c r="B281">
        <v>2035</v>
      </c>
      <c r="C281">
        <v>2035</v>
      </c>
      <c r="D281" s="2">
        <f t="shared" si="12"/>
        <v>1046.682</v>
      </c>
      <c r="E281" s="2"/>
      <c r="F281" s="2">
        <f t="shared" si="13"/>
        <v>170.24930000000001</v>
      </c>
      <c r="G281" s="2">
        <f t="shared" si="14"/>
        <v>2917.09</v>
      </c>
      <c r="H281" s="2"/>
      <c r="I281" s="2">
        <f t="shared" si="15"/>
        <v>11.371499999999999</v>
      </c>
      <c r="J281" s="2"/>
      <c r="K281" s="2"/>
      <c r="L281" s="2"/>
      <c r="M281" s="2">
        <f t="shared" si="16"/>
        <v>-27.743739999999999</v>
      </c>
      <c r="N281" s="2">
        <f t="shared" si="17"/>
        <v>1132.6854000000001</v>
      </c>
      <c r="O281" s="2">
        <f t="shared" si="18"/>
        <v>1733.3140000000001</v>
      </c>
      <c r="P281" s="2">
        <f t="shared" si="19"/>
        <v>11.371499999999999</v>
      </c>
      <c r="Q281" s="2">
        <f t="shared" si="20"/>
        <v>6995.0199600000014</v>
      </c>
      <c r="S281" s="2">
        <f>VLOOKUP(S$266,AURORA!$C$3:$AC$460,$B281-2020,FALSE)</f>
        <v>2315.1930000000002</v>
      </c>
      <c r="T281" s="2">
        <f>VLOOKUP(T$266,AURORA!$C$3:$AC$460,$B281-2020,FALSE)</f>
        <v>170.24930000000001</v>
      </c>
      <c r="U281" s="2">
        <f>VLOOKUP(U$266,AURORA!$C$3:$AC$460,$B281-2020,FALSE)</f>
        <v>1015.366</v>
      </c>
      <c r="V281" s="2">
        <f>VLOOKUP(V$266,AURORA!$C$3:$AC$460,$B281-2020,FALSE)</f>
        <v>117.3194</v>
      </c>
      <c r="W281" s="2">
        <f>VLOOKUP(W$266,AURORA!$C$3:$AC$460,$B281-2020,FALSE)</f>
        <v>0</v>
      </c>
      <c r="X281" s="2">
        <f>VLOOKUP(X$266,AURORA!$C$3:$AC$460,$B281-2020,FALSE)</f>
        <v>601.89700000000005</v>
      </c>
      <c r="Y281" s="2">
        <f>VLOOKUP(Y$266,AURORA!$C$3:$AC$460,$B281-2020,FALSE)</f>
        <v>1046.682</v>
      </c>
      <c r="Z281" s="2">
        <f>VLOOKUP(Z$266,AURORA!$C$3:$AC$460,$B281-2020,FALSE)</f>
        <v>76.727739999999997</v>
      </c>
      <c r="AA281" s="2">
        <f>VLOOKUP(AA$266,AURORA!$C$3:$AC$460,$B281-2020,FALSE)</f>
        <v>11.371499999999999</v>
      </c>
      <c r="AB281" s="2">
        <f>VLOOKUP(AB$266,AURORA!$C$3:$AC$460,$B281-2020,FALSE)</f>
        <v>-3.51925</v>
      </c>
      <c r="AC281" s="2">
        <f>VLOOKUP(AC$266,AURORA!$C$3:$AC$460,$B281-2020,FALSE)</f>
        <v>-24.224489999999999</v>
      </c>
      <c r="AD281" s="2">
        <f>VLOOKUP(AD$266,AURORA!$C$3:$AC$460,$B281-2020,FALSE)</f>
        <v>1733.3140000000001</v>
      </c>
    </row>
    <row r="282" spans="2:30" x14ac:dyDescent="0.2">
      <c r="B282">
        <v>2036</v>
      </c>
      <c r="C282">
        <v>2036</v>
      </c>
      <c r="D282" s="2">
        <f t="shared" si="12"/>
        <v>1042.758</v>
      </c>
      <c r="E282" s="2"/>
      <c r="F282" s="2">
        <f t="shared" si="13"/>
        <v>170.09970000000001</v>
      </c>
      <c r="G282" s="2">
        <f t="shared" si="14"/>
        <v>2855.8325999999997</v>
      </c>
      <c r="H282" s="2"/>
      <c r="I282" s="2">
        <f t="shared" si="15"/>
        <v>11.371499999999999</v>
      </c>
      <c r="J282" s="2"/>
      <c r="K282" s="2"/>
      <c r="L282" s="2"/>
      <c r="M282" s="2">
        <f t="shared" si="16"/>
        <v>-29.916698</v>
      </c>
      <c r="N282" s="2">
        <f t="shared" si="17"/>
        <v>1199.0324000000001</v>
      </c>
      <c r="O282" s="2">
        <f t="shared" si="18"/>
        <v>1755.883</v>
      </c>
      <c r="P282" s="2">
        <f t="shared" si="19"/>
        <v>11.371499999999999</v>
      </c>
      <c r="Q282" s="2">
        <f t="shared" si="20"/>
        <v>7016.4320020000005</v>
      </c>
      <c r="S282" s="2">
        <f>VLOOKUP(S$266,AURORA!$C$3:$AC$460,$B282-2020,FALSE)</f>
        <v>2267.9679999999998</v>
      </c>
      <c r="T282" s="2">
        <f>VLOOKUP(T$266,AURORA!$C$3:$AC$460,$B282-2020,FALSE)</f>
        <v>170.09970000000001</v>
      </c>
      <c r="U282" s="2">
        <f>VLOOKUP(U$266,AURORA!$C$3:$AC$460,$B282-2020,FALSE)</f>
        <v>1081.625</v>
      </c>
      <c r="V282" s="2">
        <f>VLOOKUP(V$266,AURORA!$C$3:$AC$460,$B282-2020,FALSE)</f>
        <v>117.4074</v>
      </c>
      <c r="W282" s="2">
        <f>VLOOKUP(W$266,AURORA!$C$3:$AC$460,$B282-2020,FALSE)</f>
        <v>0</v>
      </c>
      <c r="X282" s="2">
        <f>VLOOKUP(X$266,AURORA!$C$3:$AC$460,$B282-2020,FALSE)</f>
        <v>587.8646</v>
      </c>
      <c r="Y282" s="2">
        <f>VLOOKUP(Y$266,AURORA!$C$3:$AC$460,$B282-2020,FALSE)</f>
        <v>1042.758</v>
      </c>
      <c r="Z282" s="2">
        <f>VLOOKUP(Z$266,AURORA!$C$3:$AC$460,$B282-2020,FALSE)</f>
        <v>75.125339999999994</v>
      </c>
      <c r="AA282" s="2">
        <f>VLOOKUP(AA$266,AURORA!$C$3:$AC$460,$B282-2020,FALSE)</f>
        <v>11.371499999999999</v>
      </c>
      <c r="AB282" s="2">
        <f>VLOOKUP(AB$266,AURORA!$C$3:$AC$460,$B282-2020,FALSE)</f>
        <v>-3.5732080000000002</v>
      </c>
      <c r="AC282" s="2">
        <f>VLOOKUP(AC$266,AURORA!$C$3:$AC$460,$B282-2020,FALSE)</f>
        <v>-26.343489999999999</v>
      </c>
      <c r="AD282" s="2">
        <f>VLOOKUP(AD$266,AURORA!$C$3:$AC$460,$B282-2020,FALSE)</f>
        <v>1755.883</v>
      </c>
    </row>
    <row r="283" spans="2:30" x14ac:dyDescent="0.2">
      <c r="B283">
        <v>2037</v>
      </c>
      <c r="C283">
        <v>2037</v>
      </c>
      <c r="D283" s="2">
        <f t="shared" si="12"/>
        <v>1038.7850000000001</v>
      </c>
      <c r="E283" s="2"/>
      <c r="F283" s="2">
        <f t="shared" si="13"/>
        <v>170.24930000000001</v>
      </c>
      <c r="G283" s="2">
        <f t="shared" si="14"/>
        <v>2877.3378000000002</v>
      </c>
      <c r="H283" s="2"/>
      <c r="I283" s="2">
        <f t="shared" si="15"/>
        <v>11.37072</v>
      </c>
      <c r="J283" s="2"/>
      <c r="K283" s="2"/>
      <c r="L283" s="2"/>
      <c r="M283" s="2">
        <f t="shared" si="16"/>
        <v>-32.423760000000001</v>
      </c>
      <c r="N283" s="2">
        <f t="shared" si="17"/>
        <v>1271.9888999999998</v>
      </c>
      <c r="O283" s="2">
        <f t="shared" si="18"/>
        <v>1778.2149999999999</v>
      </c>
      <c r="P283" s="2">
        <f t="shared" si="19"/>
        <v>11.37072</v>
      </c>
      <c r="Q283" s="2">
        <f t="shared" si="20"/>
        <v>7126.8936800000001</v>
      </c>
      <c r="S283" s="2">
        <f>VLOOKUP(S$266,AURORA!$C$3:$AC$460,$B283-2020,FALSE)</f>
        <v>2258.9070000000002</v>
      </c>
      <c r="T283" s="2">
        <f>VLOOKUP(T$266,AURORA!$C$3:$AC$460,$B283-2020,FALSE)</f>
        <v>170.24930000000001</v>
      </c>
      <c r="U283" s="2">
        <f>VLOOKUP(U$266,AURORA!$C$3:$AC$460,$B283-2020,FALSE)</f>
        <v>1154.4939999999999</v>
      </c>
      <c r="V283" s="2">
        <f>VLOOKUP(V$266,AURORA!$C$3:$AC$460,$B283-2020,FALSE)</f>
        <v>117.4949</v>
      </c>
      <c r="W283" s="2">
        <f>VLOOKUP(W$266,AURORA!$C$3:$AC$460,$B283-2020,FALSE)</f>
        <v>0</v>
      </c>
      <c r="X283" s="2">
        <f>VLOOKUP(X$266,AURORA!$C$3:$AC$460,$B283-2020,FALSE)</f>
        <v>618.43079999999998</v>
      </c>
      <c r="Y283" s="2">
        <f>VLOOKUP(Y$266,AURORA!$C$3:$AC$460,$B283-2020,FALSE)</f>
        <v>1038.7850000000001</v>
      </c>
      <c r="Z283" s="2">
        <f>VLOOKUP(Z$266,AURORA!$C$3:$AC$460,$B283-2020,FALSE)</f>
        <v>72.966819999999998</v>
      </c>
      <c r="AA283" s="2">
        <f>VLOOKUP(AA$266,AURORA!$C$3:$AC$460,$B283-2020,FALSE)</f>
        <v>11.37072</v>
      </c>
      <c r="AB283" s="2">
        <f>VLOOKUP(AB$266,AURORA!$C$3:$AC$460,$B283-2020,FALSE)</f>
        <v>-3.5913900000000001</v>
      </c>
      <c r="AC283" s="2">
        <f>VLOOKUP(AC$266,AURORA!$C$3:$AC$460,$B283-2020,FALSE)</f>
        <v>-28.832370000000001</v>
      </c>
      <c r="AD283" s="2">
        <f>VLOOKUP(AD$266,AURORA!$C$3:$AC$460,$B283-2020,FALSE)</f>
        <v>1778.2149999999999</v>
      </c>
    </row>
    <row r="284" spans="2:30" x14ac:dyDescent="0.2">
      <c r="B284">
        <v>2038</v>
      </c>
      <c r="C284">
        <v>2038</v>
      </c>
      <c r="D284" s="2">
        <f t="shared" si="12"/>
        <v>1031.2850000000001</v>
      </c>
      <c r="E284" s="2"/>
      <c r="F284" s="2">
        <f t="shared" si="13"/>
        <v>170.24930000000001</v>
      </c>
      <c r="G284" s="2">
        <f t="shared" si="14"/>
        <v>3018.0279999999998</v>
      </c>
      <c r="H284" s="2"/>
      <c r="I284" s="2">
        <f t="shared" si="15"/>
        <v>11.369160000000001</v>
      </c>
      <c r="J284" s="2"/>
      <c r="K284" s="2"/>
      <c r="L284" s="2"/>
      <c r="M284" s="2">
        <f t="shared" si="16"/>
        <v>-34.165368999999998</v>
      </c>
      <c r="N284" s="2">
        <f t="shared" si="17"/>
        <v>1343.2302000000002</v>
      </c>
      <c r="O284" s="2">
        <f t="shared" si="18"/>
        <v>1803.471</v>
      </c>
      <c r="P284" s="2">
        <f t="shared" si="19"/>
        <v>11.369160000000001</v>
      </c>
      <c r="Q284" s="2">
        <f t="shared" si="20"/>
        <v>7354.8364509999992</v>
      </c>
      <c r="S284" s="2">
        <f>VLOOKUP(S$266,AURORA!$C$3:$AC$460,$B284-2020,FALSE)</f>
        <v>2277.0659999999998</v>
      </c>
      <c r="T284" s="2">
        <f>VLOOKUP(T$266,AURORA!$C$3:$AC$460,$B284-2020,FALSE)</f>
        <v>170.24930000000001</v>
      </c>
      <c r="U284" s="2">
        <f>VLOOKUP(U$266,AURORA!$C$3:$AC$460,$B284-2020,FALSE)</f>
        <v>1225.8030000000001</v>
      </c>
      <c r="V284" s="2">
        <f>VLOOKUP(V$266,AURORA!$C$3:$AC$460,$B284-2020,FALSE)</f>
        <v>117.4272</v>
      </c>
      <c r="W284" s="2">
        <f>VLOOKUP(W$266,AURORA!$C$3:$AC$460,$B284-2020,FALSE)</f>
        <v>0</v>
      </c>
      <c r="X284" s="2">
        <f>VLOOKUP(X$266,AURORA!$C$3:$AC$460,$B284-2020,FALSE)</f>
        <v>740.96199999999999</v>
      </c>
      <c r="Y284" s="2">
        <f>VLOOKUP(Y$266,AURORA!$C$3:$AC$460,$B284-2020,FALSE)</f>
        <v>1031.2850000000001</v>
      </c>
      <c r="Z284" s="2">
        <f>VLOOKUP(Z$266,AURORA!$C$3:$AC$460,$B284-2020,FALSE)</f>
        <v>91.798419999999993</v>
      </c>
      <c r="AA284" s="2">
        <f>VLOOKUP(AA$266,AURORA!$C$3:$AC$460,$B284-2020,FALSE)</f>
        <v>11.369160000000001</v>
      </c>
      <c r="AB284" s="2">
        <f>VLOOKUP(AB$266,AURORA!$C$3:$AC$460,$B284-2020,FALSE)</f>
        <v>-3.5996290000000002</v>
      </c>
      <c r="AC284" s="2">
        <f>VLOOKUP(AC$266,AURORA!$C$3:$AC$460,$B284-2020,FALSE)</f>
        <v>-30.565740000000002</v>
      </c>
      <c r="AD284" s="2">
        <f>VLOOKUP(AD$266,AURORA!$C$3:$AC$460,$B284-2020,FALSE)</f>
        <v>1803.471</v>
      </c>
    </row>
    <row r="285" spans="2:30" x14ac:dyDescent="0.2">
      <c r="B285">
        <v>2039</v>
      </c>
      <c r="C285">
        <v>2039</v>
      </c>
      <c r="D285" s="2">
        <f t="shared" si="12"/>
        <v>1029.9069999999999</v>
      </c>
      <c r="E285" s="2"/>
      <c r="F285" s="2">
        <f t="shared" si="13"/>
        <v>170.24930000000001</v>
      </c>
      <c r="G285" s="2">
        <f t="shared" si="14"/>
        <v>2976.8009000000002</v>
      </c>
      <c r="H285" s="2"/>
      <c r="I285" s="2">
        <f t="shared" si="15"/>
        <v>11.36449</v>
      </c>
      <c r="J285" s="2"/>
      <c r="K285" s="2"/>
      <c r="L285" s="2"/>
      <c r="M285" s="2">
        <f t="shared" si="16"/>
        <v>-34.572642000000002</v>
      </c>
      <c r="N285" s="2">
        <f t="shared" si="17"/>
        <v>1416.1804999999999</v>
      </c>
      <c r="O285" s="2">
        <f t="shared" si="18"/>
        <v>1813.374</v>
      </c>
      <c r="P285" s="2">
        <f t="shared" si="19"/>
        <v>11.36449</v>
      </c>
      <c r="Q285" s="2">
        <f t="shared" si="20"/>
        <v>7394.6680379999998</v>
      </c>
      <c r="S285" s="2">
        <f>VLOOKUP(S$266,AURORA!$C$3:$AC$460,$B285-2020,FALSE)</f>
        <v>2231.0300000000002</v>
      </c>
      <c r="T285" s="2">
        <f>VLOOKUP(T$266,AURORA!$C$3:$AC$460,$B285-2020,FALSE)</f>
        <v>170.24930000000001</v>
      </c>
      <c r="U285" s="2">
        <f>VLOOKUP(U$266,AURORA!$C$3:$AC$460,$B285-2020,FALSE)</f>
        <v>1298.749</v>
      </c>
      <c r="V285" s="2">
        <f>VLOOKUP(V$266,AURORA!$C$3:$AC$460,$B285-2020,FALSE)</f>
        <v>117.4315</v>
      </c>
      <c r="W285" s="2">
        <f>VLOOKUP(W$266,AURORA!$C$3:$AC$460,$B285-2020,FALSE)</f>
        <v>0</v>
      </c>
      <c r="X285" s="2">
        <f>VLOOKUP(X$266,AURORA!$C$3:$AC$460,$B285-2020,FALSE)</f>
        <v>745.77089999999998</v>
      </c>
      <c r="Y285" s="2">
        <f>VLOOKUP(Y$266,AURORA!$C$3:$AC$460,$B285-2020,FALSE)</f>
        <v>1029.9069999999999</v>
      </c>
      <c r="Z285" s="2">
        <f>VLOOKUP(Z$266,AURORA!$C$3:$AC$460,$B285-2020,FALSE)</f>
        <v>98.931629999999998</v>
      </c>
      <c r="AA285" s="2">
        <f>VLOOKUP(AA$266,AURORA!$C$3:$AC$460,$B285-2020,FALSE)</f>
        <v>11.36449</v>
      </c>
      <c r="AB285" s="2">
        <f>VLOOKUP(AB$266,AURORA!$C$3:$AC$460,$B285-2020,FALSE)</f>
        <v>-3.5772520000000001</v>
      </c>
      <c r="AC285" s="2">
        <f>VLOOKUP(AC$266,AURORA!$C$3:$AC$460,$B285-2020,FALSE)</f>
        <v>-30.99539</v>
      </c>
      <c r="AD285" s="2">
        <f>VLOOKUP(AD$266,AURORA!$C$3:$AC$460,$B285-2020,FALSE)</f>
        <v>1813.374</v>
      </c>
    </row>
    <row r="286" spans="2:30" x14ac:dyDescent="0.2">
      <c r="B286">
        <v>2040</v>
      </c>
      <c r="C286">
        <v>2040</v>
      </c>
      <c r="D286" s="2">
        <f t="shared" si="12"/>
        <v>1027.6510000000001</v>
      </c>
      <c r="E286" s="2"/>
      <c r="F286" s="2">
        <f t="shared" si="13"/>
        <v>170.09970000000001</v>
      </c>
      <c r="G286" s="2">
        <f t="shared" si="14"/>
        <v>3006.2610999999997</v>
      </c>
      <c r="H286" s="2"/>
      <c r="I286" s="2">
        <f t="shared" si="15"/>
        <v>11.36218</v>
      </c>
      <c r="J286" s="2"/>
      <c r="K286" s="2"/>
      <c r="L286" s="2"/>
      <c r="M286" s="2">
        <f t="shared" si="16"/>
        <v>-37.361063999999999</v>
      </c>
      <c r="N286" s="2">
        <f t="shared" si="17"/>
        <v>1484.9475</v>
      </c>
      <c r="O286" s="2">
        <f t="shared" si="18"/>
        <v>1820.4069999999999</v>
      </c>
      <c r="P286" s="2">
        <f t="shared" si="19"/>
        <v>11.36218</v>
      </c>
      <c r="Q286" s="2">
        <f t="shared" si="20"/>
        <v>7494.729596000001</v>
      </c>
      <c r="S286" s="2">
        <f>VLOOKUP(S$266,AURORA!$C$3:$AC$460,$B286-2020,FALSE)</f>
        <v>2149.5639999999999</v>
      </c>
      <c r="T286" s="2">
        <f>VLOOKUP(T$266,AURORA!$C$3:$AC$460,$B286-2020,FALSE)</f>
        <v>170.09970000000001</v>
      </c>
      <c r="U286" s="2">
        <f>VLOOKUP(U$266,AURORA!$C$3:$AC$460,$B286-2020,FALSE)</f>
        <v>1367.65</v>
      </c>
      <c r="V286" s="2">
        <f>VLOOKUP(V$266,AURORA!$C$3:$AC$460,$B286-2020,FALSE)</f>
        <v>117.2975</v>
      </c>
      <c r="W286" s="2">
        <f>VLOOKUP(W$266,AURORA!$C$3:$AC$460,$B286-2020,FALSE)</f>
        <v>0</v>
      </c>
      <c r="X286" s="2">
        <f>VLOOKUP(X$266,AURORA!$C$3:$AC$460,$B286-2020,FALSE)</f>
        <v>856.69709999999998</v>
      </c>
      <c r="Y286" s="2">
        <f>VLOOKUP(Y$266,AURORA!$C$3:$AC$460,$B286-2020,FALSE)</f>
        <v>1027.6510000000001</v>
      </c>
      <c r="Z286" s="2">
        <f>VLOOKUP(Z$266,AURORA!$C$3:$AC$460,$B286-2020,FALSE)</f>
        <v>97.060980000000001</v>
      </c>
      <c r="AA286" s="2">
        <f>VLOOKUP(AA$266,AURORA!$C$3:$AC$460,$B286-2020,FALSE)</f>
        <v>11.36218</v>
      </c>
      <c r="AB286" s="2">
        <f>VLOOKUP(AB$266,AURORA!$C$3:$AC$460,$B286-2020,FALSE)</f>
        <v>-3.5691440000000001</v>
      </c>
      <c r="AC286" s="2">
        <f>VLOOKUP(AC$266,AURORA!$C$3:$AC$460,$B286-2020,FALSE)</f>
        <v>-33.791919999999998</v>
      </c>
      <c r="AD286" s="2">
        <f>VLOOKUP(AD$266,AURORA!$C$3:$AC$460,$B286-2020,FALSE)</f>
        <v>1820.4069999999999</v>
      </c>
    </row>
    <row r="287" spans="2:30" x14ac:dyDescent="0.2">
      <c r="B287">
        <v>2041</v>
      </c>
      <c r="C287">
        <v>2041</v>
      </c>
      <c r="D287" s="2">
        <f t="shared" si="12"/>
        <v>1013.063</v>
      </c>
      <c r="E287" s="2"/>
      <c r="F287" s="2">
        <f t="shared" si="13"/>
        <v>170.24930000000001</v>
      </c>
      <c r="G287" s="2">
        <f t="shared" si="14"/>
        <v>2955.2685999999999</v>
      </c>
      <c r="H287" s="2"/>
      <c r="I287" s="2">
        <f t="shared" si="15"/>
        <v>11.35904</v>
      </c>
      <c r="J287" s="2"/>
      <c r="K287" s="2"/>
      <c r="L287" s="2"/>
      <c r="M287" s="2">
        <f t="shared" si="16"/>
        <v>-37.987006999999998</v>
      </c>
      <c r="N287" s="2">
        <f t="shared" si="17"/>
        <v>1554.8519000000001</v>
      </c>
      <c r="O287" s="2">
        <f t="shared" si="18"/>
        <v>1833.5419999999999</v>
      </c>
      <c r="P287" s="2">
        <f t="shared" si="19"/>
        <v>11.35904</v>
      </c>
      <c r="Q287" s="2">
        <f t="shared" si="20"/>
        <v>7511.7058729999999</v>
      </c>
      <c r="S287" s="2">
        <f>VLOOKUP(S$266,AURORA!$C$3:$AC$460,$B287-2020,FALSE)</f>
        <v>2049.79</v>
      </c>
      <c r="T287" s="2">
        <f>VLOOKUP(T$266,AURORA!$C$3:$AC$460,$B287-2020,FALSE)</f>
        <v>170.24930000000001</v>
      </c>
      <c r="U287" s="2">
        <f>VLOOKUP(U$266,AURORA!$C$3:$AC$460,$B287-2020,FALSE)</f>
        <v>1437.643</v>
      </c>
      <c r="V287" s="2">
        <f>VLOOKUP(V$266,AURORA!$C$3:$AC$460,$B287-2020,FALSE)</f>
        <v>117.2089</v>
      </c>
      <c r="W287" s="2">
        <f>VLOOKUP(W$266,AURORA!$C$3:$AC$460,$B287-2020,FALSE)</f>
        <v>1.053864E-2</v>
      </c>
      <c r="X287" s="2">
        <f>VLOOKUP(X$266,AURORA!$C$3:$AC$460,$B287-2020,FALSE)</f>
        <v>905.47860000000003</v>
      </c>
      <c r="Y287" s="2">
        <f>VLOOKUP(Y$266,AURORA!$C$3:$AC$460,$B287-2020,FALSE)</f>
        <v>1013.063</v>
      </c>
      <c r="Z287" s="2">
        <f>VLOOKUP(Z$266,AURORA!$C$3:$AC$460,$B287-2020,FALSE)</f>
        <v>100.1015</v>
      </c>
      <c r="AA287" s="2">
        <f>VLOOKUP(AA$266,AURORA!$C$3:$AC$460,$B287-2020,FALSE)</f>
        <v>11.35904</v>
      </c>
      <c r="AB287" s="2">
        <f>VLOOKUP(AB$266,AURORA!$C$3:$AC$460,$B287-2020,FALSE)</f>
        <v>-3.5672570000000001</v>
      </c>
      <c r="AC287" s="2">
        <f>VLOOKUP(AC$266,AURORA!$C$3:$AC$460,$B287-2020,FALSE)</f>
        <v>-34.419750000000001</v>
      </c>
      <c r="AD287" s="2">
        <f>VLOOKUP(AD$266,AURORA!$C$3:$AC$460,$B287-2020,FALSE)</f>
        <v>1833.5419999999999</v>
      </c>
    </row>
    <row r="288" spans="2:30" x14ac:dyDescent="0.2">
      <c r="B288">
        <v>2042</v>
      </c>
      <c r="C288">
        <v>2042</v>
      </c>
      <c r="D288" s="2">
        <f t="shared" si="12"/>
        <v>622.85440000000006</v>
      </c>
      <c r="E288" s="2"/>
      <c r="F288" s="2">
        <f t="shared" si="13"/>
        <v>170.24930000000001</v>
      </c>
      <c r="G288" s="2">
        <f t="shared" si="14"/>
        <v>3172.4589999999998</v>
      </c>
      <c r="H288" s="2"/>
      <c r="I288" s="2">
        <f t="shared" si="15"/>
        <v>11.34891</v>
      </c>
      <c r="J288" s="2"/>
      <c r="K288" s="2"/>
      <c r="L288" s="2"/>
      <c r="M288" s="2">
        <f t="shared" si="16"/>
        <v>-42.871532999999999</v>
      </c>
      <c r="N288" s="2">
        <f t="shared" si="17"/>
        <v>1631.3588999999999</v>
      </c>
      <c r="O288" s="2">
        <f t="shared" si="18"/>
        <v>1842.1210000000001</v>
      </c>
      <c r="P288" s="2">
        <f t="shared" si="19"/>
        <v>11.34891</v>
      </c>
      <c r="Q288" s="2">
        <f t="shared" si="20"/>
        <v>7418.8688869999996</v>
      </c>
      <c r="S288" s="2">
        <f>VLOOKUP(S$266,AURORA!$C$3:$AC$460,$B288-2020,FALSE)</f>
        <v>2140.8530000000001</v>
      </c>
      <c r="T288" s="2">
        <f>VLOOKUP(T$266,AURORA!$C$3:$AC$460,$B288-2020,FALSE)</f>
        <v>170.24930000000001</v>
      </c>
      <c r="U288" s="2">
        <f>VLOOKUP(U$266,AURORA!$C$3:$AC$460,$B288-2020,FALSE)</f>
        <v>1513.9469999999999</v>
      </c>
      <c r="V288" s="2">
        <f>VLOOKUP(V$266,AURORA!$C$3:$AC$460,$B288-2020,FALSE)</f>
        <v>117.4119</v>
      </c>
      <c r="W288" s="2">
        <f>VLOOKUP(W$266,AURORA!$C$3:$AC$460,$B288-2020,FALSE)</f>
        <v>5.4455389999999999E-2</v>
      </c>
      <c r="X288" s="2">
        <f>VLOOKUP(X$266,AURORA!$C$3:$AC$460,$B288-2020,FALSE)</f>
        <v>1031.606</v>
      </c>
      <c r="Y288" s="2">
        <f>VLOOKUP(Y$266,AURORA!$C$3:$AC$460,$B288-2020,FALSE)</f>
        <v>622.85440000000006</v>
      </c>
      <c r="Z288" s="2">
        <f>VLOOKUP(Z$266,AURORA!$C$3:$AC$460,$B288-2020,FALSE)</f>
        <v>113.4782</v>
      </c>
      <c r="AA288" s="2">
        <f>VLOOKUP(AA$266,AURORA!$C$3:$AC$460,$B288-2020,FALSE)</f>
        <v>11.34891</v>
      </c>
      <c r="AB288" s="2">
        <f>VLOOKUP(AB$266,AURORA!$C$3:$AC$460,$B288-2020,FALSE)</f>
        <v>-8.0201030000000006</v>
      </c>
      <c r="AC288" s="2">
        <f>VLOOKUP(AC$266,AURORA!$C$3:$AC$460,$B288-2020,FALSE)</f>
        <v>-34.851430000000001</v>
      </c>
      <c r="AD288" s="2">
        <f>VLOOKUP(AD$266,AURORA!$C$3:$AC$460,$B288-2020,FALSE)</f>
        <v>1842.1210000000001</v>
      </c>
    </row>
    <row r="289" spans="2:30" x14ac:dyDescent="0.2">
      <c r="B289">
        <v>2043</v>
      </c>
      <c r="C289">
        <v>2043</v>
      </c>
      <c r="D289" s="2">
        <f t="shared" si="12"/>
        <v>617.17250000000001</v>
      </c>
      <c r="E289" s="2"/>
      <c r="F289" s="2">
        <f t="shared" si="13"/>
        <v>170.24930000000001</v>
      </c>
      <c r="G289" s="2">
        <f t="shared" si="14"/>
        <v>3243.223</v>
      </c>
      <c r="H289" s="2"/>
      <c r="I289" s="2">
        <f t="shared" si="15"/>
        <v>11.3401</v>
      </c>
      <c r="J289" s="2"/>
      <c r="K289" s="2"/>
      <c r="L289" s="2"/>
      <c r="M289" s="2">
        <f t="shared" si="16"/>
        <v>-43.612007999999996</v>
      </c>
      <c r="N289" s="2">
        <f t="shared" si="17"/>
        <v>1706.1978999999999</v>
      </c>
      <c r="O289" s="2">
        <f t="shared" si="18"/>
        <v>1855.402</v>
      </c>
      <c r="P289" s="2">
        <f t="shared" si="19"/>
        <v>11.3401</v>
      </c>
      <c r="Q289" s="2">
        <f t="shared" si="20"/>
        <v>7571.3128919999999</v>
      </c>
      <c r="S289" s="2">
        <f>VLOOKUP(S$266,AURORA!$C$3:$AC$460,$B289-2020,FALSE)</f>
        <v>2108.5010000000002</v>
      </c>
      <c r="T289" s="2">
        <f>VLOOKUP(T$266,AURORA!$C$3:$AC$460,$B289-2020,FALSE)</f>
        <v>170.24930000000001</v>
      </c>
      <c r="U289" s="2">
        <f>VLOOKUP(U$266,AURORA!$C$3:$AC$460,$B289-2020,FALSE)</f>
        <v>1588.703</v>
      </c>
      <c r="V289" s="2">
        <f>VLOOKUP(V$266,AURORA!$C$3:$AC$460,$B289-2020,FALSE)</f>
        <v>117.4949</v>
      </c>
      <c r="W289" s="2">
        <f>VLOOKUP(W$266,AURORA!$C$3:$AC$460,$B289-2020,FALSE)</f>
        <v>1.351545E-2</v>
      </c>
      <c r="X289" s="2">
        <f>VLOOKUP(X$266,AURORA!$C$3:$AC$460,$B289-2020,FALSE)</f>
        <v>1134.722</v>
      </c>
      <c r="Y289" s="2">
        <f>VLOOKUP(Y$266,AURORA!$C$3:$AC$460,$B289-2020,FALSE)</f>
        <v>617.17250000000001</v>
      </c>
      <c r="Z289" s="2">
        <f>VLOOKUP(Z$266,AURORA!$C$3:$AC$460,$B289-2020,FALSE)</f>
        <v>123.7021</v>
      </c>
      <c r="AA289" s="2">
        <f>VLOOKUP(AA$266,AURORA!$C$3:$AC$460,$B289-2020,FALSE)</f>
        <v>11.3401</v>
      </c>
      <c r="AB289" s="2">
        <f>VLOOKUP(AB$266,AURORA!$C$3:$AC$460,$B289-2020,FALSE)</f>
        <v>-8.0502979999999997</v>
      </c>
      <c r="AC289" s="2">
        <f>VLOOKUP(AC$266,AURORA!$C$3:$AC$460,$B289-2020,FALSE)</f>
        <v>-35.561709999999998</v>
      </c>
      <c r="AD289" s="2">
        <f>VLOOKUP(AD$266,AURORA!$C$3:$AC$460,$B289-2020,FALSE)</f>
        <v>1855.402</v>
      </c>
    </row>
    <row r="290" spans="2:30" x14ac:dyDescent="0.2">
      <c r="B290">
        <v>2044</v>
      </c>
      <c r="C290">
        <v>2044</v>
      </c>
      <c r="D290" s="2">
        <f t="shared" si="12"/>
        <v>617.04110000000003</v>
      </c>
      <c r="E290" s="2"/>
      <c r="F290" s="2">
        <f t="shared" si="13"/>
        <v>170.09970000000001</v>
      </c>
      <c r="G290" s="2">
        <f t="shared" si="14"/>
        <v>3322.21</v>
      </c>
      <c r="H290" s="2"/>
      <c r="I290" s="2">
        <f t="shared" si="15"/>
        <v>11.34276</v>
      </c>
      <c r="J290" s="2"/>
      <c r="K290" s="2"/>
      <c r="L290" s="2"/>
      <c r="M290" s="2">
        <f t="shared" si="16"/>
        <v>-44.304993000000003</v>
      </c>
      <c r="N290" s="2">
        <f t="shared" si="17"/>
        <v>1779.4758000000002</v>
      </c>
      <c r="O290" s="2">
        <f t="shared" si="18"/>
        <v>1861.8150000000001</v>
      </c>
      <c r="P290" s="2">
        <f t="shared" si="19"/>
        <v>11.34276</v>
      </c>
      <c r="Q290" s="2">
        <f t="shared" si="20"/>
        <v>7729.0221270000011</v>
      </c>
      <c r="S290" s="2">
        <f>VLOOKUP(S$266,AURORA!$C$3:$AC$460,$B290-2020,FALSE)</f>
        <v>2135.5880000000002</v>
      </c>
      <c r="T290" s="2">
        <f>VLOOKUP(T$266,AURORA!$C$3:$AC$460,$B290-2020,FALSE)</f>
        <v>170.09970000000001</v>
      </c>
      <c r="U290" s="2">
        <f>VLOOKUP(U$266,AURORA!$C$3:$AC$460,$B290-2020,FALSE)</f>
        <v>1662.1030000000001</v>
      </c>
      <c r="V290" s="2">
        <f>VLOOKUP(V$266,AURORA!$C$3:$AC$460,$B290-2020,FALSE)</f>
        <v>117.3728</v>
      </c>
      <c r="W290" s="2">
        <f>VLOOKUP(W$266,AURORA!$C$3:$AC$460,$B290-2020,FALSE)</f>
        <v>4.3015699999999997E-2</v>
      </c>
      <c r="X290" s="2">
        <f>VLOOKUP(X$266,AURORA!$C$3:$AC$460,$B290-2020,FALSE)</f>
        <v>1186.6220000000001</v>
      </c>
      <c r="Y290" s="2">
        <f>VLOOKUP(Y$266,AURORA!$C$3:$AC$460,$B290-2020,FALSE)</f>
        <v>617.04110000000003</v>
      </c>
      <c r="Z290" s="2">
        <f>VLOOKUP(Z$266,AURORA!$C$3:$AC$460,$B290-2020,FALSE)</f>
        <v>125.35469999999999</v>
      </c>
      <c r="AA290" s="2">
        <f>VLOOKUP(AA$266,AURORA!$C$3:$AC$460,$B290-2020,FALSE)</f>
        <v>11.34276</v>
      </c>
      <c r="AB290" s="2">
        <f>VLOOKUP(AB$266,AURORA!$C$3:$AC$460,$B290-2020,FALSE)</f>
        <v>-7.991123</v>
      </c>
      <c r="AC290" s="2">
        <f>VLOOKUP(AC$266,AURORA!$C$3:$AC$460,$B290-2020,FALSE)</f>
        <v>-36.313870000000001</v>
      </c>
      <c r="AD290" s="2">
        <f>VLOOKUP(AD$266,AURORA!$C$3:$AC$460,$B290-2020,FALSE)</f>
        <v>1861.8150000000001</v>
      </c>
    </row>
    <row r="291" spans="2:30" x14ac:dyDescent="0.2">
      <c r="B291">
        <v>2045</v>
      </c>
      <c r="C291">
        <v>2045</v>
      </c>
      <c r="D291" s="2">
        <f t="shared" si="12"/>
        <v>614.85350000000005</v>
      </c>
      <c r="E291" s="2"/>
      <c r="F291" s="2">
        <f t="shared" si="13"/>
        <v>170.24930000000001</v>
      </c>
      <c r="G291" s="2">
        <f t="shared" si="14"/>
        <v>3190.2290000000003</v>
      </c>
      <c r="H291" s="2"/>
      <c r="I291" s="2">
        <f t="shared" si="15"/>
        <v>11.331</v>
      </c>
      <c r="J291" s="2"/>
      <c r="K291" s="2"/>
      <c r="L291" s="2"/>
      <c r="M291" s="2">
        <f t="shared" si="16"/>
        <v>-45.343051000000003</v>
      </c>
      <c r="N291" s="2">
        <f t="shared" si="17"/>
        <v>1876.5853</v>
      </c>
      <c r="O291" s="2">
        <f t="shared" si="18"/>
        <v>1863.4380000000001</v>
      </c>
      <c r="P291" s="2">
        <f t="shared" si="19"/>
        <v>11.331</v>
      </c>
      <c r="Q291" s="2">
        <f t="shared" si="20"/>
        <v>7692.6740490000011</v>
      </c>
      <c r="S291" s="2">
        <f>VLOOKUP(S$266,AURORA!$C$3:$AC$460,$B291-2020,FALSE)</f>
        <v>2012.2170000000001</v>
      </c>
      <c r="T291" s="2">
        <f>VLOOKUP(T$266,AURORA!$C$3:$AC$460,$B291-2020,FALSE)</f>
        <v>170.24930000000001</v>
      </c>
      <c r="U291" s="2">
        <f>VLOOKUP(U$266,AURORA!$C$3:$AC$460,$B291-2020,FALSE)</f>
        <v>1759.222</v>
      </c>
      <c r="V291" s="2">
        <f>VLOOKUP(V$266,AURORA!$C$3:$AC$460,$B291-2020,FALSE)</f>
        <v>117.3633</v>
      </c>
      <c r="W291" s="2">
        <f>VLOOKUP(W$266,AURORA!$C$3:$AC$460,$B291-2020,FALSE)</f>
        <v>2.2033569999999999E-2</v>
      </c>
      <c r="X291" s="2">
        <f>VLOOKUP(X$266,AURORA!$C$3:$AC$460,$B291-2020,FALSE)</f>
        <v>1178.0119999999999</v>
      </c>
      <c r="Y291" s="2">
        <f>VLOOKUP(Y$266,AURORA!$C$3:$AC$460,$B291-2020,FALSE)</f>
        <v>614.85350000000005</v>
      </c>
      <c r="Z291" s="2">
        <f>VLOOKUP(Z$266,AURORA!$C$3:$AC$460,$B291-2020,FALSE)</f>
        <v>125.58240000000001</v>
      </c>
      <c r="AA291" s="2">
        <f>VLOOKUP(AA$266,AURORA!$C$3:$AC$460,$B291-2020,FALSE)</f>
        <v>11.331</v>
      </c>
      <c r="AB291" s="2">
        <f>VLOOKUP(AB$266,AURORA!$C$3:$AC$460,$B291-2020,FALSE)</f>
        <v>-8.0292309999999993</v>
      </c>
      <c r="AC291" s="2">
        <f>VLOOKUP(AC$266,AURORA!$C$3:$AC$460,$B291-2020,FALSE)</f>
        <v>-37.31382</v>
      </c>
      <c r="AD291" s="2">
        <f>VLOOKUP(AD$266,AURORA!$C$3:$AC$460,$B291-2020,FALSE)</f>
        <v>1863.4380000000001</v>
      </c>
    </row>
    <row r="292" spans="2:30" x14ac:dyDescent="0.2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5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2" max="2" width="5" bestFit="1" customWidth="1"/>
    <col min="3" max="3" width="10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29" si="8">SUM(D218:P218)</f>
        <v>1437872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M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M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M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M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M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M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M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M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M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M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M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M241" s="2"/>
      <c r="Q241" s="2"/>
      <c r="R241" s="2"/>
    </row>
    <row r="242" spans="1:18" x14ac:dyDescent="0.2">
      <c r="H242" s="2"/>
      <c r="M242" s="2"/>
      <c r="Q242" s="2"/>
      <c r="R242" s="2"/>
    </row>
    <row r="243" spans="1:18" x14ac:dyDescent="0.2">
      <c r="C243" s="6"/>
      <c r="D243" s="6"/>
      <c r="G243" s="6"/>
      <c r="L243" s="6"/>
      <c r="M243" s="2"/>
      <c r="Q243" s="2"/>
      <c r="R243" s="2"/>
    </row>
    <row r="244" spans="1:18" x14ac:dyDescent="0.2">
      <c r="C244" s="6"/>
      <c r="D244" s="6"/>
      <c r="G244" s="6"/>
      <c r="L244" s="6"/>
      <c r="M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8.2515981735159816</v>
      </c>
      <c r="E247" s="2">
        <f t="shared" ref="E247:Q262" si="9">SUMIF($B$2:$B$241,$B247,E$2:E$241)/$C247</f>
        <v>0</v>
      </c>
      <c r="F247" s="2">
        <f t="shared" si="9"/>
        <v>824.55787671232872</v>
      </c>
      <c r="G247" s="2">
        <f t="shared" si="9"/>
        <v>160.42077625570775</v>
      </c>
      <c r="H247" s="2">
        <f t="shared" si="9"/>
        <v>0</v>
      </c>
      <c r="I247" s="2">
        <f t="shared" si="9"/>
        <v>12.464269406392694</v>
      </c>
      <c r="J247" s="2">
        <f t="shared" si="9"/>
        <v>0</v>
      </c>
      <c r="K247" s="2">
        <f t="shared" si="9"/>
        <v>0</v>
      </c>
      <c r="L247" s="2">
        <f t="shared" si="9"/>
        <v>0.42499999999999999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60.882990867579906</v>
      </c>
      <c r="Q247" s="2">
        <f>SUMIF($B$2:$B$241,$B247,Q$2:Q$241)/$C247</f>
        <v>1067.0025114155251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10.35068493150685</v>
      </c>
      <c r="E248" s="2">
        <f t="shared" si="9"/>
        <v>0</v>
      </c>
      <c r="F248" s="2">
        <f t="shared" si="9"/>
        <v>1001.0640410958904</v>
      </c>
      <c r="G248" s="2">
        <f t="shared" si="9"/>
        <v>37.555707762557077</v>
      </c>
      <c r="H248" s="2">
        <f t="shared" si="9"/>
        <v>0</v>
      </c>
      <c r="I248" s="2">
        <f t="shared" si="9"/>
        <v>10.226369863013698</v>
      </c>
      <c r="J248" s="2">
        <f t="shared" si="9"/>
        <v>0</v>
      </c>
      <c r="K248" s="2">
        <f t="shared" si="9"/>
        <v>0</v>
      </c>
      <c r="L248" s="2">
        <f t="shared" si="9"/>
        <v>7.4200913242009128E-3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58.025456621004565</v>
      </c>
      <c r="Q248" s="2">
        <f t="shared" si="9"/>
        <v>1117.2296803652969</v>
      </c>
      <c r="R248" s="2"/>
    </row>
    <row r="249" spans="1:18" x14ac:dyDescent="0.2">
      <c r="B249">
        <v>2003</v>
      </c>
      <c r="C249">
        <v>8760</v>
      </c>
      <c r="D249" s="2">
        <f t="shared" si="10"/>
        <v>10.307191780821919</v>
      </c>
      <c r="E249" s="2">
        <f t="shared" si="9"/>
        <v>0</v>
      </c>
      <c r="F249" s="2">
        <f t="shared" si="9"/>
        <v>953.65684931506848</v>
      </c>
      <c r="G249" s="2">
        <f t="shared" si="9"/>
        <v>156.94280821917809</v>
      </c>
      <c r="H249" s="2">
        <f t="shared" si="9"/>
        <v>0</v>
      </c>
      <c r="I249" s="2">
        <f t="shared" si="9"/>
        <v>7.1601598173515981</v>
      </c>
      <c r="J249" s="2">
        <f t="shared" si="9"/>
        <v>0</v>
      </c>
      <c r="K249" s="2">
        <f t="shared" si="9"/>
        <v>0</v>
      </c>
      <c r="L249" s="2">
        <f t="shared" si="9"/>
        <v>1.3242009132420091E-2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61.752511415525113</v>
      </c>
      <c r="Q249" s="2">
        <f t="shared" si="9"/>
        <v>1189.8327625570776</v>
      </c>
      <c r="R249" s="2"/>
    </row>
    <row r="250" spans="1:18" x14ac:dyDescent="0.2">
      <c r="B250">
        <v>2004</v>
      </c>
      <c r="C250">
        <v>8784</v>
      </c>
      <c r="D250" s="2">
        <f t="shared" si="10"/>
        <v>11.293715846994536</v>
      </c>
      <c r="E250" s="2">
        <f t="shared" si="9"/>
        <v>0</v>
      </c>
      <c r="F250" s="2">
        <f t="shared" si="9"/>
        <v>963.303164845173</v>
      </c>
      <c r="G250" s="2">
        <f t="shared" si="9"/>
        <v>193.96903460837888</v>
      </c>
      <c r="H250" s="2">
        <f t="shared" si="9"/>
        <v>0</v>
      </c>
      <c r="I250" s="2">
        <f t="shared" si="9"/>
        <v>4.3193306010928962</v>
      </c>
      <c r="J250" s="2">
        <f t="shared" si="9"/>
        <v>0</v>
      </c>
      <c r="K250" s="2">
        <f t="shared" si="9"/>
        <v>0</v>
      </c>
      <c r="L250" s="2">
        <f t="shared" si="9"/>
        <v>1.5027322404371584E-2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63.784153005464482</v>
      </c>
      <c r="Q250" s="2">
        <f t="shared" si="9"/>
        <v>1236.6844262295083</v>
      </c>
      <c r="R250" s="2"/>
    </row>
    <row r="251" spans="1:18" x14ac:dyDescent="0.2">
      <c r="B251">
        <v>2005</v>
      </c>
      <c r="C251">
        <v>8760</v>
      </c>
      <c r="D251" s="2">
        <f t="shared" si="10"/>
        <v>10.86552511415525</v>
      </c>
      <c r="E251" s="2">
        <f t="shared" si="9"/>
        <v>0</v>
      </c>
      <c r="F251" s="2">
        <f t="shared" si="9"/>
        <v>975.12796803652964</v>
      </c>
      <c r="G251" s="2">
        <f t="shared" si="9"/>
        <v>182.33778538812786</v>
      </c>
      <c r="H251" s="2">
        <f t="shared" si="9"/>
        <v>0</v>
      </c>
      <c r="I251" s="2">
        <f t="shared" si="9"/>
        <v>3.5118721461187214</v>
      </c>
      <c r="J251" s="2">
        <f t="shared" si="9"/>
        <v>0</v>
      </c>
      <c r="K251" s="2">
        <f t="shared" si="9"/>
        <v>0</v>
      </c>
      <c r="L251" s="2">
        <f t="shared" si="9"/>
        <v>3.4246575342465754E-4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63.884817351598173</v>
      </c>
      <c r="Q251" s="2">
        <f t="shared" si="9"/>
        <v>1235.7283105022832</v>
      </c>
      <c r="R251" s="2"/>
    </row>
    <row r="252" spans="1:18" x14ac:dyDescent="0.2">
      <c r="B252">
        <v>2006</v>
      </c>
      <c r="C252">
        <v>8760</v>
      </c>
      <c r="D252" s="2">
        <f t="shared" si="10"/>
        <v>9.3952054794520556</v>
      </c>
      <c r="E252" s="2">
        <f t="shared" si="9"/>
        <v>0</v>
      </c>
      <c r="F252" s="2">
        <f t="shared" si="9"/>
        <v>1283.3759132420091</v>
      </c>
      <c r="G252" s="2">
        <f t="shared" si="9"/>
        <v>148.21872146118722</v>
      </c>
      <c r="H252" s="2">
        <f t="shared" si="9"/>
        <v>0</v>
      </c>
      <c r="I252" s="2">
        <f t="shared" si="9"/>
        <v>8.3235159817351594</v>
      </c>
      <c r="J252" s="2">
        <f t="shared" si="9"/>
        <v>0</v>
      </c>
      <c r="K252" s="2">
        <f t="shared" si="9"/>
        <v>0</v>
      </c>
      <c r="L252" s="2">
        <f t="shared" si="9"/>
        <v>1.643835616438356E-2</v>
      </c>
      <c r="M252" s="2">
        <f t="shared" si="9"/>
        <v>0</v>
      </c>
      <c r="N252" s="2">
        <f t="shared" si="9"/>
        <v>0</v>
      </c>
      <c r="O252" s="2">
        <f t="shared" si="9"/>
        <v>19.362671232876714</v>
      </c>
      <c r="P252" s="2">
        <f t="shared" si="9"/>
        <v>59.399771689497719</v>
      </c>
      <c r="Q252" s="2">
        <f t="shared" si="9"/>
        <v>1528.0922374429224</v>
      </c>
      <c r="R252" s="2"/>
    </row>
    <row r="253" spans="1:18" x14ac:dyDescent="0.2">
      <c r="B253">
        <v>2007</v>
      </c>
      <c r="C253">
        <v>8760</v>
      </c>
      <c r="D253" s="2">
        <f t="shared" si="10"/>
        <v>9.5392694063926946</v>
      </c>
      <c r="E253" s="2">
        <f t="shared" si="9"/>
        <v>0</v>
      </c>
      <c r="F253" s="2">
        <f t="shared" si="9"/>
        <v>1029.8732876712329</v>
      </c>
      <c r="G253" s="2">
        <f t="shared" si="9"/>
        <v>189.18424657534246</v>
      </c>
      <c r="H253" s="2">
        <f t="shared" si="9"/>
        <v>0</v>
      </c>
      <c r="I253" s="2">
        <f t="shared" si="9"/>
        <v>7.8309360730593607</v>
      </c>
      <c r="J253" s="2">
        <f t="shared" si="9"/>
        <v>0</v>
      </c>
      <c r="K253" s="2">
        <f t="shared" si="9"/>
        <v>0</v>
      </c>
      <c r="L253" s="2">
        <f t="shared" si="9"/>
        <v>1.5296803652968037E-2</v>
      </c>
      <c r="M253" s="2">
        <f t="shared" si="9"/>
        <v>0</v>
      </c>
      <c r="N253" s="2">
        <f t="shared" si="9"/>
        <v>0</v>
      </c>
      <c r="O253" s="2">
        <f t="shared" si="9"/>
        <v>19.665068493150685</v>
      </c>
      <c r="P253" s="2">
        <f t="shared" si="9"/>
        <v>54.860844748858447</v>
      </c>
      <c r="Q253" s="2">
        <f t="shared" si="9"/>
        <v>1310.9689497716895</v>
      </c>
      <c r="R253" s="2"/>
    </row>
    <row r="254" spans="1:18" x14ac:dyDescent="0.2">
      <c r="B254">
        <v>2008</v>
      </c>
      <c r="C254">
        <v>8784</v>
      </c>
      <c r="D254" s="2">
        <f t="shared" si="10"/>
        <v>10.297131147540984</v>
      </c>
      <c r="E254" s="2">
        <f t="shared" si="9"/>
        <v>9.7388433515482689</v>
      </c>
      <c r="F254" s="2">
        <f t="shared" si="9"/>
        <v>1065.8584927140255</v>
      </c>
      <c r="G254" s="2">
        <f t="shared" si="9"/>
        <v>193.48315118397085</v>
      </c>
      <c r="H254" s="2">
        <f t="shared" si="9"/>
        <v>0</v>
      </c>
      <c r="I254" s="2">
        <f t="shared" si="9"/>
        <v>7.9141621129326047</v>
      </c>
      <c r="J254" s="2">
        <f t="shared" si="9"/>
        <v>0</v>
      </c>
      <c r="K254" s="2">
        <f t="shared" si="9"/>
        <v>0</v>
      </c>
      <c r="L254" s="2">
        <f t="shared" si="9"/>
        <v>1.3661202185792349E-2</v>
      </c>
      <c r="M254" s="2">
        <f t="shared" si="9"/>
        <v>0</v>
      </c>
      <c r="N254" s="2">
        <f t="shared" si="9"/>
        <v>0</v>
      </c>
      <c r="O254" s="2">
        <f t="shared" si="9"/>
        <v>23.619193989071039</v>
      </c>
      <c r="P254" s="2">
        <f t="shared" si="9"/>
        <v>51.843351548269581</v>
      </c>
      <c r="Q254" s="2">
        <f t="shared" si="9"/>
        <v>1362.7679872495446</v>
      </c>
      <c r="R254" s="2"/>
    </row>
    <row r="255" spans="1:18" x14ac:dyDescent="0.2">
      <c r="B255">
        <v>2009</v>
      </c>
      <c r="C255">
        <v>8760</v>
      </c>
      <c r="D255" s="2">
        <f t="shared" si="10"/>
        <v>9.424885844748859</v>
      </c>
      <c r="E255" s="2">
        <f t="shared" si="9"/>
        <v>8.6702054794520542</v>
      </c>
      <c r="F255" s="2">
        <f t="shared" si="9"/>
        <v>1191.1260273972603</v>
      </c>
      <c r="G255" s="2">
        <f t="shared" si="9"/>
        <v>187.625</v>
      </c>
      <c r="H255" s="2">
        <f t="shared" si="9"/>
        <v>0</v>
      </c>
      <c r="I255" s="2">
        <f t="shared" si="9"/>
        <v>8.261529680365296</v>
      </c>
      <c r="J255" s="2">
        <f t="shared" si="9"/>
        <v>0</v>
      </c>
      <c r="K255" s="2">
        <f t="shared" si="9"/>
        <v>0</v>
      </c>
      <c r="L255" s="2">
        <f t="shared" si="9"/>
        <v>4.6803652968036525E-3</v>
      </c>
      <c r="M255" s="2">
        <f t="shared" si="9"/>
        <v>0</v>
      </c>
      <c r="N255" s="2">
        <f t="shared" si="9"/>
        <v>0</v>
      </c>
      <c r="O255" s="2">
        <f t="shared" si="9"/>
        <v>35.778424657534245</v>
      </c>
      <c r="P255" s="2">
        <f t="shared" si="9"/>
        <v>54.560273972602737</v>
      </c>
      <c r="Q255" s="2">
        <f t="shared" si="9"/>
        <v>1495.4510273972603</v>
      </c>
      <c r="R255" s="2"/>
    </row>
    <row r="256" spans="1:18" x14ac:dyDescent="0.2">
      <c r="B256">
        <v>2010</v>
      </c>
      <c r="C256">
        <v>8760</v>
      </c>
      <c r="D256" s="2">
        <f t="shared" si="10"/>
        <v>10.077283105022831</v>
      </c>
      <c r="E256" s="2">
        <f t="shared" si="9"/>
        <v>8.2009132420091326</v>
      </c>
      <c r="F256" s="2">
        <f t="shared" si="9"/>
        <v>1045.004908675799</v>
      </c>
      <c r="G256" s="2">
        <f t="shared" si="9"/>
        <v>192.83481735159816</v>
      </c>
      <c r="H256" s="2">
        <f t="shared" si="9"/>
        <v>0</v>
      </c>
      <c r="I256" s="2">
        <f t="shared" si="9"/>
        <v>8.9868721461187207</v>
      </c>
      <c r="J256" s="2">
        <f t="shared" si="9"/>
        <v>2.6920091324200914</v>
      </c>
      <c r="K256" s="2">
        <f t="shared" si="9"/>
        <v>0</v>
      </c>
      <c r="L256" s="2">
        <f t="shared" si="9"/>
        <v>8.5616438356164379E-3</v>
      </c>
      <c r="M256" s="2">
        <f t="shared" si="9"/>
        <v>0</v>
      </c>
      <c r="N256" s="2">
        <f t="shared" si="9"/>
        <v>0</v>
      </c>
      <c r="O256" s="2">
        <f t="shared" si="9"/>
        <v>50.313470319634703</v>
      </c>
      <c r="P256" s="2">
        <f t="shared" si="9"/>
        <v>54.548059360730591</v>
      </c>
      <c r="Q256" s="2">
        <f t="shared" si="9"/>
        <v>1372.666894977169</v>
      </c>
      <c r="R256" s="2"/>
    </row>
    <row r="257" spans="2:29" x14ac:dyDescent="0.2">
      <c r="B257">
        <v>2011</v>
      </c>
      <c r="C257">
        <v>8760</v>
      </c>
      <c r="D257" s="2">
        <f t="shared" si="10"/>
        <v>9.5219189497716883</v>
      </c>
      <c r="E257" s="2">
        <f t="shared" si="9"/>
        <v>7.2477180365296796</v>
      </c>
      <c r="F257" s="2">
        <f t="shared" si="9"/>
        <v>1530.2281963470318</v>
      </c>
      <c r="G257" s="2">
        <f t="shared" si="9"/>
        <v>126.79722602739726</v>
      </c>
      <c r="H257" s="2">
        <f t="shared" si="9"/>
        <v>0</v>
      </c>
      <c r="I257" s="2">
        <f t="shared" si="9"/>
        <v>8.8619874429223753</v>
      </c>
      <c r="J257" s="2">
        <f t="shared" si="9"/>
        <v>5.435833333333334</v>
      </c>
      <c r="K257" s="2">
        <f t="shared" si="9"/>
        <v>0</v>
      </c>
      <c r="L257" s="2">
        <f t="shared" si="9"/>
        <v>2.969178082191781E-3</v>
      </c>
      <c r="M257" s="2">
        <f t="shared" si="9"/>
        <v>0</v>
      </c>
      <c r="N257" s="2">
        <f t="shared" si="9"/>
        <v>0</v>
      </c>
      <c r="O257" s="2">
        <f t="shared" si="9"/>
        <v>149.16461301369864</v>
      </c>
      <c r="P257" s="2">
        <f t="shared" si="9"/>
        <v>54.15346232876712</v>
      </c>
      <c r="Q257" s="2">
        <f t="shared" si="9"/>
        <v>1891.4139246575339</v>
      </c>
      <c r="R257" s="2"/>
    </row>
    <row r="258" spans="2:29" x14ac:dyDescent="0.2">
      <c r="B258">
        <v>2012</v>
      </c>
      <c r="C258">
        <v>8784</v>
      </c>
      <c r="D258" s="2">
        <f t="shared" si="10"/>
        <v>8.7360166211293269</v>
      </c>
      <c r="E258" s="2">
        <f t="shared" si="9"/>
        <v>8.5013661202185791</v>
      </c>
      <c r="F258" s="2">
        <f t="shared" si="9"/>
        <v>1245.4923428961752</v>
      </c>
      <c r="G258" s="2">
        <f t="shared" si="9"/>
        <v>216.09372267759565</v>
      </c>
      <c r="H258" s="2">
        <f t="shared" si="9"/>
        <v>0</v>
      </c>
      <c r="I258" s="2">
        <f t="shared" si="9"/>
        <v>7.8846755464480882</v>
      </c>
      <c r="J258" s="2">
        <f t="shared" si="9"/>
        <v>10.210125227686705</v>
      </c>
      <c r="K258" s="2">
        <f t="shared" si="9"/>
        <v>0</v>
      </c>
      <c r="L258" s="2">
        <f t="shared" si="9"/>
        <v>2.1641621129326045E-3</v>
      </c>
      <c r="M258" s="2">
        <f t="shared" si="9"/>
        <v>0</v>
      </c>
      <c r="N258" s="2">
        <f t="shared" si="9"/>
        <v>0</v>
      </c>
      <c r="O258" s="2">
        <f t="shared" si="9"/>
        <v>215.22757399817851</v>
      </c>
      <c r="P258" s="2">
        <f t="shared" si="9"/>
        <v>52.320290300546453</v>
      </c>
      <c r="Q258" s="2">
        <f t="shared" si="9"/>
        <v>1764.4682775500908</v>
      </c>
      <c r="R258" s="2"/>
    </row>
    <row r="259" spans="2:29" x14ac:dyDescent="0.2">
      <c r="B259">
        <v>2013</v>
      </c>
      <c r="C259">
        <v>8760</v>
      </c>
      <c r="D259" s="2">
        <f t="shared" si="10"/>
        <v>10.458688356164384</v>
      </c>
      <c r="E259" s="2">
        <f t="shared" si="9"/>
        <v>4.5300251141552517</v>
      </c>
      <c r="F259" s="2">
        <f t="shared" si="9"/>
        <v>967.28890182648399</v>
      </c>
      <c r="G259" s="2">
        <f t="shared" si="9"/>
        <v>387.20432305936072</v>
      </c>
      <c r="H259" s="2">
        <f t="shared" si="9"/>
        <v>0</v>
      </c>
      <c r="I259" s="2">
        <f t="shared" si="9"/>
        <v>8.7965753424657542</v>
      </c>
      <c r="J259" s="2">
        <f t="shared" si="9"/>
        <v>22.650132420091325</v>
      </c>
      <c r="K259" s="2">
        <f t="shared" si="9"/>
        <v>0</v>
      </c>
      <c r="L259" s="2">
        <f t="shared" si="9"/>
        <v>4.3401826484018259E-3</v>
      </c>
      <c r="M259" s="2">
        <f t="shared" si="9"/>
        <v>0</v>
      </c>
      <c r="N259" s="2">
        <f t="shared" si="9"/>
        <v>0</v>
      </c>
      <c r="O259" s="2">
        <f t="shared" si="9"/>
        <v>280.83687328767121</v>
      </c>
      <c r="P259" s="2">
        <f t="shared" si="9"/>
        <v>51.806431506849322</v>
      </c>
      <c r="Q259" s="2">
        <f t="shared" si="9"/>
        <v>1733.5762910958904</v>
      </c>
      <c r="R259" s="2"/>
    </row>
    <row r="260" spans="2:29" x14ac:dyDescent="0.2">
      <c r="B260">
        <v>2014</v>
      </c>
      <c r="C260">
        <v>8760</v>
      </c>
      <c r="D260" s="2">
        <f t="shared" si="10"/>
        <v>10.762068493150686</v>
      </c>
      <c r="E260" s="2">
        <f t="shared" si="9"/>
        <v>5.7216449771689488</v>
      </c>
      <c r="F260" s="2">
        <f t="shared" si="9"/>
        <v>1046.7546027397261</v>
      </c>
      <c r="G260" s="2">
        <f t="shared" si="9"/>
        <v>284.93683219178081</v>
      </c>
      <c r="H260" s="2">
        <f t="shared" si="9"/>
        <v>0</v>
      </c>
      <c r="I260" s="2">
        <f t="shared" si="9"/>
        <v>0</v>
      </c>
      <c r="J260" s="2">
        <f t="shared" si="9"/>
        <v>19.589448630136989</v>
      </c>
      <c r="K260" s="2">
        <f t="shared" si="9"/>
        <v>0</v>
      </c>
      <c r="L260" s="2">
        <f t="shared" si="9"/>
        <v>4.4703196347031966E-3</v>
      </c>
      <c r="M260" s="2">
        <f t="shared" si="9"/>
        <v>0</v>
      </c>
      <c r="N260" s="2">
        <f t="shared" si="9"/>
        <v>0</v>
      </c>
      <c r="O260" s="2">
        <f t="shared" si="9"/>
        <v>317.06627283105018</v>
      </c>
      <c r="P260" s="2">
        <f t="shared" si="9"/>
        <v>47.614715753424655</v>
      </c>
      <c r="Q260" s="2">
        <f t="shared" si="9"/>
        <v>1732.4500559360733</v>
      </c>
      <c r="R260" s="2"/>
    </row>
    <row r="261" spans="2:29" x14ac:dyDescent="0.2">
      <c r="B261">
        <v>2015</v>
      </c>
      <c r="C261">
        <v>8760</v>
      </c>
      <c r="D261" s="2">
        <f t="shared" si="10"/>
        <v>9.0175799086757991</v>
      </c>
      <c r="E261" s="2">
        <f t="shared" si="9"/>
        <v>8.630022831050228</v>
      </c>
      <c r="F261" s="2">
        <f t="shared" si="9"/>
        <v>999.61426940639274</v>
      </c>
      <c r="G261" s="2">
        <f t="shared" si="9"/>
        <v>434.19942922374429</v>
      </c>
      <c r="H261" s="2">
        <f t="shared" si="9"/>
        <v>0</v>
      </c>
      <c r="I261" s="2">
        <f t="shared" si="9"/>
        <v>9.2199771689497716</v>
      </c>
      <c r="J261" s="2">
        <f t="shared" si="9"/>
        <v>20.032191780821918</v>
      </c>
      <c r="K261" s="2">
        <f t="shared" si="9"/>
        <v>0</v>
      </c>
      <c r="L261" s="2">
        <f t="shared" si="9"/>
        <v>6.735159817351598E-3</v>
      </c>
      <c r="M261" s="2">
        <f t="shared" si="9"/>
        <v>0</v>
      </c>
      <c r="N261" s="2">
        <f t="shared" si="9"/>
        <v>0</v>
      </c>
      <c r="O261" s="2">
        <f t="shared" si="9"/>
        <v>259.15365296803651</v>
      </c>
      <c r="P261" s="2">
        <f t="shared" si="9"/>
        <v>48.606735159817354</v>
      </c>
      <c r="Q261" s="2">
        <f t="shared" si="9"/>
        <v>1788.480593607306</v>
      </c>
      <c r="R261" s="2"/>
    </row>
    <row r="262" spans="2:29" x14ac:dyDescent="0.2">
      <c r="B262">
        <v>2016</v>
      </c>
      <c r="C262">
        <v>8784</v>
      </c>
      <c r="D262" s="2">
        <f t="shared" si="10"/>
        <v>6.9763205828779595</v>
      </c>
      <c r="E262" s="2">
        <f t="shared" si="9"/>
        <v>11.050204918032787</v>
      </c>
      <c r="F262" s="2">
        <f t="shared" si="9"/>
        <v>1075.3492714025501</v>
      </c>
      <c r="G262" s="2">
        <f t="shared" si="9"/>
        <v>374.57320127504556</v>
      </c>
      <c r="H262" s="2">
        <f t="shared" si="9"/>
        <v>0</v>
      </c>
      <c r="I262" s="2">
        <f t="shared" si="9"/>
        <v>8.6176001821493617</v>
      </c>
      <c r="J262" s="2">
        <f t="shared" si="9"/>
        <v>19.450591985428051</v>
      </c>
      <c r="K262" s="2">
        <f t="shared" si="9"/>
        <v>0</v>
      </c>
      <c r="L262" s="2">
        <f t="shared" si="9"/>
        <v>6.0336976320582878E-3</v>
      </c>
      <c r="M262" s="2">
        <f t="shared" si="9"/>
        <v>0</v>
      </c>
      <c r="N262" s="2">
        <f t="shared" si="9"/>
        <v>3.3543943533697633</v>
      </c>
      <c r="O262" s="2">
        <f t="shared" si="9"/>
        <v>276.34027777777777</v>
      </c>
      <c r="P262" s="2">
        <f t="shared" si="9"/>
        <v>47.056010928961747</v>
      </c>
      <c r="Q262" s="2">
        <f t="shared" si="9"/>
        <v>1822.7739071038252</v>
      </c>
      <c r="R262" s="2"/>
    </row>
    <row r="263" spans="2:29" x14ac:dyDescent="0.2">
      <c r="B263">
        <v>2017</v>
      </c>
      <c r="C263">
        <v>8760</v>
      </c>
      <c r="D263" s="2">
        <f t="shared" si="10"/>
        <v>2.9852739726027395</v>
      </c>
      <c r="E263" s="2">
        <f t="shared" si="10"/>
        <v>7.7110730593607304</v>
      </c>
      <c r="F263" s="2">
        <f t="shared" si="10"/>
        <v>1085.526598173516</v>
      </c>
      <c r="G263" s="2">
        <f t="shared" si="10"/>
        <v>324.39121004566209</v>
      </c>
      <c r="H263" s="2">
        <f t="shared" si="10"/>
        <v>0</v>
      </c>
      <c r="I263" s="2">
        <f t="shared" si="10"/>
        <v>7.8017123287671231</v>
      </c>
      <c r="J263" s="2">
        <f t="shared" si="10"/>
        <v>13.363013698630137</v>
      </c>
      <c r="K263" s="2">
        <f t="shared" si="10"/>
        <v>0</v>
      </c>
      <c r="L263" s="2">
        <f t="shared" si="10"/>
        <v>1.9292237442922376E-2</v>
      </c>
      <c r="M263" s="2">
        <f t="shared" si="10"/>
        <v>0</v>
      </c>
      <c r="N263" s="2">
        <f t="shared" si="10"/>
        <v>56.375913242009133</v>
      </c>
      <c r="O263" s="2">
        <f t="shared" si="10"/>
        <v>280.0650684931507</v>
      </c>
      <c r="P263" s="2">
        <f t="shared" si="10"/>
        <v>39.799885844748857</v>
      </c>
      <c r="Q263" s="2">
        <f t="shared" si="10"/>
        <v>1818.0390410958903</v>
      </c>
      <c r="R263" s="2"/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2.855593607305936</v>
      </c>
      <c r="E264" s="2">
        <f t="shared" si="11"/>
        <v>9.0152968036529675</v>
      </c>
      <c r="F264" s="2">
        <f t="shared" si="11"/>
        <v>1197.0398401826485</v>
      </c>
      <c r="G264" s="2">
        <f t="shared" si="11"/>
        <v>357.28892694063927</v>
      </c>
      <c r="H264" s="2">
        <f t="shared" si="11"/>
        <v>0</v>
      </c>
      <c r="I264" s="2">
        <f t="shared" si="11"/>
        <v>7.3027397260273972</v>
      </c>
      <c r="J264" s="2">
        <f t="shared" si="11"/>
        <v>13.728424657534246</v>
      </c>
      <c r="K264" s="2">
        <f t="shared" si="11"/>
        <v>0</v>
      </c>
      <c r="L264" s="2">
        <f t="shared" si="11"/>
        <v>6.5068493150684933E-3</v>
      </c>
      <c r="M264" s="2">
        <f t="shared" si="11"/>
        <v>0</v>
      </c>
      <c r="N264" s="2">
        <f t="shared" si="11"/>
        <v>61.996575342465754</v>
      </c>
      <c r="O264" s="2">
        <f t="shared" si="11"/>
        <v>292.38162100456623</v>
      </c>
      <c r="P264" s="2">
        <f t="shared" si="11"/>
        <v>45.00422374429224</v>
      </c>
      <c r="Q264" s="2">
        <f t="shared" si="11"/>
        <v>1986.6197488584476</v>
      </c>
      <c r="R264" s="2"/>
    </row>
    <row r="265" spans="2:29" x14ac:dyDescent="0.2">
      <c r="B265">
        <v>2019</v>
      </c>
      <c r="C265">
        <v>8760</v>
      </c>
      <c r="D265" s="2">
        <f t="shared" si="11"/>
        <v>2.168835616438356</v>
      </c>
      <c r="E265" s="2">
        <f t="shared" si="11"/>
        <v>8.3156392694063932</v>
      </c>
      <c r="F265" s="2">
        <f t="shared" si="11"/>
        <v>1040.1687214611873</v>
      </c>
      <c r="G265" s="2">
        <f t="shared" si="11"/>
        <v>396.7263698630137</v>
      </c>
      <c r="H265" s="2">
        <f t="shared" si="11"/>
        <v>0</v>
      </c>
      <c r="I265" s="2">
        <f t="shared" si="11"/>
        <v>7.4948630136986303</v>
      </c>
      <c r="J265" s="2">
        <f t="shared" si="11"/>
        <v>9.9763698630136979</v>
      </c>
      <c r="K265" s="2">
        <f t="shared" si="11"/>
        <v>0</v>
      </c>
      <c r="L265" s="2">
        <f t="shared" si="11"/>
        <v>2.6484018264840183E-2</v>
      </c>
      <c r="M265" s="2">
        <f t="shared" si="11"/>
        <v>0</v>
      </c>
      <c r="N265" s="2">
        <f t="shared" si="11"/>
        <v>61.833675799086755</v>
      </c>
      <c r="O265" s="2">
        <f t="shared" si="11"/>
        <v>303.31769406392692</v>
      </c>
      <c r="P265" s="2">
        <f t="shared" si="11"/>
        <v>46.172374429223744</v>
      </c>
      <c r="Q265" s="2">
        <f t="shared" si="11"/>
        <v>1876.2010273972603</v>
      </c>
      <c r="R265" s="2"/>
    </row>
    <row r="266" spans="2:29" s="13" customFormat="1" x14ac:dyDescent="0.2">
      <c r="B266" s="13">
        <v>2020</v>
      </c>
      <c r="C266" s="11">
        <v>8784</v>
      </c>
      <c r="R266" s="14"/>
      <c r="T266" s="14" t="s">
        <v>140</v>
      </c>
      <c r="U266" s="14" t="s">
        <v>141</v>
      </c>
      <c r="V266" s="14" t="s">
        <v>446</v>
      </c>
      <c r="W266" s="14" t="s">
        <v>142</v>
      </c>
      <c r="X266" s="14" t="s">
        <v>143</v>
      </c>
      <c r="Y266" s="14" t="s">
        <v>144</v>
      </c>
      <c r="Z266" s="14" t="s">
        <v>145</v>
      </c>
      <c r="AA266" s="14" t="s">
        <v>146</v>
      </c>
      <c r="AB266" s="14" t="s">
        <v>147</v>
      </c>
    </row>
    <row r="267" spans="2:29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6">
        <f t="shared" ref="D268:D291" si="12">Y268</f>
        <v>0</v>
      </c>
      <c r="E268" s="6">
        <f t="shared" ref="E268:E291" si="13">Z268</f>
        <v>14.706</v>
      </c>
      <c r="F268" s="6">
        <f t="shared" ref="F268:F291" si="14">U268</f>
        <v>1102.105</v>
      </c>
      <c r="G268" s="6">
        <f t="shared" ref="G268:G291" si="15">T268+X268</f>
        <v>352.68133499999999</v>
      </c>
      <c r="H268" s="6"/>
      <c r="I268" s="6">
        <f t="shared" ref="I268:I291" si="16">AA268</f>
        <v>48.665080000000003</v>
      </c>
      <c r="J268" s="6"/>
      <c r="M268" s="6"/>
      <c r="N268" s="6">
        <f t="shared" ref="N268:N291" si="17">V268+W268</f>
        <v>156.47891999999999</v>
      </c>
      <c r="O268" s="6">
        <f t="shared" ref="O268:O291" si="18">AB268</f>
        <v>424.62520000000001</v>
      </c>
      <c r="P268" s="6"/>
      <c r="Q268" s="6">
        <f t="shared" ref="Q268:Q291" si="19">SUM(D268:P268)</f>
        <v>2099.2615350000001</v>
      </c>
      <c r="T268" s="2">
        <f>VLOOKUP(T$266,AURORA!$C$3:$AC$460,$B268-2020,FALSE)</f>
        <v>347.80340000000001</v>
      </c>
      <c r="U268" s="2">
        <f>VLOOKUP(U$266,AURORA!$C$3:$AC$460,$B268-2020,FALSE)</f>
        <v>1102.105</v>
      </c>
      <c r="V268" s="2">
        <f>VLOOKUP(V$266,AURORA!$C$3:$AC$460,$B268-2020,FALSE)</f>
        <v>93.246769999999998</v>
      </c>
      <c r="W268" s="2">
        <f>VLOOKUP(W$266,AURORA!$C$3:$AC$460,$B268-2020,FALSE)</f>
        <v>63.232149999999997</v>
      </c>
      <c r="X268" s="2">
        <f>VLOOKUP(X$266,AURORA!$C$3:$AC$460,$B268-2020,FALSE)</f>
        <v>4.8779349999999999</v>
      </c>
      <c r="Y268" s="2">
        <f>VLOOKUP(Y$266,AURORA!$C$3:$AC$460,$B268-2020,FALSE)</f>
        <v>0</v>
      </c>
      <c r="Z268" s="2">
        <f>VLOOKUP(Z$266,AURORA!$C$3:$AC$460,$B268-2020,FALSE)</f>
        <v>14.706</v>
      </c>
      <c r="AA268" s="2">
        <f>VLOOKUP(AA$266,AURORA!$C$3:$AC$460,$B268-2020,FALSE)</f>
        <v>48.665080000000003</v>
      </c>
      <c r="AB268" s="2">
        <f>VLOOKUP(AB$266,AURORA!$C$3:$AC$460,$B268-2020,FALSE)</f>
        <v>424.62520000000001</v>
      </c>
      <c r="AC268" s="2"/>
    </row>
    <row r="269" spans="2:29" x14ac:dyDescent="0.2">
      <c r="B269">
        <v>2023</v>
      </c>
      <c r="C269">
        <v>2023</v>
      </c>
      <c r="D269" s="6">
        <f t="shared" si="12"/>
        <v>0</v>
      </c>
      <c r="E269" s="6">
        <f t="shared" si="13"/>
        <v>14.706</v>
      </c>
      <c r="F269" s="6">
        <f t="shared" si="14"/>
        <v>1102.105</v>
      </c>
      <c r="G269" s="6">
        <f t="shared" si="15"/>
        <v>370.45568000000003</v>
      </c>
      <c r="H269" s="6"/>
      <c r="I269" s="6">
        <f t="shared" si="16"/>
        <v>48.665080000000003</v>
      </c>
      <c r="J269" s="6"/>
      <c r="M269" s="6"/>
      <c r="N269" s="6">
        <f t="shared" si="17"/>
        <v>214.15579</v>
      </c>
      <c r="O269" s="6">
        <f t="shared" si="18"/>
        <v>436.1284</v>
      </c>
      <c r="P269" s="6"/>
      <c r="Q269" s="6">
        <f t="shared" si="19"/>
        <v>2186.2159499999998</v>
      </c>
      <c r="T269" s="2">
        <f>VLOOKUP(T$266,AURORA!$C$3:$AC$460,$B269-2020,FALSE)</f>
        <v>323.4085</v>
      </c>
      <c r="U269" s="2">
        <f>VLOOKUP(U$266,AURORA!$C$3:$AC$460,$B269-2020,FALSE)</f>
        <v>1102.105</v>
      </c>
      <c r="V269" s="2">
        <f>VLOOKUP(V$266,AURORA!$C$3:$AC$460,$B269-2020,FALSE)</f>
        <v>150.82939999999999</v>
      </c>
      <c r="W269" s="2">
        <f>VLOOKUP(W$266,AURORA!$C$3:$AC$460,$B269-2020,FALSE)</f>
        <v>63.326390000000004</v>
      </c>
      <c r="X269" s="2">
        <f>VLOOKUP(X$266,AURORA!$C$3:$AC$460,$B269-2020,FALSE)</f>
        <v>47.047179999999997</v>
      </c>
      <c r="Y269" s="2">
        <f>VLOOKUP(Y$266,AURORA!$C$3:$AC$460,$B269-2020,FALSE)</f>
        <v>0</v>
      </c>
      <c r="Z269" s="2">
        <f>VLOOKUP(Z$266,AURORA!$C$3:$AC$460,$B269-2020,FALSE)</f>
        <v>14.706</v>
      </c>
      <c r="AA269" s="2">
        <f>VLOOKUP(AA$266,AURORA!$C$3:$AC$460,$B269-2020,FALSE)</f>
        <v>48.665080000000003</v>
      </c>
      <c r="AB269" s="2">
        <f>VLOOKUP(AB$266,AURORA!$C$3:$AC$460,$B269-2020,FALSE)</f>
        <v>436.1284</v>
      </c>
      <c r="AC269" s="2"/>
    </row>
    <row r="270" spans="2:29" x14ac:dyDescent="0.2">
      <c r="B270">
        <v>2024</v>
      </c>
      <c r="C270">
        <v>2024</v>
      </c>
      <c r="D270" s="6">
        <f t="shared" si="12"/>
        <v>0</v>
      </c>
      <c r="E270" s="6">
        <f t="shared" si="13"/>
        <v>19.835999999999999</v>
      </c>
      <c r="F270" s="6">
        <f t="shared" si="14"/>
        <v>1102.1179999999999</v>
      </c>
      <c r="G270" s="6">
        <f t="shared" si="15"/>
        <v>363.38801000000001</v>
      </c>
      <c r="H270" s="6"/>
      <c r="I270" s="6">
        <f t="shared" si="16"/>
        <v>48.678150000000002</v>
      </c>
      <c r="J270" s="6"/>
      <c r="M270" s="6"/>
      <c r="N270" s="6">
        <f t="shared" si="17"/>
        <v>236.05699000000001</v>
      </c>
      <c r="O270" s="6">
        <f t="shared" si="18"/>
        <v>450.98930000000001</v>
      </c>
      <c r="P270" s="6"/>
      <c r="Q270" s="6">
        <f t="shared" si="19"/>
        <v>2221.0664499999998</v>
      </c>
      <c r="T270" s="2">
        <f>VLOOKUP(T$266,AURORA!$C$3:$AC$460,$B270-2020,FALSE)</f>
        <v>315.69</v>
      </c>
      <c r="U270" s="2">
        <f>VLOOKUP(U$266,AURORA!$C$3:$AC$460,$B270-2020,FALSE)</f>
        <v>1102.1179999999999</v>
      </c>
      <c r="V270" s="2">
        <f>VLOOKUP(V$266,AURORA!$C$3:$AC$460,$B270-2020,FALSE)</f>
        <v>173.09520000000001</v>
      </c>
      <c r="W270" s="2">
        <f>VLOOKUP(W$266,AURORA!$C$3:$AC$460,$B270-2020,FALSE)</f>
        <v>62.961790000000001</v>
      </c>
      <c r="X270" s="2">
        <f>VLOOKUP(X$266,AURORA!$C$3:$AC$460,$B270-2020,FALSE)</f>
        <v>47.698009999999996</v>
      </c>
      <c r="Y270" s="2">
        <f>VLOOKUP(Y$266,AURORA!$C$3:$AC$460,$B270-2020,FALSE)</f>
        <v>0</v>
      </c>
      <c r="Z270" s="2">
        <f>VLOOKUP(Z$266,AURORA!$C$3:$AC$460,$B270-2020,FALSE)</f>
        <v>19.835999999999999</v>
      </c>
      <c r="AA270" s="2">
        <f>VLOOKUP(AA$266,AURORA!$C$3:$AC$460,$B270-2020,FALSE)</f>
        <v>48.678150000000002</v>
      </c>
      <c r="AB270" s="2">
        <f>VLOOKUP(AB$266,AURORA!$C$3:$AC$460,$B270-2020,FALSE)</f>
        <v>450.98930000000001</v>
      </c>
      <c r="AC270" s="2"/>
    </row>
    <row r="271" spans="2:29" x14ac:dyDescent="0.2">
      <c r="B271">
        <v>2025</v>
      </c>
      <c r="C271">
        <v>2025</v>
      </c>
      <c r="D271" s="6">
        <f t="shared" si="12"/>
        <v>0</v>
      </c>
      <c r="E271" s="6">
        <f t="shared" si="13"/>
        <v>30.951000000000001</v>
      </c>
      <c r="F271" s="6">
        <f t="shared" si="14"/>
        <v>1092.691</v>
      </c>
      <c r="G271" s="6">
        <f t="shared" si="15"/>
        <v>327.56503999999995</v>
      </c>
      <c r="H271" s="6"/>
      <c r="I271" s="6">
        <f t="shared" si="16"/>
        <v>48.665080000000003</v>
      </c>
      <c r="J271" s="6"/>
      <c r="M271" s="6"/>
      <c r="N271" s="6">
        <f t="shared" si="17"/>
        <v>256.76998000000003</v>
      </c>
      <c r="O271" s="6">
        <f t="shared" si="18"/>
        <v>453.55549999999999</v>
      </c>
      <c r="P271" s="6"/>
      <c r="Q271" s="6">
        <f t="shared" si="19"/>
        <v>2210.1976</v>
      </c>
      <c r="T271" s="2">
        <f>VLOOKUP(T$266,AURORA!$C$3:$AC$460,$B271-2020,FALSE)</f>
        <v>277.02409999999998</v>
      </c>
      <c r="U271" s="2">
        <f>VLOOKUP(U$266,AURORA!$C$3:$AC$460,$B271-2020,FALSE)</f>
        <v>1092.691</v>
      </c>
      <c r="V271" s="2">
        <f>VLOOKUP(V$266,AURORA!$C$3:$AC$460,$B271-2020,FALSE)</f>
        <v>193.703</v>
      </c>
      <c r="W271" s="2">
        <f>VLOOKUP(W$266,AURORA!$C$3:$AC$460,$B271-2020,FALSE)</f>
        <v>63.066980000000001</v>
      </c>
      <c r="X271" s="2">
        <f>VLOOKUP(X$266,AURORA!$C$3:$AC$460,$B271-2020,FALSE)</f>
        <v>50.540939999999999</v>
      </c>
      <c r="Y271" s="2">
        <f>VLOOKUP(Y$266,AURORA!$C$3:$AC$460,$B271-2020,FALSE)</f>
        <v>0</v>
      </c>
      <c r="Z271" s="2">
        <f>VLOOKUP(Z$266,AURORA!$C$3:$AC$460,$B271-2020,FALSE)</f>
        <v>30.951000000000001</v>
      </c>
      <c r="AA271" s="2">
        <f>VLOOKUP(AA$266,AURORA!$C$3:$AC$460,$B271-2020,FALSE)</f>
        <v>48.665080000000003</v>
      </c>
      <c r="AB271" s="2">
        <f>VLOOKUP(AB$266,AURORA!$C$3:$AC$460,$B271-2020,FALSE)</f>
        <v>453.55549999999999</v>
      </c>
      <c r="AC271" s="2"/>
    </row>
    <row r="272" spans="2:29" x14ac:dyDescent="0.2">
      <c r="B272">
        <v>2026</v>
      </c>
      <c r="C272">
        <v>2026</v>
      </c>
      <c r="D272" s="6">
        <f t="shared" si="12"/>
        <v>0</v>
      </c>
      <c r="E272" s="6">
        <f t="shared" si="13"/>
        <v>36.081000000000003</v>
      </c>
      <c r="F272" s="6">
        <f t="shared" si="14"/>
        <v>1106.29</v>
      </c>
      <c r="G272" s="6">
        <f t="shared" si="15"/>
        <v>373.34168</v>
      </c>
      <c r="H272" s="6"/>
      <c r="I272" s="6">
        <f t="shared" si="16"/>
        <v>48.665080000000003</v>
      </c>
      <c r="J272" s="6"/>
      <c r="M272" s="6"/>
      <c r="N272" s="6">
        <f t="shared" si="17"/>
        <v>274.57321000000002</v>
      </c>
      <c r="O272" s="6">
        <f t="shared" si="18"/>
        <v>464.55700000000002</v>
      </c>
      <c r="P272" s="6"/>
      <c r="Q272" s="6">
        <f t="shared" si="19"/>
        <v>2303.5079699999997</v>
      </c>
      <c r="T272" s="2">
        <f>VLOOKUP(T$266,AURORA!$C$3:$AC$460,$B272-2020,FALSE)</f>
        <v>314.79230000000001</v>
      </c>
      <c r="U272" s="2">
        <f>VLOOKUP(U$266,AURORA!$C$3:$AC$460,$B272-2020,FALSE)</f>
        <v>1106.29</v>
      </c>
      <c r="V272" s="2">
        <f>VLOOKUP(V$266,AURORA!$C$3:$AC$460,$B272-2020,FALSE)</f>
        <v>211.50829999999999</v>
      </c>
      <c r="W272" s="2">
        <f>VLOOKUP(W$266,AURORA!$C$3:$AC$460,$B272-2020,FALSE)</f>
        <v>63.064909999999998</v>
      </c>
      <c r="X272" s="2">
        <f>VLOOKUP(X$266,AURORA!$C$3:$AC$460,$B272-2020,FALSE)</f>
        <v>58.549379999999999</v>
      </c>
      <c r="Y272" s="2">
        <f>VLOOKUP(Y$266,AURORA!$C$3:$AC$460,$B272-2020,FALSE)</f>
        <v>0</v>
      </c>
      <c r="Z272" s="2">
        <f>VLOOKUP(Z$266,AURORA!$C$3:$AC$460,$B272-2020,FALSE)</f>
        <v>36.081000000000003</v>
      </c>
      <c r="AA272" s="2">
        <f>VLOOKUP(AA$266,AURORA!$C$3:$AC$460,$B272-2020,FALSE)</f>
        <v>48.665080000000003</v>
      </c>
      <c r="AB272" s="2">
        <f>VLOOKUP(AB$266,AURORA!$C$3:$AC$460,$B272-2020,FALSE)</f>
        <v>464.55700000000002</v>
      </c>
      <c r="AC272" s="2"/>
    </row>
    <row r="273" spans="2:29" x14ac:dyDescent="0.2">
      <c r="B273">
        <v>2027</v>
      </c>
      <c r="C273">
        <v>2027</v>
      </c>
      <c r="D273" s="6">
        <f t="shared" si="12"/>
        <v>0</v>
      </c>
      <c r="E273" s="6">
        <f t="shared" si="13"/>
        <v>47.195999999999998</v>
      </c>
      <c r="F273" s="6">
        <f t="shared" si="14"/>
        <v>1106.29</v>
      </c>
      <c r="G273" s="6">
        <f t="shared" si="15"/>
        <v>354.45337000000001</v>
      </c>
      <c r="H273" s="6"/>
      <c r="I273" s="6">
        <f t="shared" si="16"/>
        <v>48.665080000000003</v>
      </c>
      <c r="J273" s="6"/>
      <c r="M273" s="6"/>
      <c r="N273" s="6">
        <f t="shared" si="17"/>
        <v>293.79217999999997</v>
      </c>
      <c r="O273" s="6">
        <f t="shared" si="18"/>
        <v>483.72140000000002</v>
      </c>
      <c r="P273" s="6"/>
      <c r="Q273" s="6">
        <f t="shared" si="19"/>
        <v>2334.1180299999996</v>
      </c>
      <c r="T273" s="2">
        <f>VLOOKUP(T$266,AURORA!$C$3:$AC$460,$B273-2020,FALSE)</f>
        <v>292.11750000000001</v>
      </c>
      <c r="U273" s="2">
        <f>VLOOKUP(U$266,AURORA!$C$3:$AC$460,$B273-2020,FALSE)</f>
        <v>1106.29</v>
      </c>
      <c r="V273" s="2">
        <f>VLOOKUP(V$266,AURORA!$C$3:$AC$460,$B273-2020,FALSE)</f>
        <v>230.73249999999999</v>
      </c>
      <c r="W273" s="2">
        <f>VLOOKUP(W$266,AURORA!$C$3:$AC$460,$B273-2020,FALSE)</f>
        <v>63.05968</v>
      </c>
      <c r="X273" s="2">
        <f>VLOOKUP(X$266,AURORA!$C$3:$AC$460,$B273-2020,FALSE)</f>
        <v>62.33587</v>
      </c>
      <c r="Y273" s="2">
        <f>VLOOKUP(Y$266,AURORA!$C$3:$AC$460,$B273-2020,FALSE)</f>
        <v>0</v>
      </c>
      <c r="Z273" s="2">
        <f>VLOOKUP(Z$266,AURORA!$C$3:$AC$460,$B273-2020,FALSE)</f>
        <v>47.195999999999998</v>
      </c>
      <c r="AA273" s="2">
        <f>VLOOKUP(AA$266,AURORA!$C$3:$AC$460,$B273-2020,FALSE)</f>
        <v>48.665080000000003</v>
      </c>
      <c r="AB273" s="2">
        <f>VLOOKUP(AB$266,AURORA!$C$3:$AC$460,$B273-2020,FALSE)</f>
        <v>483.72140000000002</v>
      </c>
      <c r="AC273" s="2"/>
    </row>
    <row r="274" spans="2:29" x14ac:dyDescent="0.2">
      <c r="B274">
        <v>2028</v>
      </c>
      <c r="C274">
        <v>2028</v>
      </c>
      <c r="D274" s="6">
        <f t="shared" si="12"/>
        <v>0</v>
      </c>
      <c r="E274" s="6">
        <f t="shared" si="13"/>
        <v>52.326000000000001</v>
      </c>
      <c r="F274" s="6">
        <f t="shared" si="14"/>
        <v>1106.3030000000001</v>
      </c>
      <c r="G274" s="6">
        <f t="shared" si="15"/>
        <v>379.00977999999998</v>
      </c>
      <c r="H274" s="6"/>
      <c r="I274" s="6">
        <f t="shared" si="16"/>
        <v>48.678150000000002</v>
      </c>
      <c r="J274" s="6"/>
      <c r="M274" s="6"/>
      <c r="N274" s="6">
        <f t="shared" si="17"/>
        <v>315.46458999999999</v>
      </c>
      <c r="O274" s="6">
        <f t="shared" si="18"/>
        <v>504.48770000000002</v>
      </c>
      <c r="P274" s="6"/>
      <c r="Q274" s="6">
        <f t="shared" si="19"/>
        <v>2406.2692200000001</v>
      </c>
      <c r="T274" s="2">
        <f>VLOOKUP(T$266,AURORA!$C$3:$AC$460,$B274-2020,FALSE)</f>
        <v>306.38099999999997</v>
      </c>
      <c r="U274" s="2">
        <f>VLOOKUP(U$266,AURORA!$C$3:$AC$460,$B274-2020,FALSE)</f>
        <v>1106.3030000000001</v>
      </c>
      <c r="V274" s="2">
        <f>VLOOKUP(V$266,AURORA!$C$3:$AC$460,$B274-2020,FALSE)</f>
        <v>252.13900000000001</v>
      </c>
      <c r="W274" s="2">
        <f>VLOOKUP(W$266,AURORA!$C$3:$AC$460,$B274-2020,FALSE)</f>
        <v>63.325589999999998</v>
      </c>
      <c r="X274" s="2">
        <f>VLOOKUP(X$266,AURORA!$C$3:$AC$460,$B274-2020,FALSE)</f>
        <v>72.628780000000006</v>
      </c>
      <c r="Y274" s="2">
        <f>VLOOKUP(Y$266,AURORA!$C$3:$AC$460,$B274-2020,FALSE)</f>
        <v>0</v>
      </c>
      <c r="Z274" s="2">
        <f>VLOOKUP(Z$266,AURORA!$C$3:$AC$460,$B274-2020,FALSE)</f>
        <v>52.326000000000001</v>
      </c>
      <c r="AA274" s="2">
        <f>VLOOKUP(AA$266,AURORA!$C$3:$AC$460,$B274-2020,FALSE)</f>
        <v>48.678150000000002</v>
      </c>
      <c r="AB274" s="2">
        <f>VLOOKUP(AB$266,AURORA!$C$3:$AC$460,$B274-2020,FALSE)</f>
        <v>504.48770000000002</v>
      </c>
      <c r="AC274" s="2"/>
    </row>
    <row r="275" spans="2:29" x14ac:dyDescent="0.2">
      <c r="B275">
        <v>2029</v>
      </c>
      <c r="C275">
        <v>2029</v>
      </c>
      <c r="D275" s="6">
        <f t="shared" si="12"/>
        <v>0</v>
      </c>
      <c r="E275" s="6">
        <f t="shared" si="13"/>
        <v>62.585999999999999</v>
      </c>
      <c r="F275" s="6">
        <f t="shared" si="14"/>
        <v>1106.29</v>
      </c>
      <c r="G275" s="6">
        <f t="shared" si="15"/>
        <v>365.18435999999997</v>
      </c>
      <c r="H275" s="6"/>
      <c r="I275" s="6">
        <f t="shared" si="16"/>
        <v>48.665080000000003</v>
      </c>
      <c r="J275" s="6"/>
      <c r="M275" s="6"/>
      <c r="N275" s="6">
        <f t="shared" si="17"/>
        <v>332.81495000000001</v>
      </c>
      <c r="O275" s="6">
        <f t="shared" si="18"/>
        <v>526.37099999999998</v>
      </c>
      <c r="P275" s="6"/>
      <c r="Q275" s="6">
        <f t="shared" si="19"/>
        <v>2441.9113899999998</v>
      </c>
      <c r="T275" s="2">
        <f>VLOOKUP(T$266,AURORA!$C$3:$AC$460,$B275-2020,FALSE)</f>
        <v>283.45999999999998</v>
      </c>
      <c r="U275" s="2">
        <f>VLOOKUP(U$266,AURORA!$C$3:$AC$460,$B275-2020,FALSE)</f>
        <v>1106.29</v>
      </c>
      <c r="V275" s="2">
        <f>VLOOKUP(V$266,AURORA!$C$3:$AC$460,$B275-2020,FALSE)</f>
        <v>269.61930000000001</v>
      </c>
      <c r="W275" s="2">
        <f>VLOOKUP(W$266,AURORA!$C$3:$AC$460,$B275-2020,FALSE)</f>
        <v>63.195650000000001</v>
      </c>
      <c r="X275" s="2">
        <f>VLOOKUP(X$266,AURORA!$C$3:$AC$460,$B275-2020,FALSE)</f>
        <v>81.724360000000004</v>
      </c>
      <c r="Y275" s="2">
        <f>VLOOKUP(Y$266,AURORA!$C$3:$AC$460,$B275-2020,FALSE)</f>
        <v>0</v>
      </c>
      <c r="Z275" s="2">
        <f>VLOOKUP(Z$266,AURORA!$C$3:$AC$460,$B275-2020,FALSE)</f>
        <v>62.585999999999999</v>
      </c>
      <c r="AA275" s="2">
        <f>VLOOKUP(AA$266,AURORA!$C$3:$AC$460,$B275-2020,FALSE)</f>
        <v>48.665080000000003</v>
      </c>
      <c r="AB275" s="2">
        <f>VLOOKUP(AB$266,AURORA!$C$3:$AC$460,$B275-2020,FALSE)</f>
        <v>526.37099999999998</v>
      </c>
      <c r="AC275" s="2"/>
    </row>
    <row r="276" spans="2:29" x14ac:dyDescent="0.2">
      <c r="B276">
        <v>2030</v>
      </c>
      <c r="C276">
        <v>2030</v>
      </c>
      <c r="D276" s="6">
        <f t="shared" si="12"/>
        <v>0</v>
      </c>
      <c r="E276" s="6">
        <f t="shared" si="13"/>
        <v>68.570999999999998</v>
      </c>
      <c r="F276" s="6">
        <f t="shared" si="14"/>
        <v>1106.29</v>
      </c>
      <c r="G276" s="6">
        <f t="shared" si="15"/>
        <v>338.08774</v>
      </c>
      <c r="H276" s="6"/>
      <c r="I276" s="6">
        <f t="shared" si="16"/>
        <v>48.665080000000003</v>
      </c>
      <c r="J276" s="6"/>
      <c r="M276" s="6"/>
      <c r="N276" s="6">
        <f t="shared" si="17"/>
        <v>350.67757</v>
      </c>
      <c r="O276" s="6">
        <f t="shared" si="18"/>
        <v>550.55190000000005</v>
      </c>
      <c r="P276" s="6"/>
      <c r="Q276" s="6">
        <f t="shared" si="19"/>
        <v>2462.8432899999998</v>
      </c>
      <c r="T276" s="2">
        <f>VLOOKUP(T$266,AURORA!$C$3:$AC$460,$B276-2020,FALSE)</f>
        <v>260.38499999999999</v>
      </c>
      <c r="U276" s="2">
        <f>VLOOKUP(U$266,AURORA!$C$3:$AC$460,$B276-2020,FALSE)</f>
        <v>1106.29</v>
      </c>
      <c r="V276" s="2">
        <f>VLOOKUP(V$266,AURORA!$C$3:$AC$460,$B276-2020,FALSE)</f>
        <v>287.60120000000001</v>
      </c>
      <c r="W276" s="2">
        <f>VLOOKUP(W$266,AURORA!$C$3:$AC$460,$B276-2020,FALSE)</f>
        <v>63.076369999999997</v>
      </c>
      <c r="X276" s="2">
        <f>VLOOKUP(X$266,AURORA!$C$3:$AC$460,$B276-2020,FALSE)</f>
        <v>77.702740000000006</v>
      </c>
      <c r="Y276" s="2">
        <f>VLOOKUP(Y$266,AURORA!$C$3:$AC$460,$B276-2020,FALSE)</f>
        <v>0</v>
      </c>
      <c r="Z276" s="2">
        <f>VLOOKUP(Z$266,AURORA!$C$3:$AC$460,$B276-2020,FALSE)</f>
        <v>68.570999999999998</v>
      </c>
      <c r="AA276" s="2">
        <f>VLOOKUP(AA$266,AURORA!$C$3:$AC$460,$B276-2020,FALSE)</f>
        <v>48.665080000000003</v>
      </c>
      <c r="AB276" s="2">
        <f>VLOOKUP(AB$266,AURORA!$C$3:$AC$460,$B276-2020,FALSE)</f>
        <v>550.55190000000005</v>
      </c>
      <c r="AC276" s="2"/>
    </row>
    <row r="277" spans="2:29" x14ac:dyDescent="0.2">
      <c r="B277">
        <v>2031</v>
      </c>
      <c r="C277">
        <v>2031</v>
      </c>
      <c r="D277" s="6">
        <f t="shared" si="12"/>
        <v>0</v>
      </c>
      <c r="E277" s="6">
        <f t="shared" si="13"/>
        <v>78.825980000000001</v>
      </c>
      <c r="F277" s="6">
        <f t="shared" si="14"/>
        <v>1106.29</v>
      </c>
      <c r="G277" s="6">
        <f t="shared" si="15"/>
        <v>334.84640000000002</v>
      </c>
      <c r="H277" s="6"/>
      <c r="I277" s="6">
        <f t="shared" si="16"/>
        <v>48.665080000000003</v>
      </c>
      <c r="J277" s="6"/>
      <c r="M277" s="6"/>
      <c r="N277" s="6">
        <f t="shared" si="17"/>
        <v>368.43508000000003</v>
      </c>
      <c r="O277" s="6">
        <f t="shared" si="18"/>
        <v>570.2296</v>
      </c>
      <c r="P277" s="6"/>
      <c r="Q277" s="6">
        <f t="shared" si="19"/>
        <v>2507.29214</v>
      </c>
      <c r="T277" s="2">
        <f>VLOOKUP(T$266,AURORA!$C$3:$AC$460,$B277-2020,FALSE)</f>
        <v>236.52879999999999</v>
      </c>
      <c r="U277" s="2">
        <f>VLOOKUP(U$266,AURORA!$C$3:$AC$460,$B277-2020,FALSE)</f>
        <v>1106.29</v>
      </c>
      <c r="V277" s="2">
        <f>VLOOKUP(V$266,AURORA!$C$3:$AC$460,$B277-2020,FALSE)</f>
        <v>305.36810000000003</v>
      </c>
      <c r="W277" s="2">
        <f>VLOOKUP(W$266,AURORA!$C$3:$AC$460,$B277-2020,FALSE)</f>
        <v>63.066980000000001</v>
      </c>
      <c r="X277" s="2">
        <f>VLOOKUP(X$266,AURORA!$C$3:$AC$460,$B277-2020,FALSE)</f>
        <v>98.317599999999999</v>
      </c>
      <c r="Y277" s="2">
        <f>VLOOKUP(Y$266,AURORA!$C$3:$AC$460,$B277-2020,FALSE)</f>
        <v>0</v>
      </c>
      <c r="Z277" s="2">
        <f>VLOOKUP(Z$266,AURORA!$C$3:$AC$460,$B277-2020,FALSE)</f>
        <v>78.825980000000001</v>
      </c>
      <c r="AA277" s="2">
        <f>VLOOKUP(AA$266,AURORA!$C$3:$AC$460,$B277-2020,FALSE)</f>
        <v>48.665080000000003</v>
      </c>
      <c r="AB277" s="2">
        <f>VLOOKUP(AB$266,AURORA!$C$3:$AC$460,$B277-2020,FALSE)</f>
        <v>570.2296</v>
      </c>
      <c r="AC277" s="2"/>
    </row>
    <row r="278" spans="2:29" x14ac:dyDescent="0.2">
      <c r="B278">
        <v>2032</v>
      </c>
      <c r="C278">
        <v>2032</v>
      </c>
      <c r="D278" s="6">
        <f t="shared" si="12"/>
        <v>0</v>
      </c>
      <c r="E278" s="6">
        <f t="shared" si="13"/>
        <v>88.220969999999994</v>
      </c>
      <c r="F278" s="6">
        <f t="shared" si="14"/>
        <v>1106.3030000000001</v>
      </c>
      <c r="G278" s="6">
        <f t="shared" si="15"/>
        <v>310.86927000000003</v>
      </c>
      <c r="H278" s="6"/>
      <c r="I278" s="6">
        <f t="shared" si="16"/>
        <v>48.678150000000002</v>
      </c>
      <c r="J278" s="6"/>
      <c r="M278" s="6"/>
      <c r="N278" s="6">
        <f t="shared" si="17"/>
        <v>385.98613999999998</v>
      </c>
      <c r="O278" s="6">
        <f t="shared" si="18"/>
        <v>590.26289999999995</v>
      </c>
      <c r="P278" s="6"/>
      <c r="Q278" s="6">
        <f t="shared" si="19"/>
        <v>2530.3204300000002</v>
      </c>
      <c r="T278" s="2">
        <f>VLOOKUP(T$266,AURORA!$C$3:$AC$460,$B278-2020,FALSE)</f>
        <v>228.15440000000001</v>
      </c>
      <c r="U278" s="2">
        <f>VLOOKUP(U$266,AURORA!$C$3:$AC$460,$B278-2020,FALSE)</f>
        <v>1106.3030000000001</v>
      </c>
      <c r="V278" s="2">
        <f>VLOOKUP(V$266,AURORA!$C$3:$AC$460,$B278-2020,FALSE)</f>
        <v>322.94479999999999</v>
      </c>
      <c r="W278" s="2">
        <f>VLOOKUP(W$266,AURORA!$C$3:$AC$460,$B278-2020,FALSE)</f>
        <v>63.041339999999998</v>
      </c>
      <c r="X278" s="2">
        <f>VLOOKUP(X$266,AURORA!$C$3:$AC$460,$B278-2020,FALSE)</f>
        <v>82.714870000000005</v>
      </c>
      <c r="Y278" s="2">
        <f>VLOOKUP(Y$266,AURORA!$C$3:$AC$460,$B278-2020,FALSE)</f>
        <v>0</v>
      </c>
      <c r="Z278" s="2">
        <f>VLOOKUP(Z$266,AURORA!$C$3:$AC$460,$B278-2020,FALSE)</f>
        <v>88.220969999999994</v>
      </c>
      <c r="AA278" s="2">
        <f>VLOOKUP(AA$266,AURORA!$C$3:$AC$460,$B278-2020,FALSE)</f>
        <v>48.678150000000002</v>
      </c>
      <c r="AB278" s="2">
        <f>VLOOKUP(AB$266,AURORA!$C$3:$AC$460,$B278-2020,FALSE)</f>
        <v>590.26289999999995</v>
      </c>
      <c r="AC278" s="2"/>
    </row>
    <row r="279" spans="2:29" x14ac:dyDescent="0.2">
      <c r="B279">
        <v>2033</v>
      </c>
      <c r="C279">
        <v>2033</v>
      </c>
      <c r="D279" s="6">
        <f t="shared" si="12"/>
        <v>0</v>
      </c>
      <c r="E279" s="6">
        <f t="shared" si="13"/>
        <v>101.01949999999999</v>
      </c>
      <c r="F279" s="6">
        <f t="shared" si="14"/>
        <v>1106.29</v>
      </c>
      <c r="G279" s="6">
        <f t="shared" si="15"/>
        <v>306.82693</v>
      </c>
      <c r="H279" s="6"/>
      <c r="I279" s="6">
        <f t="shared" si="16"/>
        <v>48.665080000000003</v>
      </c>
      <c r="J279" s="6"/>
      <c r="M279" s="6"/>
      <c r="N279" s="6">
        <f t="shared" si="17"/>
        <v>405.09264999999999</v>
      </c>
      <c r="O279" s="6">
        <f t="shared" si="18"/>
        <v>601.875</v>
      </c>
      <c r="P279" s="6"/>
      <c r="Q279" s="6">
        <f t="shared" si="19"/>
        <v>2569.7691599999998</v>
      </c>
      <c r="T279" s="2">
        <f>VLOOKUP(T$266,AURORA!$C$3:$AC$460,$B279-2020,FALSE)</f>
        <v>210.20320000000001</v>
      </c>
      <c r="U279" s="2">
        <f>VLOOKUP(U$266,AURORA!$C$3:$AC$460,$B279-2020,FALSE)</f>
        <v>1106.29</v>
      </c>
      <c r="V279" s="2">
        <f>VLOOKUP(V$266,AURORA!$C$3:$AC$460,$B279-2020,FALSE)</f>
        <v>341.8605</v>
      </c>
      <c r="W279" s="2">
        <f>VLOOKUP(W$266,AURORA!$C$3:$AC$460,$B279-2020,FALSE)</f>
        <v>63.232149999999997</v>
      </c>
      <c r="X279" s="2">
        <f>VLOOKUP(X$266,AURORA!$C$3:$AC$460,$B279-2020,FALSE)</f>
        <v>96.623729999999995</v>
      </c>
      <c r="Y279" s="2">
        <f>VLOOKUP(Y$266,AURORA!$C$3:$AC$460,$B279-2020,FALSE)</f>
        <v>0</v>
      </c>
      <c r="Z279" s="2">
        <f>VLOOKUP(Z$266,AURORA!$C$3:$AC$460,$B279-2020,FALSE)</f>
        <v>101.01949999999999</v>
      </c>
      <c r="AA279" s="2">
        <f>VLOOKUP(AA$266,AURORA!$C$3:$AC$460,$B279-2020,FALSE)</f>
        <v>48.665080000000003</v>
      </c>
      <c r="AB279" s="2">
        <f>VLOOKUP(AB$266,AURORA!$C$3:$AC$460,$B279-2020,FALSE)</f>
        <v>601.875</v>
      </c>
      <c r="AC279" s="2"/>
    </row>
    <row r="280" spans="2:29" x14ac:dyDescent="0.2">
      <c r="B280">
        <v>2034</v>
      </c>
      <c r="C280">
        <v>2034</v>
      </c>
      <c r="D280" s="6">
        <f t="shared" si="12"/>
        <v>0</v>
      </c>
      <c r="E280" s="6">
        <f t="shared" si="13"/>
        <v>110.3736</v>
      </c>
      <c r="F280" s="6">
        <f t="shared" si="14"/>
        <v>1106.29</v>
      </c>
      <c r="G280" s="6">
        <f t="shared" si="15"/>
        <v>293.08725000000004</v>
      </c>
      <c r="H280" s="6"/>
      <c r="I280" s="6">
        <f t="shared" si="16"/>
        <v>48.665080000000003</v>
      </c>
      <c r="J280" s="6"/>
      <c r="M280" s="6"/>
      <c r="N280" s="6">
        <f t="shared" si="17"/>
        <v>424.06718999999998</v>
      </c>
      <c r="O280" s="6">
        <f t="shared" si="18"/>
        <v>611.9357</v>
      </c>
      <c r="P280" s="6"/>
      <c r="Q280" s="6">
        <f t="shared" si="19"/>
        <v>2594.4188199999999</v>
      </c>
      <c r="T280" s="2">
        <f>VLOOKUP(T$266,AURORA!$C$3:$AC$460,$B280-2020,FALSE)</f>
        <v>194.28980000000001</v>
      </c>
      <c r="U280" s="2">
        <f>VLOOKUP(U$266,AURORA!$C$3:$AC$460,$B280-2020,FALSE)</f>
        <v>1106.29</v>
      </c>
      <c r="V280" s="2">
        <f>VLOOKUP(V$266,AURORA!$C$3:$AC$460,$B280-2020,FALSE)</f>
        <v>360.74079999999998</v>
      </c>
      <c r="W280" s="2">
        <f>VLOOKUP(W$266,AURORA!$C$3:$AC$460,$B280-2020,FALSE)</f>
        <v>63.326390000000004</v>
      </c>
      <c r="X280" s="2">
        <f>VLOOKUP(X$266,AURORA!$C$3:$AC$460,$B280-2020,FALSE)</f>
        <v>98.797449999999998</v>
      </c>
      <c r="Y280" s="2">
        <f>VLOOKUP(Y$266,AURORA!$C$3:$AC$460,$B280-2020,FALSE)</f>
        <v>0</v>
      </c>
      <c r="Z280" s="2">
        <f>VLOOKUP(Z$266,AURORA!$C$3:$AC$460,$B280-2020,FALSE)</f>
        <v>110.3736</v>
      </c>
      <c r="AA280" s="2">
        <f>VLOOKUP(AA$266,AURORA!$C$3:$AC$460,$B280-2020,FALSE)</f>
        <v>48.665080000000003</v>
      </c>
      <c r="AB280" s="2">
        <f>VLOOKUP(AB$266,AURORA!$C$3:$AC$460,$B280-2020,FALSE)</f>
        <v>611.9357</v>
      </c>
      <c r="AC280" s="2"/>
    </row>
    <row r="281" spans="2:29" x14ac:dyDescent="0.2">
      <c r="B281">
        <v>2035</v>
      </c>
      <c r="C281">
        <v>2035</v>
      </c>
      <c r="D281" s="6">
        <f t="shared" si="12"/>
        <v>0</v>
      </c>
      <c r="E281" s="6">
        <f t="shared" si="13"/>
        <v>124.83620000000001</v>
      </c>
      <c r="F281" s="6">
        <f t="shared" si="14"/>
        <v>1106.29</v>
      </c>
      <c r="G281" s="6">
        <f t="shared" si="15"/>
        <v>305.1626</v>
      </c>
      <c r="H281" s="6"/>
      <c r="I281" s="6">
        <f t="shared" si="16"/>
        <v>48.665080000000003</v>
      </c>
      <c r="J281" s="6"/>
      <c r="M281" s="6"/>
      <c r="N281" s="6">
        <f t="shared" si="17"/>
        <v>443.07495</v>
      </c>
      <c r="O281" s="6">
        <f t="shared" si="18"/>
        <v>621.89940000000001</v>
      </c>
      <c r="P281" s="6"/>
      <c r="Q281" s="6">
        <f t="shared" si="19"/>
        <v>2649.9282299999995</v>
      </c>
      <c r="T281" s="2">
        <f>VLOOKUP(T$266,AURORA!$C$3:$AC$460,$B281-2020,FALSE)</f>
        <v>168.1011</v>
      </c>
      <c r="U281" s="2">
        <f>VLOOKUP(U$266,AURORA!$C$3:$AC$460,$B281-2020,FALSE)</f>
        <v>1106.29</v>
      </c>
      <c r="V281" s="2">
        <f>VLOOKUP(V$266,AURORA!$C$3:$AC$460,$B281-2020,FALSE)</f>
        <v>379.8793</v>
      </c>
      <c r="W281" s="2">
        <f>VLOOKUP(W$266,AURORA!$C$3:$AC$460,$B281-2020,FALSE)</f>
        <v>63.195650000000001</v>
      </c>
      <c r="X281" s="2">
        <f>VLOOKUP(X$266,AURORA!$C$3:$AC$460,$B281-2020,FALSE)</f>
        <v>137.0615</v>
      </c>
      <c r="Y281" s="2">
        <f>VLOOKUP(Y$266,AURORA!$C$3:$AC$460,$B281-2020,FALSE)</f>
        <v>0</v>
      </c>
      <c r="Z281" s="2">
        <f>VLOOKUP(Z$266,AURORA!$C$3:$AC$460,$B281-2020,FALSE)</f>
        <v>124.83620000000001</v>
      </c>
      <c r="AA281" s="2">
        <f>VLOOKUP(AA$266,AURORA!$C$3:$AC$460,$B281-2020,FALSE)</f>
        <v>48.665080000000003</v>
      </c>
      <c r="AB281" s="2">
        <f>VLOOKUP(AB$266,AURORA!$C$3:$AC$460,$B281-2020,FALSE)</f>
        <v>621.89940000000001</v>
      </c>
      <c r="AC281" s="2"/>
    </row>
    <row r="282" spans="2:29" x14ac:dyDescent="0.2">
      <c r="B282">
        <v>2036</v>
      </c>
      <c r="C282">
        <v>2036</v>
      </c>
      <c r="D282" s="6">
        <f t="shared" si="12"/>
        <v>0</v>
      </c>
      <c r="E282" s="6">
        <f t="shared" si="13"/>
        <v>135.8929</v>
      </c>
      <c r="F282" s="6">
        <f t="shared" si="14"/>
        <v>1106.3030000000001</v>
      </c>
      <c r="G282" s="6">
        <f t="shared" si="15"/>
        <v>301.58499999999998</v>
      </c>
      <c r="H282" s="6"/>
      <c r="I282" s="6">
        <f t="shared" si="16"/>
        <v>48.678150000000002</v>
      </c>
      <c r="J282" s="6"/>
      <c r="M282" s="6"/>
      <c r="N282" s="6">
        <f t="shared" si="17"/>
        <v>456.95472999999998</v>
      </c>
      <c r="O282" s="6">
        <f t="shared" si="18"/>
        <v>630.43700000000001</v>
      </c>
      <c r="P282" s="6"/>
      <c r="Q282" s="6">
        <f t="shared" si="19"/>
        <v>2679.8507800000002</v>
      </c>
      <c r="T282" s="2">
        <f>VLOOKUP(T$266,AURORA!$C$3:$AC$460,$B282-2020,FALSE)</f>
        <v>176.79339999999999</v>
      </c>
      <c r="U282" s="2">
        <f>VLOOKUP(U$266,AURORA!$C$3:$AC$460,$B282-2020,FALSE)</f>
        <v>1106.3030000000001</v>
      </c>
      <c r="V282" s="2">
        <f>VLOOKUP(V$266,AURORA!$C$3:$AC$460,$B282-2020,FALSE)</f>
        <v>393.97129999999999</v>
      </c>
      <c r="W282" s="2">
        <f>VLOOKUP(W$266,AURORA!$C$3:$AC$460,$B282-2020,FALSE)</f>
        <v>62.983429999999998</v>
      </c>
      <c r="X282" s="2">
        <f>VLOOKUP(X$266,AURORA!$C$3:$AC$460,$B282-2020,FALSE)</f>
        <v>124.7916</v>
      </c>
      <c r="Y282" s="2">
        <f>VLOOKUP(Y$266,AURORA!$C$3:$AC$460,$B282-2020,FALSE)</f>
        <v>0</v>
      </c>
      <c r="Z282" s="2">
        <f>VLOOKUP(Z$266,AURORA!$C$3:$AC$460,$B282-2020,FALSE)</f>
        <v>135.8929</v>
      </c>
      <c r="AA282" s="2">
        <f>VLOOKUP(AA$266,AURORA!$C$3:$AC$460,$B282-2020,FALSE)</f>
        <v>48.678150000000002</v>
      </c>
      <c r="AB282" s="2">
        <f>VLOOKUP(AB$266,AURORA!$C$3:$AC$460,$B282-2020,FALSE)</f>
        <v>630.43700000000001</v>
      </c>
      <c r="AC282" s="2"/>
    </row>
    <row r="283" spans="2:29" x14ac:dyDescent="0.2">
      <c r="B283">
        <v>2037</v>
      </c>
      <c r="C283">
        <v>2037</v>
      </c>
      <c r="D283" s="6">
        <f t="shared" si="12"/>
        <v>0</v>
      </c>
      <c r="E283" s="6">
        <f t="shared" si="13"/>
        <v>152.09100000000001</v>
      </c>
      <c r="F283" s="6">
        <f t="shared" si="14"/>
        <v>1106.29</v>
      </c>
      <c r="G283" s="6">
        <f t="shared" si="15"/>
        <v>295.24970000000002</v>
      </c>
      <c r="H283" s="6"/>
      <c r="I283" s="6">
        <f t="shared" si="16"/>
        <v>48.665080000000003</v>
      </c>
      <c r="J283" s="6"/>
      <c r="M283" s="6"/>
      <c r="N283" s="6">
        <f t="shared" si="17"/>
        <v>473.48530999999997</v>
      </c>
      <c r="O283" s="6">
        <f t="shared" si="18"/>
        <v>636.8306</v>
      </c>
      <c r="P283" s="6"/>
      <c r="Q283" s="6">
        <f t="shared" si="19"/>
        <v>2712.6116899999997</v>
      </c>
      <c r="T283" s="2">
        <f>VLOOKUP(T$266,AURORA!$C$3:$AC$460,$B283-2020,FALSE)</f>
        <v>164.68690000000001</v>
      </c>
      <c r="U283" s="2">
        <f>VLOOKUP(U$266,AURORA!$C$3:$AC$460,$B283-2020,FALSE)</f>
        <v>1106.29</v>
      </c>
      <c r="V283" s="2">
        <f>VLOOKUP(V$266,AURORA!$C$3:$AC$460,$B283-2020,FALSE)</f>
        <v>410.42039999999997</v>
      </c>
      <c r="W283" s="2">
        <f>VLOOKUP(W$266,AURORA!$C$3:$AC$460,$B283-2020,FALSE)</f>
        <v>63.064909999999998</v>
      </c>
      <c r="X283" s="2">
        <f>VLOOKUP(X$266,AURORA!$C$3:$AC$460,$B283-2020,FALSE)</f>
        <v>130.56280000000001</v>
      </c>
      <c r="Y283" s="2">
        <f>VLOOKUP(Y$266,AURORA!$C$3:$AC$460,$B283-2020,FALSE)</f>
        <v>0</v>
      </c>
      <c r="Z283" s="2">
        <f>VLOOKUP(Z$266,AURORA!$C$3:$AC$460,$B283-2020,FALSE)</f>
        <v>152.09100000000001</v>
      </c>
      <c r="AA283" s="2">
        <f>VLOOKUP(AA$266,AURORA!$C$3:$AC$460,$B283-2020,FALSE)</f>
        <v>48.665080000000003</v>
      </c>
      <c r="AB283" s="2">
        <f>VLOOKUP(AB$266,AURORA!$C$3:$AC$460,$B283-2020,FALSE)</f>
        <v>636.8306</v>
      </c>
      <c r="AC283" s="2"/>
    </row>
    <row r="284" spans="2:29" x14ac:dyDescent="0.2">
      <c r="B284">
        <v>2038</v>
      </c>
      <c r="C284">
        <v>2038</v>
      </c>
      <c r="D284" s="6">
        <f t="shared" si="12"/>
        <v>0</v>
      </c>
      <c r="E284" s="6">
        <f t="shared" si="13"/>
        <v>169.78980000000001</v>
      </c>
      <c r="F284" s="6">
        <f t="shared" si="14"/>
        <v>1106.29</v>
      </c>
      <c r="G284" s="6">
        <f t="shared" si="15"/>
        <v>354.56229999999999</v>
      </c>
      <c r="H284" s="6"/>
      <c r="I284" s="6">
        <f t="shared" si="16"/>
        <v>48.665080000000003</v>
      </c>
      <c r="J284" s="6"/>
      <c r="M284" s="6"/>
      <c r="N284" s="6">
        <f t="shared" si="17"/>
        <v>489.13968</v>
      </c>
      <c r="O284" s="6">
        <f t="shared" si="18"/>
        <v>643.7817</v>
      </c>
      <c r="P284" s="6"/>
      <c r="Q284" s="6">
        <f t="shared" si="19"/>
        <v>2812.22856</v>
      </c>
      <c r="T284" s="2">
        <f>VLOOKUP(T$266,AURORA!$C$3:$AC$460,$B284-2020,FALSE)</f>
        <v>185.697</v>
      </c>
      <c r="U284" s="2">
        <f>VLOOKUP(U$266,AURORA!$C$3:$AC$460,$B284-2020,FALSE)</f>
        <v>1106.29</v>
      </c>
      <c r="V284" s="2">
        <f>VLOOKUP(V$266,AURORA!$C$3:$AC$460,$B284-2020,FALSE)</f>
        <v>426.08</v>
      </c>
      <c r="W284" s="2">
        <f>VLOOKUP(W$266,AURORA!$C$3:$AC$460,$B284-2020,FALSE)</f>
        <v>63.05968</v>
      </c>
      <c r="X284" s="2">
        <f>VLOOKUP(X$266,AURORA!$C$3:$AC$460,$B284-2020,FALSE)</f>
        <v>168.86529999999999</v>
      </c>
      <c r="Y284" s="2">
        <f>VLOOKUP(Y$266,AURORA!$C$3:$AC$460,$B284-2020,FALSE)</f>
        <v>0</v>
      </c>
      <c r="Z284" s="2">
        <f>VLOOKUP(Z$266,AURORA!$C$3:$AC$460,$B284-2020,FALSE)</f>
        <v>169.78980000000001</v>
      </c>
      <c r="AA284" s="2">
        <f>VLOOKUP(AA$266,AURORA!$C$3:$AC$460,$B284-2020,FALSE)</f>
        <v>48.665080000000003</v>
      </c>
      <c r="AB284" s="2">
        <f>VLOOKUP(AB$266,AURORA!$C$3:$AC$460,$B284-2020,FALSE)</f>
        <v>643.7817</v>
      </c>
      <c r="AC284" s="2"/>
    </row>
    <row r="285" spans="2:29" x14ac:dyDescent="0.2">
      <c r="B285">
        <v>2039</v>
      </c>
      <c r="C285">
        <v>2039</v>
      </c>
      <c r="D285" s="6">
        <f t="shared" si="12"/>
        <v>0</v>
      </c>
      <c r="E285" s="6">
        <f t="shared" si="13"/>
        <v>192.5624</v>
      </c>
      <c r="F285" s="6">
        <f t="shared" si="14"/>
        <v>1106.29</v>
      </c>
      <c r="G285" s="6">
        <f t="shared" si="15"/>
        <v>343.75639999999999</v>
      </c>
      <c r="H285" s="6"/>
      <c r="I285" s="6">
        <f t="shared" si="16"/>
        <v>48.665080000000003</v>
      </c>
      <c r="J285" s="6"/>
      <c r="M285" s="6"/>
      <c r="N285" s="6">
        <f t="shared" si="17"/>
        <v>506.28424999999999</v>
      </c>
      <c r="O285" s="6">
        <f t="shared" si="18"/>
        <v>652.548</v>
      </c>
      <c r="P285" s="6"/>
      <c r="Q285" s="6">
        <f t="shared" si="19"/>
        <v>2850.1061300000001</v>
      </c>
      <c r="T285" s="2">
        <f>VLOOKUP(T$266,AURORA!$C$3:$AC$460,$B285-2020,FALSE)</f>
        <v>170.25530000000001</v>
      </c>
      <c r="U285" s="2">
        <f>VLOOKUP(U$266,AURORA!$C$3:$AC$460,$B285-2020,FALSE)</f>
        <v>1106.29</v>
      </c>
      <c r="V285" s="2">
        <f>VLOOKUP(V$266,AURORA!$C$3:$AC$460,$B285-2020,FALSE)</f>
        <v>443.0521</v>
      </c>
      <c r="W285" s="2">
        <f>VLOOKUP(W$266,AURORA!$C$3:$AC$460,$B285-2020,FALSE)</f>
        <v>63.232149999999997</v>
      </c>
      <c r="X285" s="2">
        <f>VLOOKUP(X$266,AURORA!$C$3:$AC$460,$B285-2020,FALSE)</f>
        <v>173.50110000000001</v>
      </c>
      <c r="Y285" s="2">
        <f>VLOOKUP(Y$266,AURORA!$C$3:$AC$460,$B285-2020,FALSE)</f>
        <v>0</v>
      </c>
      <c r="Z285" s="2">
        <f>VLOOKUP(Z$266,AURORA!$C$3:$AC$460,$B285-2020,FALSE)</f>
        <v>192.5624</v>
      </c>
      <c r="AA285" s="2">
        <f>VLOOKUP(AA$266,AURORA!$C$3:$AC$460,$B285-2020,FALSE)</f>
        <v>48.665080000000003</v>
      </c>
      <c r="AB285" s="2">
        <f>VLOOKUP(AB$266,AURORA!$C$3:$AC$460,$B285-2020,FALSE)</f>
        <v>652.548</v>
      </c>
      <c r="AC285" s="2"/>
    </row>
    <row r="286" spans="2:29" x14ac:dyDescent="0.2">
      <c r="B286">
        <v>2040</v>
      </c>
      <c r="C286">
        <v>2040</v>
      </c>
      <c r="D286" s="6">
        <f t="shared" si="12"/>
        <v>0</v>
      </c>
      <c r="E286" s="6">
        <f t="shared" si="13"/>
        <v>211.8518</v>
      </c>
      <c r="F286" s="6">
        <f t="shared" si="14"/>
        <v>1106.3030000000001</v>
      </c>
      <c r="G286" s="6">
        <f t="shared" si="15"/>
        <v>360.02909999999997</v>
      </c>
      <c r="H286" s="6"/>
      <c r="I286" s="6">
        <f t="shared" si="16"/>
        <v>48.678150000000002</v>
      </c>
      <c r="J286" s="6"/>
      <c r="M286" s="6"/>
      <c r="N286" s="6">
        <f t="shared" si="17"/>
        <v>523.577</v>
      </c>
      <c r="O286" s="6">
        <f t="shared" si="18"/>
        <v>659.95870000000002</v>
      </c>
      <c r="P286" s="6"/>
      <c r="Q286" s="6">
        <f t="shared" si="19"/>
        <v>2910.3977500000001</v>
      </c>
      <c r="T286" s="2">
        <f>VLOOKUP(T$266,AURORA!$C$3:$AC$460,$B286-2020,FALSE)</f>
        <v>167.91929999999999</v>
      </c>
      <c r="U286" s="2">
        <f>VLOOKUP(U$266,AURORA!$C$3:$AC$460,$B286-2020,FALSE)</f>
        <v>1106.3030000000001</v>
      </c>
      <c r="V286" s="2">
        <f>VLOOKUP(V$266,AURORA!$C$3:$AC$460,$B286-2020,FALSE)</f>
        <v>460.464</v>
      </c>
      <c r="W286" s="2">
        <f>VLOOKUP(W$266,AURORA!$C$3:$AC$460,$B286-2020,FALSE)</f>
        <v>63.113</v>
      </c>
      <c r="X286" s="2">
        <f>VLOOKUP(X$266,AURORA!$C$3:$AC$460,$B286-2020,FALSE)</f>
        <v>192.10980000000001</v>
      </c>
      <c r="Y286" s="2">
        <f>VLOOKUP(Y$266,AURORA!$C$3:$AC$460,$B286-2020,FALSE)</f>
        <v>0</v>
      </c>
      <c r="Z286" s="2">
        <f>VLOOKUP(Z$266,AURORA!$C$3:$AC$460,$B286-2020,FALSE)</f>
        <v>211.8518</v>
      </c>
      <c r="AA286" s="2">
        <f>VLOOKUP(AA$266,AURORA!$C$3:$AC$460,$B286-2020,FALSE)</f>
        <v>48.678150000000002</v>
      </c>
      <c r="AB286" s="2">
        <f>VLOOKUP(AB$266,AURORA!$C$3:$AC$460,$B286-2020,FALSE)</f>
        <v>659.95870000000002</v>
      </c>
      <c r="AC286" s="2"/>
    </row>
    <row r="287" spans="2:29" x14ac:dyDescent="0.2">
      <c r="B287">
        <v>2041</v>
      </c>
      <c r="C287">
        <v>2041</v>
      </c>
      <c r="D287" s="6">
        <f t="shared" si="12"/>
        <v>0</v>
      </c>
      <c r="E287" s="6">
        <f t="shared" si="13"/>
        <v>234.41480000000001</v>
      </c>
      <c r="F287" s="6">
        <f t="shared" si="14"/>
        <v>1106.29</v>
      </c>
      <c r="G287" s="6">
        <f t="shared" si="15"/>
        <v>380.26250000000005</v>
      </c>
      <c r="H287" s="6"/>
      <c r="I287" s="6">
        <f t="shared" si="16"/>
        <v>48.665080000000003</v>
      </c>
      <c r="J287" s="6"/>
      <c r="M287" s="6"/>
      <c r="N287" s="6">
        <f t="shared" si="17"/>
        <v>541.51517000000001</v>
      </c>
      <c r="O287" s="6">
        <f t="shared" si="18"/>
        <v>663.48569999999995</v>
      </c>
      <c r="P287" s="6"/>
      <c r="Q287" s="6">
        <f t="shared" si="19"/>
        <v>2974.6332499999999</v>
      </c>
      <c r="T287" s="2">
        <f>VLOOKUP(T$266,AURORA!$C$3:$AC$460,$B287-2020,FALSE)</f>
        <v>157.99860000000001</v>
      </c>
      <c r="U287" s="2">
        <f>VLOOKUP(U$266,AURORA!$C$3:$AC$460,$B287-2020,FALSE)</f>
        <v>1106.29</v>
      </c>
      <c r="V287" s="2">
        <f>VLOOKUP(V$266,AURORA!$C$3:$AC$460,$B287-2020,FALSE)</f>
        <v>478.43880000000001</v>
      </c>
      <c r="W287" s="2">
        <f>VLOOKUP(W$266,AURORA!$C$3:$AC$460,$B287-2020,FALSE)</f>
        <v>63.076369999999997</v>
      </c>
      <c r="X287" s="2">
        <f>VLOOKUP(X$266,AURORA!$C$3:$AC$460,$B287-2020,FALSE)</f>
        <v>222.26390000000001</v>
      </c>
      <c r="Y287" s="2">
        <f>VLOOKUP(Y$266,AURORA!$C$3:$AC$460,$B287-2020,FALSE)</f>
        <v>0</v>
      </c>
      <c r="Z287" s="2">
        <f>VLOOKUP(Z$266,AURORA!$C$3:$AC$460,$B287-2020,FALSE)</f>
        <v>234.41480000000001</v>
      </c>
      <c r="AA287" s="2">
        <f>VLOOKUP(AA$266,AURORA!$C$3:$AC$460,$B287-2020,FALSE)</f>
        <v>48.665080000000003</v>
      </c>
      <c r="AB287" s="2">
        <f>VLOOKUP(AB$266,AURORA!$C$3:$AC$460,$B287-2020,FALSE)</f>
        <v>663.48569999999995</v>
      </c>
      <c r="AC287" s="2"/>
    </row>
    <row r="288" spans="2:29" x14ac:dyDescent="0.2">
      <c r="B288">
        <v>2042</v>
      </c>
      <c r="C288">
        <v>2042</v>
      </c>
      <c r="D288" s="6">
        <f t="shared" si="12"/>
        <v>0</v>
      </c>
      <c r="E288" s="6">
        <f t="shared" si="13"/>
        <v>254.61859999999999</v>
      </c>
      <c r="F288" s="6">
        <f t="shared" si="14"/>
        <v>1106.29</v>
      </c>
      <c r="G288" s="6">
        <f t="shared" si="15"/>
        <v>416.8442</v>
      </c>
      <c r="H288" s="6"/>
      <c r="I288" s="6">
        <f t="shared" si="16"/>
        <v>48.665080000000003</v>
      </c>
      <c r="J288" s="6"/>
      <c r="M288" s="6"/>
      <c r="N288" s="6">
        <f t="shared" si="17"/>
        <v>559.26387</v>
      </c>
      <c r="O288" s="6">
        <f t="shared" si="18"/>
        <v>669.18470000000002</v>
      </c>
      <c r="P288" s="6"/>
      <c r="Q288" s="6">
        <f t="shared" si="19"/>
        <v>3054.8664499999995</v>
      </c>
      <c r="T288" s="2">
        <f>VLOOKUP(T$266,AURORA!$C$3:$AC$460,$B288-2020,FALSE)</f>
        <v>159.42359999999999</v>
      </c>
      <c r="U288" s="2">
        <f>VLOOKUP(U$266,AURORA!$C$3:$AC$460,$B288-2020,FALSE)</f>
        <v>1106.29</v>
      </c>
      <c r="V288" s="2">
        <f>VLOOKUP(V$266,AURORA!$C$3:$AC$460,$B288-2020,FALSE)</f>
        <v>496.19869999999997</v>
      </c>
      <c r="W288" s="2">
        <f>VLOOKUP(W$266,AURORA!$C$3:$AC$460,$B288-2020,FALSE)</f>
        <v>63.065170000000002</v>
      </c>
      <c r="X288" s="2">
        <f>VLOOKUP(X$266,AURORA!$C$3:$AC$460,$B288-2020,FALSE)</f>
        <v>257.42059999999998</v>
      </c>
      <c r="Y288" s="2">
        <f>VLOOKUP(Y$266,AURORA!$C$3:$AC$460,$B288-2020,FALSE)</f>
        <v>0</v>
      </c>
      <c r="Z288" s="2">
        <f>VLOOKUP(Z$266,AURORA!$C$3:$AC$460,$B288-2020,FALSE)</f>
        <v>254.61859999999999</v>
      </c>
      <c r="AA288" s="2">
        <f>VLOOKUP(AA$266,AURORA!$C$3:$AC$460,$B288-2020,FALSE)</f>
        <v>48.665080000000003</v>
      </c>
      <c r="AB288" s="2">
        <f>VLOOKUP(AB$266,AURORA!$C$3:$AC$460,$B288-2020,FALSE)</f>
        <v>669.18470000000002</v>
      </c>
      <c r="AC288" s="2"/>
    </row>
    <row r="289" spans="2:29" x14ac:dyDescent="0.2">
      <c r="B289">
        <v>2043</v>
      </c>
      <c r="C289">
        <v>2043</v>
      </c>
      <c r="D289" s="6">
        <f t="shared" si="12"/>
        <v>0</v>
      </c>
      <c r="E289" s="6">
        <f t="shared" si="13"/>
        <v>277.22469999999998</v>
      </c>
      <c r="F289" s="6">
        <f t="shared" si="14"/>
        <v>1106.29</v>
      </c>
      <c r="G289" s="6">
        <f t="shared" si="15"/>
        <v>422.96170000000001</v>
      </c>
      <c r="H289" s="6"/>
      <c r="I289" s="6">
        <f t="shared" si="16"/>
        <v>48.665080000000003</v>
      </c>
      <c r="J289" s="6"/>
      <c r="M289" s="6"/>
      <c r="N289" s="6">
        <f t="shared" si="17"/>
        <v>593.49920999999995</v>
      </c>
      <c r="O289" s="6">
        <f t="shared" si="18"/>
        <v>672.46029999999996</v>
      </c>
      <c r="P289" s="6"/>
      <c r="Q289" s="6">
        <f t="shared" si="19"/>
        <v>3121.1009899999999</v>
      </c>
      <c r="T289" s="2">
        <f>VLOOKUP(T$266,AURORA!$C$3:$AC$460,$B289-2020,FALSE)</f>
        <v>142.44630000000001</v>
      </c>
      <c r="U289" s="2">
        <f>VLOOKUP(U$266,AURORA!$C$3:$AC$460,$B289-2020,FALSE)</f>
        <v>1106.29</v>
      </c>
      <c r="V289" s="2">
        <f>VLOOKUP(V$266,AURORA!$C$3:$AC$460,$B289-2020,FALSE)</f>
        <v>530.43430000000001</v>
      </c>
      <c r="W289" s="2">
        <f>VLOOKUP(W$266,AURORA!$C$3:$AC$460,$B289-2020,FALSE)</f>
        <v>63.064909999999998</v>
      </c>
      <c r="X289" s="2">
        <f>VLOOKUP(X$266,AURORA!$C$3:$AC$460,$B289-2020,FALSE)</f>
        <v>280.5154</v>
      </c>
      <c r="Y289" s="2">
        <f>VLOOKUP(Y$266,AURORA!$C$3:$AC$460,$B289-2020,FALSE)</f>
        <v>0</v>
      </c>
      <c r="Z289" s="2">
        <f>VLOOKUP(Z$266,AURORA!$C$3:$AC$460,$B289-2020,FALSE)</f>
        <v>277.22469999999998</v>
      </c>
      <c r="AA289" s="2">
        <f>VLOOKUP(AA$266,AURORA!$C$3:$AC$460,$B289-2020,FALSE)</f>
        <v>48.665080000000003</v>
      </c>
      <c r="AB289" s="2">
        <f>VLOOKUP(AB$266,AURORA!$C$3:$AC$460,$B289-2020,FALSE)</f>
        <v>672.46029999999996</v>
      </c>
      <c r="AC289" s="2"/>
    </row>
    <row r="290" spans="2:29" x14ac:dyDescent="0.2">
      <c r="B290">
        <v>2044</v>
      </c>
      <c r="C290">
        <v>2044</v>
      </c>
      <c r="D290" s="6">
        <f t="shared" si="12"/>
        <v>0</v>
      </c>
      <c r="E290" s="6">
        <f t="shared" si="13"/>
        <v>299.79140000000001</v>
      </c>
      <c r="F290" s="6">
        <f t="shared" si="14"/>
        <v>1106.3030000000001</v>
      </c>
      <c r="G290" s="6">
        <f t="shared" si="15"/>
        <v>440.47680000000003</v>
      </c>
      <c r="H290" s="6"/>
      <c r="I290" s="6">
        <f t="shared" si="16"/>
        <v>48.678150000000002</v>
      </c>
      <c r="J290" s="6"/>
      <c r="M290" s="6"/>
      <c r="N290" s="6">
        <f t="shared" si="17"/>
        <v>637.26547999999991</v>
      </c>
      <c r="O290" s="6">
        <f t="shared" si="18"/>
        <v>684.12530000000004</v>
      </c>
      <c r="P290" s="6"/>
      <c r="Q290" s="6">
        <f t="shared" si="19"/>
        <v>3216.6401300000002</v>
      </c>
      <c r="T290" s="2">
        <f>VLOOKUP(T$266,AURORA!$C$3:$AC$460,$B290-2020,FALSE)</f>
        <v>154.4007</v>
      </c>
      <c r="U290" s="2">
        <f>VLOOKUP(U$266,AURORA!$C$3:$AC$460,$B290-2020,FALSE)</f>
        <v>1106.3030000000001</v>
      </c>
      <c r="V290" s="2">
        <f>VLOOKUP(V$266,AURORA!$C$3:$AC$460,$B290-2020,FALSE)</f>
        <v>574.05229999999995</v>
      </c>
      <c r="W290" s="2">
        <f>VLOOKUP(W$266,AURORA!$C$3:$AC$460,$B290-2020,FALSE)</f>
        <v>63.213180000000001</v>
      </c>
      <c r="X290" s="2">
        <f>VLOOKUP(X$266,AURORA!$C$3:$AC$460,$B290-2020,FALSE)</f>
        <v>286.0761</v>
      </c>
      <c r="Y290" s="2">
        <f>VLOOKUP(Y$266,AURORA!$C$3:$AC$460,$B290-2020,FALSE)</f>
        <v>0</v>
      </c>
      <c r="Z290" s="2">
        <f>VLOOKUP(Z$266,AURORA!$C$3:$AC$460,$B290-2020,FALSE)</f>
        <v>299.79140000000001</v>
      </c>
      <c r="AA290" s="2">
        <f>VLOOKUP(AA$266,AURORA!$C$3:$AC$460,$B290-2020,FALSE)</f>
        <v>48.678150000000002</v>
      </c>
      <c r="AB290" s="2">
        <f>VLOOKUP(AB$266,AURORA!$C$3:$AC$460,$B290-2020,FALSE)</f>
        <v>684.12530000000004</v>
      </c>
      <c r="AC290" s="2"/>
    </row>
    <row r="291" spans="2:29" x14ac:dyDescent="0.2">
      <c r="B291">
        <v>2045</v>
      </c>
      <c r="C291">
        <v>2045</v>
      </c>
      <c r="D291" s="6">
        <f t="shared" si="12"/>
        <v>0</v>
      </c>
      <c r="E291" s="6">
        <f t="shared" si="13"/>
        <v>321.88720000000001</v>
      </c>
      <c r="F291" s="6">
        <f t="shared" si="14"/>
        <v>1106.29</v>
      </c>
      <c r="G291" s="6">
        <f t="shared" si="15"/>
        <v>436.84699999999998</v>
      </c>
      <c r="H291" s="6"/>
      <c r="I291" s="6">
        <f t="shared" si="16"/>
        <v>48.665080000000003</v>
      </c>
      <c r="J291" s="6"/>
      <c r="M291" s="6"/>
      <c r="N291" s="6">
        <f t="shared" si="17"/>
        <v>721.90679</v>
      </c>
      <c r="O291" s="6">
        <f t="shared" si="18"/>
        <v>691.87300000000005</v>
      </c>
      <c r="P291" s="6"/>
      <c r="Q291" s="6">
        <f t="shared" si="19"/>
        <v>3327.4690700000001</v>
      </c>
      <c r="T291" s="2">
        <f>VLOOKUP(T$266,AURORA!$C$3:$AC$460,$B291-2020,FALSE)</f>
        <v>136.1182</v>
      </c>
      <c r="U291" s="2">
        <f>VLOOKUP(U$266,AURORA!$C$3:$AC$460,$B291-2020,FALSE)</f>
        <v>1106.29</v>
      </c>
      <c r="V291" s="2">
        <f>VLOOKUP(V$266,AURORA!$C$3:$AC$460,$B291-2020,FALSE)</f>
        <v>658.58040000000005</v>
      </c>
      <c r="W291" s="2">
        <f>VLOOKUP(W$266,AURORA!$C$3:$AC$460,$B291-2020,FALSE)</f>
        <v>63.326390000000004</v>
      </c>
      <c r="X291" s="2">
        <f>VLOOKUP(X$266,AURORA!$C$3:$AC$460,$B291-2020,FALSE)</f>
        <v>300.72879999999998</v>
      </c>
      <c r="Y291" s="2">
        <f>VLOOKUP(Y$266,AURORA!$C$3:$AC$460,$B291-2020,FALSE)</f>
        <v>0</v>
      </c>
      <c r="Z291" s="2">
        <f>VLOOKUP(Z$266,AURORA!$C$3:$AC$460,$B291-2020,FALSE)</f>
        <v>321.88720000000001</v>
      </c>
      <c r="AA291" s="2">
        <f>VLOOKUP(AA$266,AURORA!$C$3:$AC$460,$B291-2020,FALSE)</f>
        <v>48.665080000000003</v>
      </c>
      <c r="AB291" s="2">
        <f>VLOOKUP(AB$266,AURORA!$C$3:$AC$460,$B291-2020,FALSE)</f>
        <v>691.87300000000005</v>
      </c>
      <c r="AC291" s="2"/>
    </row>
    <row r="292" spans="2:29" x14ac:dyDescent="0.2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68" sqref="I268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J230" s="2"/>
      <c r="M230" s="2"/>
      <c r="P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J231" s="2"/>
      <c r="M231" s="2"/>
      <c r="P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J232" s="2"/>
      <c r="M232" s="2"/>
      <c r="P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J233" s="2"/>
      <c r="M233" s="2"/>
      <c r="P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J234" s="2"/>
      <c r="M234" s="2"/>
      <c r="P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J235" s="2"/>
      <c r="M235" s="2"/>
      <c r="P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J236" s="2"/>
      <c r="M236" s="2"/>
      <c r="P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J237" s="2"/>
      <c r="M237" s="2"/>
      <c r="P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J238" s="2"/>
      <c r="M238" s="2"/>
      <c r="P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J239" s="2"/>
      <c r="M239" s="2"/>
      <c r="P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J240" s="2"/>
      <c r="M240" s="2"/>
      <c r="P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J241" s="2"/>
      <c r="M241" s="2"/>
      <c r="P241" s="2"/>
      <c r="Q241" s="2"/>
      <c r="R241" s="2"/>
    </row>
    <row r="242" spans="1:18" x14ac:dyDescent="0.2">
      <c r="H242" s="2"/>
      <c r="J242" s="2"/>
      <c r="M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1944.735502283105</v>
      </c>
      <c r="E247" s="2">
        <f t="shared" ref="E247:Q262" si="9">SUMIF($B$2:$B$241,$B247,E$2:E$241)/$C247</f>
        <v>0</v>
      </c>
      <c r="F247" s="2">
        <f t="shared" si="9"/>
        <v>754.96312785388125</v>
      </c>
      <c r="G247" s="2">
        <f t="shared" si="9"/>
        <v>2.2932648401826485</v>
      </c>
      <c r="H247" s="2">
        <f t="shared" si="9"/>
        <v>0</v>
      </c>
      <c r="I247" s="2">
        <f t="shared" si="9"/>
        <v>0</v>
      </c>
      <c r="J247" s="2">
        <f t="shared" si="9"/>
        <v>0</v>
      </c>
      <c r="K247" s="2">
        <f t="shared" si="9"/>
        <v>0</v>
      </c>
      <c r="L247" s="2">
        <f t="shared" si="9"/>
        <v>56.80513698630137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7.4686073059360734</v>
      </c>
      <c r="Q247" s="2">
        <f>SUMIF($B$2:$B$241,$B247,Q$2:Q$241)/$C247</f>
        <v>2766.2656392694066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1750.8937214611872</v>
      </c>
      <c r="E248" s="2">
        <f t="shared" si="9"/>
        <v>0</v>
      </c>
      <c r="F248" s="2">
        <f t="shared" si="9"/>
        <v>1092.1131278538812</v>
      </c>
      <c r="G248" s="2">
        <f t="shared" si="9"/>
        <v>1.9038812785388128</v>
      </c>
      <c r="H248" s="2">
        <f t="shared" si="9"/>
        <v>0</v>
      </c>
      <c r="I248" s="2">
        <f t="shared" si="9"/>
        <v>0</v>
      </c>
      <c r="J248" s="2">
        <f t="shared" si="9"/>
        <v>0</v>
      </c>
      <c r="K248" s="2">
        <f t="shared" si="9"/>
        <v>2.1872146118721463</v>
      </c>
      <c r="L248" s="2">
        <f t="shared" si="9"/>
        <v>53.614041095890414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7.2453196347031961</v>
      </c>
      <c r="Q248" s="2">
        <f t="shared" si="9"/>
        <v>2907.9573059360732</v>
      </c>
      <c r="R248" s="2"/>
    </row>
    <row r="249" spans="1:18" x14ac:dyDescent="0.2">
      <c r="B249">
        <v>2003</v>
      </c>
      <c r="C249">
        <v>8760</v>
      </c>
      <c r="D249" s="2">
        <f t="shared" si="10"/>
        <v>1946.191210045662</v>
      </c>
      <c r="E249" s="2">
        <f t="shared" si="9"/>
        <v>0</v>
      </c>
      <c r="F249" s="2">
        <f t="shared" si="9"/>
        <v>993.35296803652966</v>
      </c>
      <c r="G249" s="2">
        <f t="shared" si="9"/>
        <v>2.9073059360730595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2.2283105022831049</v>
      </c>
      <c r="L249" s="2">
        <f t="shared" si="9"/>
        <v>45.909132420091325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8.1242009132420083</v>
      </c>
      <c r="Q249" s="2">
        <f t="shared" si="9"/>
        <v>2998.7131278538814</v>
      </c>
      <c r="R249" s="2"/>
    </row>
    <row r="250" spans="1:18" x14ac:dyDescent="0.2">
      <c r="B250">
        <v>2004</v>
      </c>
      <c r="C250">
        <v>8784</v>
      </c>
      <c r="D250" s="2">
        <f t="shared" si="10"/>
        <v>1978.6234061930784</v>
      </c>
      <c r="E250" s="2">
        <f t="shared" si="9"/>
        <v>0</v>
      </c>
      <c r="F250" s="2">
        <f t="shared" si="9"/>
        <v>1008.2002504553734</v>
      </c>
      <c r="G250" s="2">
        <f t="shared" si="9"/>
        <v>3.1816939890710381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2.6152094717668488</v>
      </c>
      <c r="L250" s="2">
        <f t="shared" si="9"/>
        <v>49.992827868852459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7.1092896174863389</v>
      </c>
      <c r="Q250" s="2">
        <f t="shared" si="9"/>
        <v>3049.7226775956283</v>
      </c>
      <c r="R250" s="2"/>
    </row>
    <row r="251" spans="1:18" x14ac:dyDescent="0.2">
      <c r="B251">
        <v>2005</v>
      </c>
      <c r="C251">
        <v>8760</v>
      </c>
      <c r="D251" s="2">
        <f t="shared" si="10"/>
        <v>2034.6276255707762</v>
      </c>
      <c r="E251" s="2">
        <f t="shared" si="9"/>
        <v>0</v>
      </c>
      <c r="F251" s="2">
        <f t="shared" si="9"/>
        <v>1094.4464611872147</v>
      </c>
      <c r="G251" s="2">
        <f t="shared" si="9"/>
        <v>3.0753424657534247</v>
      </c>
      <c r="H251" s="2">
        <f t="shared" si="9"/>
        <v>0</v>
      </c>
      <c r="I251" s="2">
        <f t="shared" si="9"/>
        <v>0</v>
      </c>
      <c r="J251" s="2">
        <f t="shared" si="9"/>
        <v>0</v>
      </c>
      <c r="K251" s="2">
        <f t="shared" si="9"/>
        <v>1.6740867579908676</v>
      </c>
      <c r="L251" s="2">
        <f t="shared" si="9"/>
        <v>47.360159817351601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8.174885844748859</v>
      </c>
      <c r="Q251" s="2">
        <f t="shared" si="9"/>
        <v>3189.3585616438354</v>
      </c>
      <c r="R251" s="2"/>
    </row>
    <row r="252" spans="1:18" x14ac:dyDescent="0.2">
      <c r="B252">
        <v>2006</v>
      </c>
      <c r="C252">
        <v>8760</v>
      </c>
      <c r="D252" s="2">
        <f t="shared" si="10"/>
        <v>1950.3515981735161</v>
      </c>
      <c r="E252" s="2">
        <f t="shared" si="9"/>
        <v>0</v>
      </c>
      <c r="F252" s="2">
        <f t="shared" si="9"/>
        <v>1156.4111872146118</v>
      </c>
      <c r="G252" s="2">
        <f t="shared" si="9"/>
        <v>7.7147260273972602</v>
      </c>
      <c r="H252" s="2">
        <f t="shared" si="9"/>
        <v>0</v>
      </c>
      <c r="I252" s="2">
        <f t="shared" si="9"/>
        <v>0</v>
      </c>
      <c r="J252" s="2">
        <f t="shared" si="9"/>
        <v>0</v>
      </c>
      <c r="K252" s="2">
        <f t="shared" si="9"/>
        <v>1.2793378995433791</v>
      </c>
      <c r="L252" s="2">
        <f t="shared" si="9"/>
        <v>47.845319634703195</v>
      </c>
      <c r="M252" s="2">
        <f t="shared" si="9"/>
        <v>0</v>
      </c>
      <c r="N252" s="2">
        <f t="shared" si="9"/>
        <v>0</v>
      </c>
      <c r="O252" s="2">
        <f t="shared" si="9"/>
        <v>49.768264840182646</v>
      </c>
      <c r="P252" s="2">
        <f t="shared" si="9"/>
        <v>10.777853881278538</v>
      </c>
      <c r="Q252" s="2">
        <f t="shared" si="9"/>
        <v>3224.148287671233</v>
      </c>
      <c r="R252" s="2"/>
    </row>
    <row r="253" spans="1:18" x14ac:dyDescent="0.2">
      <c r="B253">
        <v>2007</v>
      </c>
      <c r="C253">
        <v>8760</v>
      </c>
      <c r="D253" s="2">
        <f t="shared" si="10"/>
        <v>2095.5220319634705</v>
      </c>
      <c r="E253" s="2">
        <f t="shared" si="9"/>
        <v>0</v>
      </c>
      <c r="F253" s="2">
        <f t="shared" si="9"/>
        <v>1068.9880136986301</v>
      </c>
      <c r="G253" s="2">
        <f t="shared" si="9"/>
        <v>12.097602739726028</v>
      </c>
      <c r="H253" s="2">
        <f t="shared" si="9"/>
        <v>0</v>
      </c>
      <c r="I253" s="2">
        <f t="shared" si="9"/>
        <v>0</v>
      </c>
      <c r="J253" s="2">
        <f t="shared" si="9"/>
        <v>0</v>
      </c>
      <c r="K253" s="2">
        <f t="shared" si="9"/>
        <v>2.1703196347031963</v>
      </c>
      <c r="L253" s="2">
        <f t="shared" si="9"/>
        <v>54.643493150684932</v>
      </c>
      <c r="M253" s="2">
        <f t="shared" si="9"/>
        <v>0</v>
      </c>
      <c r="N253" s="2">
        <f t="shared" si="9"/>
        <v>0</v>
      </c>
      <c r="O253" s="2">
        <f t="shared" si="9"/>
        <v>56.595433789954335</v>
      </c>
      <c r="P253" s="2">
        <f t="shared" si="9"/>
        <v>12.664840182648401</v>
      </c>
      <c r="Q253" s="2">
        <f t="shared" si="9"/>
        <v>3302.6817351598174</v>
      </c>
      <c r="R253" s="2"/>
    </row>
    <row r="254" spans="1:18" x14ac:dyDescent="0.2">
      <c r="B254">
        <v>2008</v>
      </c>
      <c r="C254">
        <v>8784</v>
      </c>
      <c r="D254" s="2">
        <f t="shared" si="10"/>
        <v>2086.9231557377047</v>
      </c>
      <c r="E254" s="2">
        <f t="shared" si="9"/>
        <v>0</v>
      </c>
      <c r="F254" s="2">
        <f t="shared" si="9"/>
        <v>1138.3831967213114</v>
      </c>
      <c r="G254" s="2">
        <f t="shared" si="9"/>
        <v>7.4747267759562845</v>
      </c>
      <c r="H254" s="2">
        <f t="shared" si="9"/>
        <v>0</v>
      </c>
      <c r="I254" s="2">
        <f t="shared" si="9"/>
        <v>12.678961748633879</v>
      </c>
      <c r="J254" s="2">
        <f t="shared" si="9"/>
        <v>0</v>
      </c>
      <c r="K254" s="2">
        <f t="shared" si="9"/>
        <v>0.65733151183970862</v>
      </c>
      <c r="L254" s="2">
        <f t="shared" si="9"/>
        <v>47.717440801457194</v>
      </c>
      <c r="M254" s="2">
        <f t="shared" si="9"/>
        <v>0</v>
      </c>
      <c r="N254" s="2">
        <f t="shared" si="9"/>
        <v>0</v>
      </c>
      <c r="O254" s="2">
        <f t="shared" si="9"/>
        <v>67.525045537340617</v>
      </c>
      <c r="P254" s="2">
        <f t="shared" si="9"/>
        <v>12.631716757741348</v>
      </c>
      <c r="Q254" s="2">
        <f t="shared" si="9"/>
        <v>3373.9915755919856</v>
      </c>
      <c r="R254" s="2"/>
    </row>
    <row r="255" spans="1:18" x14ac:dyDescent="0.2">
      <c r="B255">
        <v>2009</v>
      </c>
      <c r="C255">
        <v>8760</v>
      </c>
      <c r="D255" s="2">
        <f t="shared" si="10"/>
        <v>1782.1095890410959</v>
      </c>
      <c r="E255" s="2">
        <f t="shared" si="9"/>
        <v>0</v>
      </c>
      <c r="F255" s="2">
        <f t="shared" si="9"/>
        <v>1085.1529680365297</v>
      </c>
      <c r="G255" s="2">
        <f t="shared" si="9"/>
        <v>8.8767123287671232</v>
      </c>
      <c r="H255" s="2">
        <f t="shared" si="9"/>
        <v>0</v>
      </c>
      <c r="I255" s="2">
        <f t="shared" si="9"/>
        <v>12.592237442922375</v>
      </c>
      <c r="J255" s="2">
        <f t="shared" si="9"/>
        <v>0</v>
      </c>
      <c r="K255" s="2">
        <f t="shared" si="9"/>
        <v>0.16529680365296803</v>
      </c>
      <c r="L255" s="2">
        <f t="shared" si="9"/>
        <v>55.985388127853881</v>
      </c>
      <c r="M255" s="2">
        <f t="shared" si="9"/>
        <v>0</v>
      </c>
      <c r="N255" s="2">
        <f t="shared" si="9"/>
        <v>0</v>
      </c>
      <c r="O255" s="2">
        <f t="shared" si="9"/>
        <v>93.712671232876716</v>
      </c>
      <c r="P255" s="2">
        <f t="shared" si="9"/>
        <v>10.803881278538812</v>
      </c>
      <c r="Q255" s="2">
        <f t="shared" si="9"/>
        <v>3049.3987442922376</v>
      </c>
      <c r="R255" s="2"/>
    </row>
    <row r="256" spans="1:18" x14ac:dyDescent="0.2">
      <c r="B256">
        <v>2010</v>
      </c>
      <c r="C256">
        <v>8760</v>
      </c>
      <c r="D256" s="2">
        <f t="shared" si="10"/>
        <v>2123.3600456621007</v>
      </c>
      <c r="E256" s="2">
        <f t="shared" si="9"/>
        <v>0</v>
      </c>
      <c r="F256" s="2">
        <f t="shared" si="9"/>
        <v>1074.7329908675799</v>
      </c>
      <c r="G256" s="2">
        <f t="shared" si="9"/>
        <v>6.5196347031963473</v>
      </c>
      <c r="H256" s="2">
        <f t="shared" si="9"/>
        <v>0</v>
      </c>
      <c r="I256" s="2">
        <f t="shared" si="9"/>
        <v>32.102054794520548</v>
      </c>
      <c r="J256" s="2">
        <f t="shared" si="9"/>
        <v>0</v>
      </c>
      <c r="K256" s="2">
        <f t="shared" si="9"/>
        <v>0.21689497716894976</v>
      </c>
      <c r="L256" s="2">
        <f t="shared" si="9"/>
        <v>46.632534246575339</v>
      </c>
      <c r="M256" s="2">
        <f t="shared" si="9"/>
        <v>0</v>
      </c>
      <c r="N256" s="2">
        <f t="shared" si="9"/>
        <v>0</v>
      </c>
      <c r="O256" s="2">
        <f t="shared" si="9"/>
        <v>106.19098173515982</v>
      </c>
      <c r="P256" s="2">
        <f t="shared" si="9"/>
        <v>11.064383561643835</v>
      </c>
      <c r="Q256" s="2">
        <f t="shared" si="9"/>
        <v>3400.8195205479451</v>
      </c>
      <c r="R256" s="2"/>
    </row>
    <row r="257" spans="2:32" x14ac:dyDescent="0.2">
      <c r="B257">
        <v>2011</v>
      </c>
      <c r="C257">
        <v>8760</v>
      </c>
      <c r="D257" s="2">
        <f t="shared" si="10"/>
        <v>1718.68976369863</v>
      </c>
      <c r="E257" s="2">
        <f t="shared" si="9"/>
        <v>0</v>
      </c>
      <c r="F257" s="2">
        <f t="shared" si="9"/>
        <v>1437.8859988584477</v>
      </c>
      <c r="G257" s="2">
        <f t="shared" si="9"/>
        <v>47.738891552511419</v>
      </c>
      <c r="H257" s="2">
        <f t="shared" si="9"/>
        <v>0</v>
      </c>
      <c r="I257" s="2">
        <f t="shared" si="9"/>
        <v>38.0060502283105</v>
      </c>
      <c r="J257" s="2">
        <f t="shared" si="9"/>
        <v>0</v>
      </c>
      <c r="K257" s="2">
        <f t="shared" si="9"/>
        <v>2.2363013698630135E-3</v>
      </c>
      <c r="L257" s="2">
        <f t="shared" si="9"/>
        <v>52.582883561643833</v>
      </c>
      <c r="M257" s="2">
        <f t="shared" si="9"/>
        <v>0</v>
      </c>
      <c r="N257" s="2">
        <f t="shared" si="9"/>
        <v>0</v>
      </c>
      <c r="O257" s="2">
        <f t="shared" si="9"/>
        <v>144.42552739726025</v>
      </c>
      <c r="P257" s="2">
        <f t="shared" si="9"/>
        <v>0</v>
      </c>
      <c r="Q257" s="2">
        <f t="shared" si="9"/>
        <v>3439.3313515981736</v>
      </c>
      <c r="R257" s="2"/>
    </row>
    <row r="258" spans="2:32" x14ac:dyDescent="0.2">
      <c r="B258">
        <v>2012</v>
      </c>
      <c r="C258">
        <v>8784</v>
      </c>
      <c r="D258" s="2">
        <f t="shared" si="10"/>
        <v>1592.3715562386158</v>
      </c>
      <c r="E258" s="2">
        <f t="shared" si="9"/>
        <v>0</v>
      </c>
      <c r="F258" s="2">
        <f t="shared" si="9"/>
        <v>1284.5474726775956</v>
      </c>
      <c r="G258" s="2">
        <f t="shared" si="9"/>
        <v>52.82312841530053</v>
      </c>
      <c r="H258" s="2">
        <f t="shared" si="9"/>
        <v>0</v>
      </c>
      <c r="I258" s="2">
        <f t="shared" si="9"/>
        <v>38.842213114754095</v>
      </c>
      <c r="J258" s="2">
        <f t="shared" si="9"/>
        <v>0</v>
      </c>
      <c r="K258" s="2">
        <f t="shared" si="9"/>
        <v>1.5607923497267756E-3</v>
      </c>
      <c r="L258" s="2">
        <f t="shared" si="9"/>
        <v>53.161725865209476</v>
      </c>
      <c r="M258" s="2">
        <f t="shared" si="9"/>
        <v>0</v>
      </c>
      <c r="N258" s="2">
        <f t="shared" si="9"/>
        <v>0</v>
      </c>
      <c r="O258" s="2">
        <f t="shared" si="9"/>
        <v>143.64210268670308</v>
      </c>
      <c r="P258" s="2">
        <f t="shared" si="9"/>
        <v>0</v>
      </c>
      <c r="Q258" s="2">
        <f t="shared" si="9"/>
        <v>3165.3897597905284</v>
      </c>
      <c r="R258" s="2"/>
    </row>
    <row r="259" spans="2:32" x14ac:dyDescent="0.2">
      <c r="B259">
        <v>2013</v>
      </c>
      <c r="C259">
        <v>8760</v>
      </c>
      <c r="D259" s="2">
        <f t="shared" si="10"/>
        <v>1698.6638698630136</v>
      </c>
      <c r="E259" s="2">
        <f t="shared" si="9"/>
        <v>0</v>
      </c>
      <c r="F259" s="2">
        <f t="shared" si="9"/>
        <v>1100.257966894977</v>
      </c>
      <c r="G259" s="2">
        <f t="shared" si="9"/>
        <v>70.117722602739732</v>
      </c>
      <c r="H259" s="2">
        <f t="shared" si="9"/>
        <v>0</v>
      </c>
      <c r="I259" s="2">
        <f t="shared" si="9"/>
        <v>37.952054794520549</v>
      </c>
      <c r="J259" s="2">
        <f t="shared" si="9"/>
        <v>0</v>
      </c>
      <c r="K259" s="2">
        <f t="shared" si="9"/>
        <v>1.8344748858447485E-3</v>
      </c>
      <c r="L259" s="2">
        <f t="shared" si="9"/>
        <v>52.774227168949771</v>
      </c>
      <c r="M259" s="2">
        <f t="shared" si="9"/>
        <v>0</v>
      </c>
      <c r="N259" s="2">
        <f t="shared" si="9"/>
        <v>0</v>
      </c>
      <c r="O259" s="2">
        <f t="shared" si="9"/>
        <v>200.30188812785389</v>
      </c>
      <c r="P259" s="2">
        <f t="shared" si="9"/>
        <v>0.58413242009132416</v>
      </c>
      <c r="Q259" s="2">
        <f t="shared" si="9"/>
        <v>3160.6536963470312</v>
      </c>
      <c r="R259" s="2"/>
    </row>
    <row r="260" spans="2:32" x14ac:dyDescent="0.2">
      <c r="B260">
        <v>2014</v>
      </c>
      <c r="C260">
        <v>8760</v>
      </c>
      <c r="D260" s="2">
        <f t="shared" si="10"/>
        <v>1807.1423538812783</v>
      </c>
      <c r="E260" s="2">
        <f t="shared" si="9"/>
        <v>0</v>
      </c>
      <c r="F260" s="2">
        <f t="shared" si="9"/>
        <v>1280.2180696347034</v>
      </c>
      <c r="G260" s="2">
        <f t="shared" si="9"/>
        <v>62.04842123287672</v>
      </c>
      <c r="H260" s="2">
        <f t="shared" si="9"/>
        <v>0</v>
      </c>
      <c r="I260" s="2">
        <f t="shared" si="9"/>
        <v>30.229908675799088</v>
      </c>
      <c r="J260" s="2">
        <f t="shared" si="9"/>
        <v>0</v>
      </c>
      <c r="K260" s="2">
        <f t="shared" si="9"/>
        <v>1.1198630136986301E-3</v>
      </c>
      <c r="L260" s="2">
        <f t="shared" si="9"/>
        <v>48.319355022831047</v>
      </c>
      <c r="M260" s="2">
        <f t="shared" si="9"/>
        <v>0</v>
      </c>
      <c r="N260" s="2">
        <f t="shared" si="9"/>
        <v>0</v>
      </c>
      <c r="O260" s="2">
        <f t="shared" si="9"/>
        <v>224.38453310502283</v>
      </c>
      <c r="P260" s="2">
        <f t="shared" si="9"/>
        <v>0</v>
      </c>
      <c r="Q260" s="2">
        <f t="shared" si="9"/>
        <v>3452.3437614155255</v>
      </c>
      <c r="R260" s="2"/>
    </row>
    <row r="261" spans="2:32" x14ac:dyDescent="0.2">
      <c r="B261">
        <v>2015</v>
      </c>
      <c r="C261">
        <v>8760</v>
      </c>
      <c r="D261" s="2">
        <f t="shared" si="10"/>
        <v>1827.9915525114154</v>
      </c>
      <c r="E261" s="2">
        <f t="shared" si="9"/>
        <v>0</v>
      </c>
      <c r="F261" s="2">
        <f t="shared" si="9"/>
        <v>1128.7364155251141</v>
      </c>
      <c r="G261" s="2">
        <f t="shared" si="9"/>
        <v>68.402739726027391</v>
      </c>
      <c r="H261" s="2">
        <f t="shared" si="9"/>
        <v>0</v>
      </c>
      <c r="I261" s="2">
        <f t="shared" si="9"/>
        <v>34.563013698630137</v>
      </c>
      <c r="J261" s="2">
        <f t="shared" si="9"/>
        <v>0</v>
      </c>
      <c r="K261" s="2">
        <f t="shared" si="9"/>
        <v>1.9468036529680366</v>
      </c>
      <c r="L261" s="2">
        <f t="shared" si="9"/>
        <v>56.669406392694064</v>
      </c>
      <c r="M261" s="2">
        <f t="shared" si="9"/>
        <v>0</v>
      </c>
      <c r="N261" s="2">
        <f t="shared" si="9"/>
        <v>0</v>
      </c>
      <c r="O261" s="2">
        <f t="shared" si="9"/>
        <v>224.28401826484017</v>
      </c>
      <c r="P261" s="2">
        <f t="shared" si="9"/>
        <v>2.4294520547945204</v>
      </c>
      <c r="Q261" s="2">
        <f t="shared" si="9"/>
        <v>3345.0234018264841</v>
      </c>
      <c r="R261" s="2"/>
    </row>
    <row r="262" spans="2:32" x14ac:dyDescent="0.2">
      <c r="B262">
        <v>2016</v>
      </c>
      <c r="C262">
        <v>8784</v>
      </c>
      <c r="D262" s="2">
        <f t="shared" si="10"/>
        <v>1631.2706056466302</v>
      </c>
      <c r="E262" s="2">
        <f t="shared" si="9"/>
        <v>0</v>
      </c>
      <c r="F262" s="2">
        <f t="shared" si="9"/>
        <v>1159.3216074681238</v>
      </c>
      <c r="G262" s="2">
        <f t="shared" si="9"/>
        <v>79.019467213114751</v>
      </c>
      <c r="H262" s="2">
        <f t="shared" si="9"/>
        <v>0</v>
      </c>
      <c r="I262" s="2">
        <f t="shared" si="9"/>
        <v>37.211748633879779</v>
      </c>
      <c r="J262" s="2">
        <f t="shared" si="9"/>
        <v>0</v>
      </c>
      <c r="K262" s="2">
        <f t="shared" si="9"/>
        <v>0.97734517304189439</v>
      </c>
      <c r="L262" s="2">
        <f t="shared" si="9"/>
        <v>52.366234061930783</v>
      </c>
      <c r="M262" s="2">
        <f t="shared" si="9"/>
        <v>0</v>
      </c>
      <c r="N262" s="2">
        <f t="shared" si="9"/>
        <v>0</v>
      </c>
      <c r="O262" s="2">
        <f t="shared" si="9"/>
        <v>242.44797358834245</v>
      </c>
      <c r="P262" s="2">
        <f t="shared" si="9"/>
        <v>2.4526411657559199</v>
      </c>
      <c r="Q262" s="2">
        <f t="shared" si="9"/>
        <v>3205.0676229508199</v>
      </c>
      <c r="R262" s="2"/>
    </row>
    <row r="263" spans="2:32" x14ac:dyDescent="0.2">
      <c r="B263">
        <v>2017</v>
      </c>
      <c r="C263">
        <v>8760</v>
      </c>
      <c r="D263" s="2">
        <f t="shared" si="10"/>
        <v>1625.6670091324202</v>
      </c>
      <c r="E263" s="2">
        <f t="shared" si="10"/>
        <v>0</v>
      </c>
      <c r="F263" s="2">
        <f t="shared" si="10"/>
        <v>1205.5718036529681</v>
      </c>
      <c r="G263" s="2">
        <f t="shared" si="10"/>
        <v>53.829908675799089</v>
      </c>
      <c r="H263" s="2">
        <f t="shared" si="10"/>
        <v>0</v>
      </c>
      <c r="I263" s="2">
        <f t="shared" si="10"/>
        <v>37.880593607305933</v>
      </c>
      <c r="J263" s="2">
        <f t="shared" si="10"/>
        <v>0</v>
      </c>
      <c r="K263" s="2">
        <f t="shared" si="10"/>
        <v>1.5683789954337899</v>
      </c>
      <c r="L263" s="2">
        <f t="shared" si="10"/>
        <v>52.31986301369863</v>
      </c>
      <c r="M263" s="2">
        <f t="shared" si="10"/>
        <v>0</v>
      </c>
      <c r="N263" s="2">
        <f t="shared" si="10"/>
        <v>2.3431506849315067</v>
      </c>
      <c r="O263" s="2">
        <f t="shared" si="10"/>
        <v>245.4156392694064</v>
      </c>
      <c r="P263" s="2">
        <f t="shared" si="10"/>
        <v>2.4180365296803652</v>
      </c>
      <c r="Q263" s="2">
        <f t="shared" si="10"/>
        <v>3227.0143835616436</v>
      </c>
      <c r="R263" s="2"/>
    </row>
    <row r="264" spans="2:32" x14ac:dyDescent="0.2">
      <c r="B264">
        <v>2018</v>
      </c>
      <c r="C264">
        <v>8760</v>
      </c>
      <c r="D264" s="2">
        <f t="shared" ref="D264:Q265" si="11">SUMIF($B$2:$B$241,$B264,D$2:D$241)/$C264</f>
        <v>1509.2246575342465</v>
      </c>
      <c r="E264" s="2">
        <f t="shared" si="11"/>
        <v>0</v>
      </c>
      <c r="F264" s="2">
        <f t="shared" si="11"/>
        <v>1224.7679223744292</v>
      </c>
      <c r="G264" s="2">
        <f t="shared" si="11"/>
        <v>53.714497716894975</v>
      </c>
      <c r="H264" s="2">
        <f t="shared" si="11"/>
        <v>0</v>
      </c>
      <c r="I264" s="2">
        <f t="shared" si="11"/>
        <v>34.779908675799085</v>
      </c>
      <c r="J264" s="2">
        <f t="shared" si="11"/>
        <v>0</v>
      </c>
      <c r="K264" s="2">
        <f t="shared" si="11"/>
        <v>1.4172374429223744</v>
      </c>
      <c r="L264" s="2">
        <f t="shared" si="11"/>
        <v>50.939269406392697</v>
      </c>
      <c r="M264" s="2">
        <f t="shared" si="11"/>
        <v>0</v>
      </c>
      <c r="N264" s="2">
        <f t="shared" si="11"/>
        <v>4.3512557077625571</v>
      </c>
      <c r="O264" s="2">
        <f t="shared" si="11"/>
        <v>248.95262557077626</v>
      </c>
      <c r="P264" s="2">
        <f t="shared" si="11"/>
        <v>2.4350456621004568</v>
      </c>
      <c r="Q264" s="2">
        <f t="shared" si="11"/>
        <v>3130.5824200913244</v>
      </c>
      <c r="R264" s="2"/>
    </row>
    <row r="265" spans="2:32" x14ac:dyDescent="0.2">
      <c r="B265">
        <v>2019</v>
      </c>
      <c r="C265">
        <v>8760</v>
      </c>
      <c r="D265" s="2">
        <f t="shared" si="11"/>
        <v>1615.7866438356164</v>
      </c>
      <c r="E265" s="2">
        <f t="shared" si="11"/>
        <v>0</v>
      </c>
      <c r="F265" s="2">
        <f t="shared" si="11"/>
        <v>1074.0947488584475</v>
      </c>
      <c r="G265" s="2">
        <f t="shared" si="11"/>
        <v>61.684246575342463</v>
      </c>
      <c r="H265" s="2">
        <f t="shared" si="11"/>
        <v>0</v>
      </c>
      <c r="I265" s="2">
        <f t="shared" si="11"/>
        <v>32.780821917808218</v>
      </c>
      <c r="J265" s="2">
        <f t="shared" si="11"/>
        <v>0</v>
      </c>
      <c r="K265" s="2">
        <f t="shared" si="11"/>
        <v>1.1449771689497716</v>
      </c>
      <c r="L265" s="2">
        <f t="shared" si="11"/>
        <v>53.069292237442923</v>
      </c>
      <c r="M265" s="2">
        <f t="shared" si="11"/>
        <v>0</v>
      </c>
      <c r="N265" s="2">
        <f t="shared" si="11"/>
        <v>3.7425799086757991</v>
      </c>
      <c r="O265" s="2">
        <f t="shared" si="11"/>
        <v>265.15376712328765</v>
      </c>
      <c r="P265" s="2">
        <f t="shared" si="11"/>
        <v>2.2990867579908674</v>
      </c>
      <c r="Q265" s="2">
        <f t="shared" si="11"/>
        <v>3109.7561643835616</v>
      </c>
      <c r="R265" s="2"/>
    </row>
    <row r="266" spans="2:32" s="13" customFormat="1" x14ac:dyDescent="0.2">
      <c r="B266" s="13">
        <v>2020</v>
      </c>
      <c r="C266" s="11">
        <v>8784</v>
      </c>
      <c r="R266" s="14"/>
      <c r="T266" s="14" t="s">
        <v>171</v>
      </c>
      <c r="U266" s="14" t="s">
        <v>172</v>
      </c>
      <c r="V266" s="14" t="s">
        <v>173</v>
      </c>
      <c r="W266" s="14" t="s">
        <v>174</v>
      </c>
      <c r="X266" s="14" t="s">
        <v>175</v>
      </c>
      <c r="Y266" s="14" t="s">
        <v>176</v>
      </c>
      <c r="Z266" s="14" t="s">
        <v>177</v>
      </c>
    </row>
    <row r="267" spans="2:3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2">X268</f>
        <v>1203.838</v>
      </c>
      <c r="E268" s="6"/>
      <c r="F268" s="6">
        <f t="shared" ref="F268:F291" si="13">U268</f>
        <v>1063.713</v>
      </c>
      <c r="G268" s="6">
        <f t="shared" ref="G268:G291" si="14">T268+W268</f>
        <v>0.90351950000000003</v>
      </c>
      <c r="H268" s="6"/>
      <c r="I268" s="6">
        <f t="shared" ref="I268:I291" si="15">Y268</f>
        <v>75.25806</v>
      </c>
      <c r="J268" s="6"/>
      <c r="M268" s="6"/>
      <c r="N268" s="6">
        <f t="shared" ref="N268:N291" si="16">V268</f>
        <v>67.972980000000007</v>
      </c>
      <c r="O268" s="6">
        <f t="shared" ref="O268:O291" si="17">Z268</f>
        <v>397.89370000000002</v>
      </c>
      <c r="P268" s="6"/>
      <c r="Q268" s="6">
        <f t="shared" ref="Q268:Q291" si="18">SUM(D268:P268)</f>
        <v>2809.5792595000003</v>
      </c>
      <c r="T268" s="2">
        <f>IFERROR(VLOOKUP(T$266,AURORA!$C$3:$AC$460,$B268-2020,FALSE),0)</f>
        <v>0</v>
      </c>
      <c r="U268" s="2">
        <f>VLOOKUP(U$266,AURORA!$C$3:$AC$460,$B268-2020,FALSE)</f>
        <v>1063.713</v>
      </c>
      <c r="V268" s="2">
        <f>VLOOKUP(V$266,AURORA!$C$3:$AC$460,$B268-2020,FALSE)</f>
        <v>67.972980000000007</v>
      </c>
      <c r="W268" s="2">
        <f>VLOOKUP(W$266,AURORA!$C$3:$AC$460,$B268-2020,FALSE)</f>
        <v>0.90351950000000003</v>
      </c>
      <c r="X268" s="2">
        <f>VLOOKUP(X$266,AURORA!$C$3:$AC$460,$B268-2020,FALSE)</f>
        <v>1203.838</v>
      </c>
      <c r="Y268" s="2">
        <f>VLOOKUP(Y$266,AURORA!$C$3:$AC$460,$B268-2020,FALSE)</f>
        <v>75.25806</v>
      </c>
      <c r="Z268" s="2">
        <f>VLOOKUP(Z$266,AURORA!$C$3:$AC$460,$B268-2020,FALSE)</f>
        <v>397.89370000000002</v>
      </c>
      <c r="AA268" s="2"/>
      <c r="AB268" s="2"/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2"/>
        <v>1190.6780000000001</v>
      </c>
      <c r="E269" s="6"/>
      <c r="F269" s="6">
        <f t="shared" si="13"/>
        <v>1063.713</v>
      </c>
      <c r="G269" s="6">
        <f t="shared" si="14"/>
        <v>6.5304609999999999E-2</v>
      </c>
      <c r="H269" s="6"/>
      <c r="I269" s="6">
        <f t="shared" si="15"/>
        <v>75.241439999999997</v>
      </c>
      <c r="J269" s="6"/>
      <c r="M269" s="6"/>
      <c r="N269" s="6">
        <f t="shared" si="16"/>
        <v>112.1469</v>
      </c>
      <c r="O269" s="6">
        <f t="shared" si="17"/>
        <v>416.82530000000003</v>
      </c>
      <c r="P269" s="6"/>
      <c r="Q269" s="6">
        <f t="shared" si="18"/>
        <v>2858.6699446100001</v>
      </c>
      <c r="T269" s="2">
        <f>IFERROR(VLOOKUP(T$266,AURORA!$C$3:$AC$460,$B269-2020,FALSE),0)</f>
        <v>0</v>
      </c>
      <c r="U269" s="2">
        <f>VLOOKUP(U$266,AURORA!$C$3:$AC$460,$B269-2020,FALSE)</f>
        <v>1063.713</v>
      </c>
      <c r="V269" s="2">
        <f>VLOOKUP(V$266,AURORA!$C$3:$AC$460,$B269-2020,FALSE)</f>
        <v>112.1469</v>
      </c>
      <c r="W269" s="2">
        <f>VLOOKUP(W$266,AURORA!$C$3:$AC$460,$B269-2020,FALSE)</f>
        <v>6.5304609999999999E-2</v>
      </c>
      <c r="X269" s="2">
        <f>VLOOKUP(X$266,AURORA!$C$3:$AC$460,$B269-2020,FALSE)</f>
        <v>1190.6780000000001</v>
      </c>
      <c r="Y269" s="2">
        <f>VLOOKUP(Y$266,AURORA!$C$3:$AC$460,$B269-2020,FALSE)</f>
        <v>75.241439999999997</v>
      </c>
      <c r="Z269" s="2">
        <f>VLOOKUP(Z$266,AURORA!$C$3:$AC$460,$B269-2020,FALSE)</f>
        <v>416.82530000000003</v>
      </c>
      <c r="AA269" s="2"/>
      <c r="AB269" s="2"/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2"/>
        <v>1111.8869999999999</v>
      </c>
      <c r="E270" s="6"/>
      <c r="F270" s="6">
        <f t="shared" si="13"/>
        <v>1063.502</v>
      </c>
      <c r="G270" s="6">
        <f t="shared" si="14"/>
        <v>6.0173450000000003E-2</v>
      </c>
      <c r="H270" s="6"/>
      <c r="I270" s="6">
        <f t="shared" si="15"/>
        <v>75.112089999999995</v>
      </c>
      <c r="J270" s="6"/>
      <c r="M270" s="6"/>
      <c r="N270" s="6">
        <f t="shared" si="16"/>
        <v>131.1148</v>
      </c>
      <c r="O270" s="6">
        <f t="shared" si="17"/>
        <v>441.20049999999998</v>
      </c>
      <c r="P270" s="6"/>
      <c r="Q270" s="6">
        <f t="shared" si="18"/>
        <v>2822.87656345</v>
      </c>
      <c r="T270" s="2">
        <f>IFERROR(VLOOKUP(T$266,AURORA!$C$3:$AC$460,$B270-2020,FALSE),0)</f>
        <v>0</v>
      </c>
      <c r="U270" s="2">
        <f>VLOOKUP(U$266,AURORA!$C$3:$AC$460,$B270-2020,FALSE)</f>
        <v>1063.502</v>
      </c>
      <c r="V270" s="2">
        <f>VLOOKUP(V$266,AURORA!$C$3:$AC$460,$B270-2020,FALSE)</f>
        <v>131.1148</v>
      </c>
      <c r="W270" s="2">
        <f>VLOOKUP(W$266,AURORA!$C$3:$AC$460,$B270-2020,FALSE)</f>
        <v>6.0173450000000003E-2</v>
      </c>
      <c r="X270" s="2">
        <f>VLOOKUP(X$266,AURORA!$C$3:$AC$460,$B270-2020,FALSE)</f>
        <v>1111.8869999999999</v>
      </c>
      <c r="Y270" s="2">
        <f>VLOOKUP(Y$266,AURORA!$C$3:$AC$460,$B270-2020,FALSE)</f>
        <v>75.112089999999995</v>
      </c>
      <c r="Z270" s="2">
        <f>VLOOKUP(Z$266,AURORA!$C$3:$AC$460,$B270-2020,FALSE)</f>
        <v>441.20049999999998</v>
      </c>
      <c r="AA270" s="2"/>
      <c r="AB270" s="2"/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2"/>
        <v>1096.3219999999999</v>
      </c>
      <c r="E271" s="6"/>
      <c r="F271" s="6">
        <f t="shared" si="13"/>
        <v>1063.713</v>
      </c>
      <c r="G271" s="6">
        <f t="shared" si="14"/>
        <v>2.2195099999999999E-2</v>
      </c>
      <c r="H271" s="6"/>
      <c r="I271" s="6">
        <f t="shared" si="15"/>
        <v>75.158550000000005</v>
      </c>
      <c r="J271" s="6"/>
      <c r="M271" s="6"/>
      <c r="N271" s="6">
        <f t="shared" si="16"/>
        <v>147.0137</v>
      </c>
      <c r="O271" s="6">
        <f t="shared" si="17"/>
        <v>447.11599999999999</v>
      </c>
      <c r="P271" s="6"/>
      <c r="Q271" s="6">
        <f t="shared" si="18"/>
        <v>2829.3454450999998</v>
      </c>
      <c r="T271" s="2">
        <f>IFERROR(VLOOKUP(T$266,AURORA!$C$3:$AC$460,$B271-2020,FALSE),0)</f>
        <v>0</v>
      </c>
      <c r="U271" s="2">
        <f>VLOOKUP(U$266,AURORA!$C$3:$AC$460,$B271-2020,FALSE)</f>
        <v>1063.713</v>
      </c>
      <c r="V271" s="2">
        <f>VLOOKUP(V$266,AURORA!$C$3:$AC$460,$B271-2020,FALSE)</f>
        <v>147.0137</v>
      </c>
      <c r="W271" s="2">
        <f>VLOOKUP(W$266,AURORA!$C$3:$AC$460,$B271-2020,FALSE)</f>
        <v>2.2195099999999999E-2</v>
      </c>
      <c r="X271" s="2">
        <f>VLOOKUP(X$266,AURORA!$C$3:$AC$460,$B271-2020,FALSE)</f>
        <v>1096.3219999999999</v>
      </c>
      <c r="Y271" s="2">
        <f>VLOOKUP(Y$266,AURORA!$C$3:$AC$460,$B271-2020,FALSE)</f>
        <v>75.158550000000005</v>
      </c>
      <c r="Z271" s="2">
        <f>VLOOKUP(Z$266,AURORA!$C$3:$AC$460,$B271-2020,FALSE)</f>
        <v>447.11599999999999</v>
      </c>
      <c r="AA271" s="2"/>
      <c r="AB271" s="2"/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2"/>
        <v>1156.8340000000001</v>
      </c>
      <c r="E272" s="6"/>
      <c r="F272" s="6">
        <f t="shared" si="13"/>
        <v>1063.713</v>
      </c>
      <c r="G272" s="6">
        <f t="shared" si="14"/>
        <v>0.1106695</v>
      </c>
      <c r="H272" s="6"/>
      <c r="I272" s="6">
        <f t="shared" si="15"/>
        <v>75.032709999999994</v>
      </c>
      <c r="J272" s="6"/>
      <c r="M272" s="6"/>
      <c r="N272" s="6">
        <f t="shared" si="16"/>
        <v>160.80969999999999</v>
      </c>
      <c r="O272" s="6">
        <f t="shared" si="17"/>
        <v>466.02820000000003</v>
      </c>
      <c r="P272" s="6"/>
      <c r="Q272" s="6">
        <f t="shared" si="18"/>
        <v>2922.5282794999998</v>
      </c>
      <c r="T272" s="2">
        <f>IFERROR(VLOOKUP(T$266,AURORA!$C$3:$AC$460,$B272-2020,FALSE),0)</f>
        <v>0</v>
      </c>
      <c r="U272" s="2">
        <f>VLOOKUP(U$266,AURORA!$C$3:$AC$460,$B272-2020,FALSE)</f>
        <v>1063.713</v>
      </c>
      <c r="V272" s="2">
        <f>VLOOKUP(V$266,AURORA!$C$3:$AC$460,$B272-2020,FALSE)</f>
        <v>160.80969999999999</v>
      </c>
      <c r="W272" s="2">
        <f>VLOOKUP(W$266,AURORA!$C$3:$AC$460,$B272-2020,FALSE)</f>
        <v>0.1106695</v>
      </c>
      <c r="X272" s="2">
        <f>VLOOKUP(X$266,AURORA!$C$3:$AC$460,$B272-2020,FALSE)</f>
        <v>1156.8340000000001</v>
      </c>
      <c r="Y272" s="2">
        <f>VLOOKUP(Y$266,AURORA!$C$3:$AC$460,$B272-2020,FALSE)</f>
        <v>75.032709999999994</v>
      </c>
      <c r="Z272" s="2">
        <f>VLOOKUP(Z$266,AURORA!$C$3:$AC$460,$B272-2020,FALSE)</f>
        <v>466.02820000000003</v>
      </c>
      <c r="AA272" s="2"/>
      <c r="AB272" s="2"/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2"/>
        <v>1130.6769999999999</v>
      </c>
      <c r="E273" s="6"/>
      <c r="F273" s="6">
        <f t="shared" si="13"/>
        <v>1063.713</v>
      </c>
      <c r="G273" s="6">
        <f t="shared" si="14"/>
        <v>9.4385880000000005E-2</v>
      </c>
      <c r="H273" s="6"/>
      <c r="I273" s="6">
        <f t="shared" si="15"/>
        <v>74.842839999999995</v>
      </c>
      <c r="J273" s="6"/>
      <c r="M273" s="6"/>
      <c r="N273" s="6">
        <f t="shared" si="16"/>
        <v>176.1754</v>
      </c>
      <c r="O273" s="6">
        <f t="shared" si="17"/>
        <v>498.54109999999997</v>
      </c>
      <c r="P273" s="6"/>
      <c r="Q273" s="6">
        <f t="shared" si="18"/>
        <v>2944.0437258799998</v>
      </c>
      <c r="T273" s="2">
        <f>IFERROR(VLOOKUP(T$266,AURORA!$C$3:$AC$460,$B273-2020,FALSE),0)</f>
        <v>0</v>
      </c>
      <c r="U273" s="2">
        <f>VLOOKUP(U$266,AURORA!$C$3:$AC$460,$B273-2020,FALSE)</f>
        <v>1063.713</v>
      </c>
      <c r="V273" s="2">
        <f>VLOOKUP(V$266,AURORA!$C$3:$AC$460,$B273-2020,FALSE)</f>
        <v>176.1754</v>
      </c>
      <c r="W273" s="2">
        <f>VLOOKUP(W$266,AURORA!$C$3:$AC$460,$B273-2020,FALSE)</f>
        <v>9.4385880000000005E-2</v>
      </c>
      <c r="X273" s="2">
        <f>VLOOKUP(X$266,AURORA!$C$3:$AC$460,$B273-2020,FALSE)</f>
        <v>1130.6769999999999</v>
      </c>
      <c r="Y273" s="2">
        <f>VLOOKUP(Y$266,AURORA!$C$3:$AC$460,$B273-2020,FALSE)</f>
        <v>74.842839999999995</v>
      </c>
      <c r="Z273" s="2">
        <f>VLOOKUP(Z$266,AURORA!$C$3:$AC$460,$B273-2020,FALSE)</f>
        <v>498.54109999999997</v>
      </c>
      <c r="AA273" s="2"/>
      <c r="AB273" s="2"/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2"/>
        <v>1091.126</v>
      </c>
      <c r="E274" s="6"/>
      <c r="F274" s="6">
        <f t="shared" si="13"/>
        <v>1063.502</v>
      </c>
      <c r="G274" s="6">
        <f t="shared" si="14"/>
        <v>0.12736410000000001</v>
      </c>
      <c r="H274" s="6"/>
      <c r="I274" s="6">
        <f t="shared" si="15"/>
        <v>74.564059999999998</v>
      </c>
      <c r="J274" s="6"/>
      <c r="M274" s="6"/>
      <c r="N274" s="6">
        <f t="shared" si="16"/>
        <v>192.98429999999999</v>
      </c>
      <c r="O274" s="6">
        <f t="shared" si="17"/>
        <v>532.73270000000002</v>
      </c>
      <c r="P274" s="6"/>
      <c r="Q274" s="6">
        <f t="shared" si="18"/>
        <v>2955.0364240999997</v>
      </c>
      <c r="T274" s="2">
        <f>IFERROR(VLOOKUP(T$266,AURORA!$C$3:$AC$460,$B274-2020,FALSE),0)</f>
        <v>0</v>
      </c>
      <c r="U274" s="2">
        <f>VLOOKUP(U$266,AURORA!$C$3:$AC$460,$B274-2020,FALSE)</f>
        <v>1063.502</v>
      </c>
      <c r="V274" s="2">
        <f>VLOOKUP(V$266,AURORA!$C$3:$AC$460,$B274-2020,FALSE)</f>
        <v>192.98429999999999</v>
      </c>
      <c r="W274" s="2">
        <f>VLOOKUP(W$266,AURORA!$C$3:$AC$460,$B274-2020,FALSE)</f>
        <v>0.12736410000000001</v>
      </c>
      <c r="X274" s="2">
        <f>VLOOKUP(X$266,AURORA!$C$3:$AC$460,$B274-2020,FALSE)</f>
        <v>1091.126</v>
      </c>
      <c r="Y274" s="2">
        <f>VLOOKUP(Y$266,AURORA!$C$3:$AC$460,$B274-2020,FALSE)</f>
        <v>74.564059999999998</v>
      </c>
      <c r="Z274" s="2">
        <f>VLOOKUP(Z$266,AURORA!$C$3:$AC$460,$B274-2020,FALSE)</f>
        <v>532.73270000000002</v>
      </c>
      <c r="AA274" s="2"/>
      <c r="AB274" s="2"/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2"/>
        <v>1089.3499999999999</v>
      </c>
      <c r="E275" s="6"/>
      <c r="F275" s="6">
        <f t="shared" si="13"/>
        <v>1063.713</v>
      </c>
      <c r="G275" s="6">
        <f t="shared" si="14"/>
        <v>0.16845669999999999</v>
      </c>
      <c r="H275" s="6"/>
      <c r="I275" s="6">
        <f t="shared" si="15"/>
        <v>74.302300000000002</v>
      </c>
      <c r="J275" s="6"/>
      <c r="M275" s="6"/>
      <c r="N275" s="6">
        <f t="shared" si="16"/>
        <v>208.18440000000001</v>
      </c>
      <c r="O275" s="6">
        <f t="shared" si="17"/>
        <v>571.14239999999995</v>
      </c>
      <c r="P275" s="6"/>
      <c r="Q275" s="6">
        <f t="shared" si="18"/>
        <v>3006.8605567000004</v>
      </c>
      <c r="T275" s="2">
        <f>IFERROR(VLOOKUP(T$266,AURORA!$C$3:$AC$460,$B275-2020,FALSE),0)</f>
        <v>0</v>
      </c>
      <c r="U275" s="2">
        <f>VLOOKUP(U$266,AURORA!$C$3:$AC$460,$B275-2020,FALSE)</f>
        <v>1063.713</v>
      </c>
      <c r="V275" s="2">
        <f>VLOOKUP(V$266,AURORA!$C$3:$AC$460,$B275-2020,FALSE)</f>
        <v>208.18440000000001</v>
      </c>
      <c r="W275" s="2">
        <f>VLOOKUP(W$266,AURORA!$C$3:$AC$460,$B275-2020,FALSE)</f>
        <v>0.16845669999999999</v>
      </c>
      <c r="X275" s="2">
        <f>VLOOKUP(X$266,AURORA!$C$3:$AC$460,$B275-2020,FALSE)</f>
        <v>1089.3499999999999</v>
      </c>
      <c r="Y275" s="2">
        <f>VLOOKUP(Y$266,AURORA!$C$3:$AC$460,$B275-2020,FALSE)</f>
        <v>74.302300000000002</v>
      </c>
      <c r="Z275" s="2">
        <f>VLOOKUP(Z$266,AURORA!$C$3:$AC$460,$B275-2020,FALSE)</f>
        <v>571.14239999999995</v>
      </c>
      <c r="AA275" s="2"/>
      <c r="AB275" s="2"/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2"/>
        <v>1106.3420000000001</v>
      </c>
      <c r="E276" s="6"/>
      <c r="F276" s="6">
        <f t="shared" si="13"/>
        <v>1063.713</v>
      </c>
      <c r="G276" s="6">
        <f t="shared" si="14"/>
        <v>0.2119935</v>
      </c>
      <c r="H276" s="6"/>
      <c r="I276" s="6">
        <f t="shared" si="15"/>
        <v>73.340540000000004</v>
      </c>
      <c r="J276" s="6"/>
      <c r="M276" s="6"/>
      <c r="N276" s="6">
        <f t="shared" si="16"/>
        <v>223.39400000000001</v>
      </c>
      <c r="O276" s="6">
        <f t="shared" si="17"/>
        <v>611.69150000000002</v>
      </c>
      <c r="P276" s="6"/>
      <c r="Q276" s="6">
        <f t="shared" si="18"/>
        <v>3078.6930335000006</v>
      </c>
      <c r="T276" s="2">
        <f>IFERROR(VLOOKUP(T$266,AURORA!$C$3:$AC$460,$B276-2020,FALSE),0)</f>
        <v>0</v>
      </c>
      <c r="U276" s="2">
        <f>VLOOKUP(U$266,AURORA!$C$3:$AC$460,$B276-2020,FALSE)</f>
        <v>1063.713</v>
      </c>
      <c r="V276" s="2">
        <f>VLOOKUP(V$266,AURORA!$C$3:$AC$460,$B276-2020,FALSE)</f>
        <v>223.39400000000001</v>
      </c>
      <c r="W276" s="2">
        <f>VLOOKUP(W$266,AURORA!$C$3:$AC$460,$B276-2020,FALSE)</f>
        <v>0.2119935</v>
      </c>
      <c r="X276" s="2">
        <f>VLOOKUP(X$266,AURORA!$C$3:$AC$460,$B276-2020,FALSE)</f>
        <v>1106.3420000000001</v>
      </c>
      <c r="Y276" s="2">
        <f>VLOOKUP(Y$266,AURORA!$C$3:$AC$460,$B276-2020,FALSE)</f>
        <v>73.340540000000004</v>
      </c>
      <c r="Z276" s="2">
        <f>VLOOKUP(Z$266,AURORA!$C$3:$AC$460,$B276-2020,FALSE)</f>
        <v>611.69150000000002</v>
      </c>
      <c r="AA276" s="2"/>
      <c r="AB276" s="2"/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2"/>
        <v>1091.835</v>
      </c>
      <c r="E277" s="6"/>
      <c r="F277" s="6">
        <f t="shared" si="13"/>
        <v>1063.713</v>
      </c>
      <c r="G277" s="6">
        <f t="shared" si="14"/>
        <v>0.35358420000000002</v>
      </c>
      <c r="H277" s="6"/>
      <c r="I277" s="6">
        <f t="shared" si="15"/>
        <v>72.820760000000007</v>
      </c>
      <c r="J277" s="6"/>
      <c r="M277" s="6"/>
      <c r="N277" s="6">
        <f t="shared" si="16"/>
        <v>236.5823</v>
      </c>
      <c r="O277" s="6">
        <f t="shared" si="17"/>
        <v>645.10739999999998</v>
      </c>
      <c r="P277" s="6"/>
      <c r="Q277" s="6">
        <f t="shared" si="18"/>
        <v>3110.4120441999999</v>
      </c>
      <c r="T277" s="2">
        <f>IFERROR(VLOOKUP(T$266,AURORA!$C$3:$AC$460,$B277-2020,FALSE),0)</f>
        <v>0</v>
      </c>
      <c r="U277" s="2">
        <f>VLOOKUP(U$266,AURORA!$C$3:$AC$460,$B277-2020,FALSE)</f>
        <v>1063.713</v>
      </c>
      <c r="V277" s="2">
        <f>VLOOKUP(V$266,AURORA!$C$3:$AC$460,$B277-2020,FALSE)</f>
        <v>236.5823</v>
      </c>
      <c r="W277" s="2">
        <f>VLOOKUP(W$266,AURORA!$C$3:$AC$460,$B277-2020,FALSE)</f>
        <v>0.35358420000000002</v>
      </c>
      <c r="X277" s="2">
        <f>VLOOKUP(X$266,AURORA!$C$3:$AC$460,$B277-2020,FALSE)</f>
        <v>1091.835</v>
      </c>
      <c r="Y277" s="2">
        <f>VLOOKUP(Y$266,AURORA!$C$3:$AC$460,$B277-2020,FALSE)</f>
        <v>72.820760000000007</v>
      </c>
      <c r="Z277" s="2">
        <f>VLOOKUP(Z$266,AURORA!$C$3:$AC$460,$B277-2020,FALSE)</f>
        <v>645.10739999999998</v>
      </c>
      <c r="AA277" s="2"/>
      <c r="AB277" s="2"/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2"/>
        <v>1061.8530000000001</v>
      </c>
      <c r="E278" s="6"/>
      <c r="F278" s="6">
        <f t="shared" si="13"/>
        <v>1063.502</v>
      </c>
      <c r="G278" s="6">
        <f t="shared" si="14"/>
        <v>0.48906909999999998</v>
      </c>
      <c r="H278" s="6"/>
      <c r="I278" s="6">
        <f t="shared" si="15"/>
        <v>73.227249999999998</v>
      </c>
      <c r="J278" s="6"/>
      <c r="M278" s="6"/>
      <c r="N278" s="6">
        <f t="shared" si="16"/>
        <v>249.67679999999999</v>
      </c>
      <c r="O278" s="6">
        <f t="shared" si="17"/>
        <v>677.5412</v>
      </c>
      <c r="P278" s="6"/>
      <c r="Q278" s="6">
        <f t="shared" si="18"/>
        <v>3126.2893191000003</v>
      </c>
      <c r="T278" s="2">
        <f>IFERROR(VLOOKUP(T$266,AURORA!$C$3:$AC$460,$B278-2020,FALSE),0)</f>
        <v>0</v>
      </c>
      <c r="U278" s="2">
        <f>VLOOKUP(U$266,AURORA!$C$3:$AC$460,$B278-2020,FALSE)</f>
        <v>1063.502</v>
      </c>
      <c r="V278" s="2">
        <f>VLOOKUP(V$266,AURORA!$C$3:$AC$460,$B278-2020,FALSE)</f>
        <v>249.67679999999999</v>
      </c>
      <c r="W278" s="2">
        <f>VLOOKUP(W$266,AURORA!$C$3:$AC$460,$B278-2020,FALSE)</f>
        <v>0.48906909999999998</v>
      </c>
      <c r="X278" s="2">
        <f>VLOOKUP(X$266,AURORA!$C$3:$AC$460,$B278-2020,FALSE)</f>
        <v>1061.8530000000001</v>
      </c>
      <c r="Y278" s="2">
        <f>VLOOKUP(Y$266,AURORA!$C$3:$AC$460,$B278-2020,FALSE)</f>
        <v>73.227249999999998</v>
      </c>
      <c r="Z278" s="2">
        <f>VLOOKUP(Z$266,AURORA!$C$3:$AC$460,$B278-2020,FALSE)</f>
        <v>677.5412</v>
      </c>
      <c r="AA278" s="2"/>
      <c r="AB278" s="2"/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2"/>
        <v>1047.3389999999999</v>
      </c>
      <c r="E279" s="6"/>
      <c r="F279" s="6">
        <f t="shared" si="13"/>
        <v>1063.713</v>
      </c>
      <c r="G279" s="6">
        <f t="shared" si="14"/>
        <v>0.37225950000000002</v>
      </c>
      <c r="H279" s="6"/>
      <c r="I279" s="6">
        <f t="shared" si="15"/>
        <v>72.300409999999999</v>
      </c>
      <c r="J279" s="6"/>
      <c r="M279" s="6"/>
      <c r="N279" s="6">
        <f t="shared" si="16"/>
        <v>264.79149999999998</v>
      </c>
      <c r="O279" s="6">
        <f t="shared" si="17"/>
        <v>697.62019999999995</v>
      </c>
      <c r="P279" s="6"/>
      <c r="Q279" s="6">
        <f t="shared" si="18"/>
        <v>3146.1363694999991</v>
      </c>
      <c r="T279" s="2">
        <f>IFERROR(VLOOKUP(T$266,AURORA!$C$3:$AC$460,$B279-2020,FALSE),0)</f>
        <v>0</v>
      </c>
      <c r="U279" s="2">
        <f>VLOOKUP(U$266,AURORA!$C$3:$AC$460,$B279-2020,FALSE)</f>
        <v>1063.713</v>
      </c>
      <c r="V279" s="2">
        <f>VLOOKUP(V$266,AURORA!$C$3:$AC$460,$B279-2020,FALSE)</f>
        <v>264.79149999999998</v>
      </c>
      <c r="W279" s="2">
        <f>VLOOKUP(W$266,AURORA!$C$3:$AC$460,$B279-2020,FALSE)</f>
        <v>0.37225950000000002</v>
      </c>
      <c r="X279" s="2">
        <f>VLOOKUP(X$266,AURORA!$C$3:$AC$460,$B279-2020,FALSE)</f>
        <v>1047.3389999999999</v>
      </c>
      <c r="Y279" s="2">
        <f>VLOOKUP(Y$266,AURORA!$C$3:$AC$460,$B279-2020,FALSE)</f>
        <v>72.300409999999999</v>
      </c>
      <c r="Z279" s="2">
        <f>VLOOKUP(Z$266,AURORA!$C$3:$AC$460,$B279-2020,FALSE)</f>
        <v>697.62019999999995</v>
      </c>
      <c r="AA279" s="2"/>
      <c r="AB279" s="2"/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2"/>
        <v>1051.941</v>
      </c>
      <c r="E280" s="6"/>
      <c r="F280" s="6">
        <f t="shared" si="13"/>
        <v>1063.713</v>
      </c>
      <c r="G280" s="6">
        <f t="shared" si="14"/>
        <v>0.32565119999999997</v>
      </c>
      <c r="H280" s="6"/>
      <c r="I280" s="6">
        <f t="shared" si="15"/>
        <v>71.296360000000007</v>
      </c>
      <c r="J280" s="6"/>
      <c r="M280" s="6"/>
      <c r="N280" s="6">
        <f t="shared" si="16"/>
        <v>280.30619999999999</v>
      </c>
      <c r="O280" s="6">
        <f t="shared" si="17"/>
        <v>713.07360000000006</v>
      </c>
      <c r="P280" s="6"/>
      <c r="Q280" s="6">
        <f t="shared" si="18"/>
        <v>3180.6558111999998</v>
      </c>
      <c r="T280" s="2">
        <f>IFERROR(VLOOKUP(T$266,AURORA!$C$3:$AC$460,$B280-2020,FALSE),0)</f>
        <v>0</v>
      </c>
      <c r="U280" s="2">
        <f>VLOOKUP(U$266,AURORA!$C$3:$AC$460,$B280-2020,FALSE)</f>
        <v>1063.713</v>
      </c>
      <c r="V280" s="2">
        <f>VLOOKUP(V$266,AURORA!$C$3:$AC$460,$B280-2020,FALSE)</f>
        <v>280.30619999999999</v>
      </c>
      <c r="W280" s="2">
        <f>VLOOKUP(W$266,AURORA!$C$3:$AC$460,$B280-2020,FALSE)</f>
        <v>0.32565119999999997</v>
      </c>
      <c r="X280" s="2">
        <f>VLOOKUP(X$266,AURORA!$C$3:$AC$460,$B280-2020,FALSE)</f>
        <v>1051.941</v>
      </c>
      <c r="Y280" s="2">
        <f>VLOOKUP(Y$266,AURORA!$C$3:$AC$460,$B280-2020,FALSE)</f>
        <v>71.296360000000007</v>
      </c>
      <c r="Z280" s="2">
        <f>VLOOKUP(Z$266,AURORA!$C$3:$AC$460,$B280-2020,FALSE)</f>
        <v>713.07360000000006</v>
      </c>
      <c r="AA280" s="2"/>
      <c r="AB280" s="2"/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2"/>
        <v>1026.2239999999999</v>
      </c>
      <c r="E281" s="6"/>
      <c r="F281" s="6">
        <f t="shared" si="13"/>
        <v>1063.713</v>
      </c>
      <c r="G281" s="6">
        <f t="shared" si="14"/>
        <v>1.0818289999999999</v>
      </c>
      <c r="H281" s="6"/>
      <c r="I281" s="6">
        <f t="shared" si="15"/>
        <v>71.057810000000003</v>
      </c>
      <c r="J281" s="6"/>
      <c r="M281" s="6"/>
      <c r="N281" s="6">
        <f t="shared" si="16"/>
        <v>296.83850000000001</v>
      </c>
      <c r="O281" s="6">
        <f t="shared" si="17"/>
        <v>729.57180000000005</v>
      </c>
      <c r="P281" s="6"/>
      <c r="Q281" s="6">
        <f t="shared" si="18"/>
        <v>3188.4869389999999</v>
      </c>
      <c r="T281" s="2">
        <f>IFERROR(VLOOKUP(T$266,AURORA!$C$3:$AC$460,$B281-2020,FALSE),0)</f>
        <v>0</v>
      </c>
      <c r="U281" s="2">
        <f>VLOOKUP(U$266,AURORA!$C$3:$AC$460,$B281-2020,FALSE)</f>
        <v>1063.713</v>
      </c>
      <c r="V281" s="2">
        <f>VLOOKUP(V$266,AURORA!$C$3:$AC$460,$B281-2020,FALSE)</f>
        <v>296.83850000000001</v>
      </c>
      <c r="W281" s="2">
        <f>VLOOKUP(W$266,AURORA!$C$3:$AC$460,$B281-2020,FALSE)</f>
        <v>1.0818289999999999</v>
      </c>
      <c r="X281" s="2">
        <f>VLOOKUP(X$266,AURORA!$C$3:$AC$460,$B281-2020,FALSE)</f>
        <v>1026.2239999999999</v>
      </c>
      <c r="Y281" s="2">
        <f>VLOOKUP(Y$266,AURORA!$C$3:$AC$460,$B281-2020,FALSE)</f>
        <v>71.057810000000003</v>
      </c>
      <c r="Z281" s="2">
        <f>VLOOKUP(Z$266,AURORA!$C$3:$AC$460,$B281-2020,FALSE)</f>
        <v>729.57180000000005</v>
      </c>
      <c r="AA281" s="2"/>
      <c r="AB281" s="2"/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2"/>
        <v>994.4665</v>
      </c>
      <c r="E282" s="6"/>
      <c r="F282" s="6">
        <f t="shared" si="13"/>
        <v>1063.502</v>
      </c>
      <c r="G282" s="6">
        <f t="shared" si="14"/>
        <v>0.46652709999999997</v>
      </c>
      <c r="H282" s="6"/>
      <c r="I282" s="6">
        <f t="shared" si="15"/>
        <v>70.810689999999994</v>
      </c>
      <c r="J282" s="6"/>
      <c r="M282" s="6"/>
      <c r="N282" s="6">
        <f t="shared" si="16"/>
        <v>307.79689999999999</v>
      </c>
      <c r="O282" s="6">
        <f t="shared" si="17"/>
        <v>740.68799999999999</v>
      </c>
      <c r="P282" s="6"/>
      <c r="Q282" s="6">
        <f t="shared" si="18"/>
        <v>3177.7306170999996</v>
      </c>
      <c r="T282" s="2">
        <f>IFERROR(VLOOKUP(T$266,AURORA!$C$3:$AC$460,$B282-2020,FALSE),0)</f>
        <v>0</v>
      </c>
      <c r="U282" s="2">
        <f>VLOOKUP(U$266,AURORA!$C$3:$AC$460,$B282-2020,FALSE)</f>
        <v>1063.502</v>
      </c>
      <c r="V282" s="2">
        <f>VLOOKUP(V$266,AURORA!$C$3:$AC$460,$B282-2020,FALSE)</f>
        <v>307.79689999999999</v>
      </c>
      <c r="W282" s="2">
        <f>VLOOKUP(W$266,AURORA!$C$3:$AC$460,$B282-2020,FALSE)</f>
        <v>0.46652709999999997</v>
      </c>
      <c r="X282" s="2">
        <f>VLOOKUP(X$266,AURORA!$C$3:$AC$460,$B282-2020,FALSE)</f>
        <v>994.4665</v>
      </c>
      <c r="Y282" s="2">
        <f>VLOOKUP(Y$266,AURORA!$C$3:$AC$460,$B282-2020,FALSE)</f>
        <v>70.810689999999994</v>
      </c>
      <c r="Z282" s="2">
        <f>VLOOKUP(Z$266,AURORA!$C$3:$AC$460,$B282-2020,FALSE)</f>
        <v>740.68799999999999</v>
      </c>
      <c r="AA282" s="2"/>
      <c r="AB282" s="2"/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2"/>
        <v>978.20680000000004</v>
      </c>
      <c r="E283" s="6"/>
      <c r="F283" s="6">
        <f t="shared" si="13"/>
        <v>1063.713</v>
      </c>
      <c r="G283" s="6">
        <f t="shared" si="14"/>
        <v>0.22857549999999999</v>
      </c>
      <c r="H283" s="6"/>
      <c r="I283" s="6">
        <f t="shared" si="15"/>
        <v>70.301370000000006</v>
      </c>
      <c r="J283" s="6"/>
      <c r="M283" s="6"/>
      <c r="N283" s="6">
        <f t="shared" si="16"/>
        <v>319.83429999999998</v>
      </c>
      <c r="O283" s="6">
        <f t="shared" si="17"/>
        <v>751.52049999999997</v>
      </c>
      <c r="P283" s="6"/>
      <c r="Q283" s="6">
        <f t="shared" si="18"/>
        <v>3183.8045455000001</v>
      </c>
      <c r="T283" s="2">
        <f>IFERROR(VLOOKUP(T$266,AURORA!$C$3:$AC$460,$B283-2020,FALSE),0)</f>
        <v>0</v>
      </c>
      <c r="U283" s="2">
        <f>VLOOKUP(U$266,AURORA!$C$3:$AC$460,$B283-2020,FALSE)</f>
        <v>1063.713</v>
      </c>
      <c r="V283" s="2">
        <f>VLOOKUP(V$266,AURORA!$C$3:$AC$460,$B283-2020,FALSE)</f>
        <v>319.83429999999998</v>
      </c>
      <c r="W283" s="2">
        <f>VLOOKUP(W$266,AURORA!$C$3:$AC$460,$B283-2020,FALSE)</f>
        <v>0.22857549999999999</v>
      </c>
      <c r="X283" s="2">
        <f>VLOOKUP(X$266,AURORA!$C$3:$AC$460,$B283-2020,FALSE)</f>
        <v>978.20680000000004</v>
      </c>
      <c r="Y283" s="2">
        <f>VLOOKUP(Y$266,AURORA!$C$3:$AC$460,$B283-2020,FALSE)</f>
        <v>70.301370000000006</v>
      </c>
      <c r="Z283" s="2">
        <f>VLOOKUP(Z$266,AURORA!$C$3:$AC$460,$B283-2020,FALSE)</f>
        <v>751.52049999999997</v>
      </c>
      <c r="AA283" s="2"/>
      <c r="AB283" s="2"/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2"/>
        <v>1010.6079999999999</v>
      </c>
      <c r="E284" s="6"/>
      <c r="F284" s="6">
        <f t="shared" si="13"/>
        <v>1063.713</v>
      </c>
      <c r="G284" s="6">
        <f t="shared" si="14"/>
        <v>0.33053640000000001</v>
      </c>
      <c r="H284" s="6"/>
      <c r="I284" s="6">
        <f t="shared" si="15"/>
        <v>69.409360000000007</v>
      </c>
      <c r="J284" s="6"/>
      <c r="M284" s="6"/>
      <c r="N284" s="6">
        <f t="shared" si="16"/>
        <v>332.41480000000001</v>
      </c>
      <c r="O284" s="6">
        <f t="shared" si="17"/>
        <v>763.18520000000001</v>
      </c>
      <c r="P284" s="6"/>
      <c r="Q284" s="6">
        <f t="shared" si="18"/>
        <v>3239.6608963999997</v>
      </c>
      <c r="T284" s="2">
        <f>IFERROR(VLOOKUP(T$266,AURORA!$C$3:$AC$460,$B284-2020,FALSE),0)</f>
        <v>0</v>
      </c>
      <c r="U284" s="2">
        <f>VLOOKUP(U$266,AURORA!$C$3:$AC$460,$B284-2020,FALSE)</f>
        <v>1063.713</v>
      </c>
      <c r="V284" s="2">
        <f>VLOOKUP(V$266,AURORA!$C$3:$AC$460,$B284-2020,FALSE)</f>
        <v>332.41480000000001</v>
      </c>
      <c r="W284" s="2">
        <f>VLOOKUP(W$266,AURORA!$C$3:$AC$460,$B284-2020,FALSE)</f>
        <v>0.33053640000000001</v>
      </c>
      <c r="X284" s="2">
        <f>VLOOKUP(X$266,AURORA!$C$3:$AC$460,$B284-2020,FALSE)</f>
        <v>1010.6079999999999</v>
      </c>
      <c r="Y284" s="2">
        <f>VLOOKUP(Y$266,AURORA!$C$3:$AC$460,$B284-2020,FALSE)</f>
        <v>69.409360000000007</v>
      </c>
      <c r="Z284" s="2">
        <f>VLOOKUP(Z$266,AURORA!$C$3:$AC$460,$B284-2020,FALSE)</f>
        <v>763.18520000000001</v>
      </c>
      <c r="AA284" s="2"/>
      <c r="AB284" s="2"/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2"/>
        <v>992.25760000000002</v>
      </c>
      <c r="E285" s="6"/>
      <c r="F285" s="6">
        <f t="shared" si="13"/>
        <v>1063.713</v>
      </c>
      <c r="G285" s="6">
        <f t="shared" si="14"/>
        <v>0.27829569999999998</v>
      </c>
      <c r="H285" s="6"/>
      <c r="I285" s="6">
        <f t="shared" si="15"/>
        <v>68.316929999999999</v>
      </c>
      <c r="J285" s="6"/>
      <c r="M285" s="6"/>
      <c r="N285" s="6">
        <f t="shared" si="16"/>
        <v>345.70670000000001</v>
      </c>
      <c r="O285" s="6">
        <f t="shared" si="17"/>
        <v>773.68100000000004</v>
      </c>
      <c r="P285" s="6"/>
      <c r="Q285" s="6">
        <f t="shared" si="18"/>
        <v>3243.9535257000002</v>
      </c>
      <c r="T285" s="2">
        <f>IFERROR(VLOOKUP(T$266,AURORA!$C$3:$AC$460,$B285-2020,FALSE),0)</f>
        <v>0</v>
      </c>
      <c r="U285" s="2">
        <f>VLOOKUP(U$266,AURORA!$C$3:$AC$460,$B285-2020,FALSE)</f>
        <v>1063.713</v>
      </c>
      <c r="V285" s="2">
        <f>VLOOKUP(V$266,AURORA!$C$3:$AC$460,$B285-2020,FALSE)</f>
        <v>345.70670000000001</v>
      </c>
      <c r="W285" s="2">
        <f>VLOOKUP(W$266,AURORA!$C$3:$AC$460,$B285-2020,FALSE)</f>
        <v>0.27829569999999998</v>
      </c>
      <c r="X285" s="2">
        <f>VLOOKUP(X$266,AURORA!$C$3:$AC$460,$B285-2020,FALSE)</f>
        <v>992.25760000000002</v>
      </c>
      <c r="Y285" s="2">
        <f>VLOOKUP(Y$266,AURORA!$C$3:$AC$460,$B285-2020,FALSE)</f>
        <v>68.316929999999999</v>
      </c>
      <c r="Z285" s="2">
        <f>VLOOKUP(Z$266,AURORA!$C$3:$AC$460,$B285-2020,FALSE)</f>
        <v>773.68100000000004</v>
      </c>
      <c r="AA285" s="2"/>
      <c r="AB285" s="2"/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2"/>
        <v>948.13400000000001</v>
      </c>
      <c r="E286" s="6"/>
      <c r="F286" s="6">
        <f t="shared" si="13"/>
        <v>1063.502</v>
      </c>
      <c r="G286" s="6">
        <f t="shared" si="14"/>
        <v>0.36810219999999999</v>
      </c>
      <c r="H286" s="6"/>
      <c r="I286" s="6">
        <f t="shared" si="15"/>
        <v>68.788340000000005</v>
      </c>
      <c r="J286" s="6"/>
      <c r="M286" s="6"/>
      <c r="N286" s="6">
        <f t="shared" si="16"/>
        <v>361.93220000000002</v>
      </c>
      <c r="O286" s="6">
        <f t="shared" si="17"/>
        <v>784.56809999999996</v>
      </c>
      <c r="P286" s="6"/>
      <c r="Q286" s="6">
        <f t="shared" si="18"/>
        <v>3227.2927422000002</v>
      </c>
      <c r="T286" s="2">
        <f>IFERROR(VLOOKUP(T$266,AURORA!$C$3:$AC$460,$B286-2020,FALSE),0)</f>
        <v>0</v>
      </c>
      <c r="U286" s="2">
        <f>VLOOKUP(U$266,AURORA!$C$3:$AC$460,$B286-2020,FALSE)</f>
        <v>1063.502</v>
      </c>
      <c r="V286" s="2">
        <f>VLOOKUP(V$266,AURORA!$C$3:$AC$460,$B286-2020,FALSE)</f>
        <v>361.93220000000002</v>
      </c>
      <c r="W286" s="2">
        <f>VLOOKUP(W$266,AURORA!$C$3:$AC$460,$B286-2020,FALSE)</f>
        <v>0.36810219999999999</v>
      </c>
      <c r="X286" s="2">
        <f>VLOOKUP(X$266,AURORA!$C$3:$AC$460,$B286-2020,FALSE)</f>
        <v>948.13400000000001</v>
      </c>
      <c r="Y286" s="2">
        <f>VLOOKUP(Y$266,AURORA!$C$3:$AC$460,$B286-2020,FALSE)</f>
        <v>68.788340000000005</v>
      </c>
      <c r="Z286" s="2">
        <f>VLOOKUP(Z$266,AURORA!$C$3:$AC$460,$B286-2020,FALSE)</f>
        <v>784.56809999999996</v>
      </c>
      <c r="AA286" s="2"/>
      <c r="AB286" s="2"/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2"/>
        <v>935.41780000000006</v>
      </c>
      <c r="E287" s="6"/>
      <c r="F287" s="6">
        <f t="shared" si="13"/>
        <v>1063.713</v>
      </c>
      <c r="G287" s="6">
        <f t="shared" si="14"/>
        <v>0.55020550000000001</v>
      </c>
      <c r="H287" s="6"/>
      <c r="I287" s="6">
        <f t="shared" si="15"/>
        <v>68.505420000000001</v>
      </c>
      <c r="J287" s="6"/>
      <c r="M287" s="6"/>
      <c r="N287" s="6">
        <f t="shared" si="16"/>
        <v>377.26870000000002</v>
      </c>
      <c r="O287" s="6">
        <f t="shared" si="17"/>
        <v>792.60699999999997</v>
      </c>
      <c r="P287" s="6"/>
      <c r="Q287" s="6">
        <f t="shared" si="18"/>
        <v>3238.0621255000001</v>
      </c>
      <c r="T287" s="2">
        <f>IFERROR(VLOOKUP(T$266,AURORA!$C$3:$AC$460,$B287-2020,FALSE),0)</f>
        <v>0</v>
      </c>
      <c r="U287" s="2">
        <f>VLOOKUP(U$266,AURORA!$C$3:$AC$460,$B287-2020,FALSE)</f>
        <v>1063.713</v>
      </c>
      <c r="V287" s="2">
        <f>VLOOKUP(V$266,AURORA!$C$3:$AC$460,$B287-2020,FALSE)</f>
        <v>377.26870000000002</v>
      </c>
      <c r="W287" s="2">
        <f>VLOOKUP(W$266,AURORA!$C$3:$AC$460,$B287-2020,FALSE)</f>
        <v>0.55020550000000001</v>
      </c>
      <c r="X287" s="2">
        <f>VLOOKUP(X$266,AURORA!$C$3:$AC$460,$B287-2020,FALSE)</f>
        <v>935.41780000000006</v>
      </c>
      <c r="Y287" s="2">
        <f>VLOOKUP(Y$266,AURORA!$C$3:$AC$460,$B287-2020,FALSE)</f>
        <v>68.505420000000001</v>
      </c>
      <c r="Z287" s="2">
        <f>VLOOKUP(Z$266,AURORA!$C$3:$AC$460,$B287-2020,FALSE)</f>
        <v>792.60699999999997</v>
      </c>
      <c r="AA287" s="2"/>
      <c r="AB287" s="2"/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2"/>
        <v>950.05050000000006</v>
      </c>
      <c r="E288" s="6"/>
      <c r="F288" s="6">
        <f t="shared" si="13"/>
        <v>1063.713</v>
      </c>
      <c r="G288" s="6">
        <f t="shared" si="14"/>
        <v>0.92903199999999997</v>
      </c>
      <c r="H288" s="6"/>
      <c r="I288" s="6">
        <f t="shared" si="15"/>
        <v>67.081249999999997</v>
      </c>
      <c r="J288" s="6"/>
      <c r="M288" s="6"/>
      <c r="N288" s="6">
        <f t="shared" si="16"/>
        <v>389.65100000000001</v>
      </c>
      <c r="O288" s="6">
        <f t="shared" si="17"/>
        <v>797.49760000000003</v>
      </c>
      <c r="P288" s="6"/>
      <c r="Q288" s="6">
        <f t="shared" si="18"/>
        <v>3268.9223820000002</v>
      </c>
      <c r="T288" s="2">
        <f>IFERROR(VLOOKUP(T$266,AURORA!$C$3:$AC$460,$B288-2020,FALSE),0)</f>
        <v>0</v>
      </c>
      <c r="U288" s="2">
        <f>VLOOKUP(U$266,AURORA!$C$3:$AC$460,$B288-2020,FALSE)</f>
        <v>1063.713</v>
      </c>
      <c r="V288" s="2">
        <f>VLOOKUP(V$266,AURORA!$C$3:$AC$460,$B288-2020,FALSE)</f>
        <v>389.65100000000001</v>
      </c>
      <c r="W288" s="2">
        <f>VLOOKUP(W$266,AURORA!$C$3:$AC$460,$B288-2020,FALSE)</f>
        <v>0.92903199999999997</v>
      </c>
      <c r="X288" s="2">
        <f>VLOOKUP(X$266,AURORA!$C$3:$AC$460,$B288-2020,FALSE)</f>
        <v>950.05050000000006</v>
      </c>
      <c r="Y288" s="2">
        <f>VLOOKUP(Y$266,AURORA!$C$3:$AC$460,$B288-2020,FALSE)</f>
        <v>67.081249999999997</v>
      </c>
      <c r="Z288" s="2">
        <f>VLOOKUP(Z$266,AURORA!$C$3:$AC$460,$B288-2020,FALSE)</f>
        <v>797.49760000000003</v>
      </c>
      <c r="AA288" s="2"/>
      <c r="AB288" s="2"/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2"/>
        <v>923.02110000000005</v>
      </c>
      <c r="E289" s="6"/>
      <c r="F289" s="6">
        <f t="shared" si="13"/>
        <v>1063.713</v>
      </c>
      <c r="G289" s="6">
        <f t="shared" si="14"/>
        <v>0.8922002</v>
      </c>
      <c r="H289" s="6"/>
      <c r="I289" s="6">
        <f t="shared" si="15"/>
        <v>66.072360000000003</v>
      </c>
      <c r="J289" s="6"/>
      <c r="M289" s="6"/>
      <c r="N289" s="6">
        <f t="shared" si="16"/>
        <v>426.88350000000003</v>
      </c>
      <c r="O289" s="6">
        <f t="shared" si="17"/>
        <v>798.91099999999994</v>
      </c>
      <c r="P289" s="6"/>
      <c r="Q289" s="6">
        <f t="shared" si="18"/>
        <v>3279.4931602000001</v>
      </c>
      <c r="T289" s="2">
        <f>IFERROR(VLOOKUP(T$266,AURORA!$C$3:$AC$460,$B289-2020,FALSE),0)</f>
        <v>0</v>
      </c>
      <c r="U289" s="2">
        <f>VLOOKUP(U$266,AURORA!$C$3:$AC$460,$B289-2020,FALSE)</f>
        <v>1063.713</v>
      </c>
      <c r="V289" s="2">
        <f>VLOOKUP(V$266,AURORA!$C$3:$AC$460,$B289-2020,FALSE)</f>
        <v>426.88350000000003</v>
      </c>
      <c r="W289" s="2">
        <f>VLOOKUP(W$266,AURORA!$C$3:$AC$460,$B289-2020,FALSE)</f>
        <v>0.8922002</v>
      </c>
      <c r="X289" s="2">
        <f>VLOOKUP(X$266,AURORA!$C$3:$AC$460,$B289-2020,FALSE)</f>
        <v>923.02110000000005</v>
      </c>
      <c r="Y289" s="2">
        <f>VLOOKUP(Y$266,AURORA!$C$3:$AC$460,$B289-2020,FALSE)</f>
        <v>66.072360000000003</v>
      </c>
      <c r="Z289" s="2">
        <f>VLOOKUP(Z$266,AURORA!$C$3:$AC$460,$B289-2020,FALSE)</f>
        <v>798.91099999999994</v>
      </c>
      <c r="AA289" s="2"/>
      <c r="AB289" s="2"/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2"/>
        <v>878.79639999999995</v>
      </c>
      <c r="E290" s="6"/>
      <c r="F290" s="6">
        <f t="shared" si="13"/>
        <v>1063.502</v>
      </c>
      <c r="G290" s="6">
        <f t="shared" si="14"/>
        <v>0.94214379999999998</v>
      </c>
      <c r="H290" s="6"/>
      <c r="I290" s="6">
        <f t="shared" si="15"/>
        <v>67.1678</v>
      </c>
      <c r="J290" s="6"/>
      <c r="M290" s="6"/>
      <c r="N290" s="6">
        <f t="shared" si="16"/>
        <v>472.34379999999999</v>
      </c>
      <c r="O290" s="6">
        <f t="shared" si="17"/>
        <v>821.15660000000003</v>
      </c>
      <c r="P290" s="6"/>
      <c r="Q290" s="6">
        <f t="shared" si="18"/>
        <v>3303.9087437999997</v>
      </c>
      <c r="T290" s="2">
        <f>IFERROR(VLOOKUP(T$266,AURORA!$C$3:$AC$460,$B290-2020,FALSE),0)</f>
        <v>0</v>
      </c>
      <c r="U290" s="2">
        <f>VLOOKUP(U$266,AURORA!$C$3:$AC$460,$B290-2020,FALSE)</f>
        <v>1063.502</v>
      </c>
      <c r="V290" s="2">
        <f>VLOOKUP(V$266,AURORA!$C$3:$AC$460,$B290-2020,FALSE)</f>
        <v>472.34379999999999</v>
      </c>
      <c r="W290" s="2">
        <f>VLOOKUP(W$266,AURORA!$C$3:$AC$460,$B290-2020,FALSE)</f>
        <v>0.94214379999999998</v>
      </c>
      <c r="X290" s="2">
        <f>VLOOKUP(X$266,AURORA!$C$3:$AC$460,$B290-2020,FALSE)</f>
        <v>878.79639999999995</v>
      </c>
      <c r="Y290" s="2">
        <f>VLOOKUP(Y$266,AURORA!$C$3:$AC$460,$B290-2020,FALSE)</f>
        <v>67.1678</v>
      </c>
      <c r="Z290" s="2">
        <f>VLOOKUP(Z$266,AURORA!$C$3:$AC$460,$B290-2020,FALSE)</f>
        <v>821.15660000000003</v>
      </c>
      <c r="AA290" s="2"/>
      <c r="AB290" s="2"/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2"/>
        <v>913.38890000000004</v>
      </c>
      <c r="E291" s="6"/>
      <c r="F291" s="6">
        <f t="shared" si="13"/>
        <v>1063.713</v>
      </c>
      <c r="G291" s="6">
        <f t="shared" si="14"/>
        <v>0.86201910000000004</v>
      </c>
      <c r="H291" s="6"/>
      <c r="I291" s="6">
        <f t="shared" si="15"/>
        <v>64.418509999999998</v>
      </c>
      <c r="J291" s="6"/>
      <c r="M291" s="6"/>
      <c r="N291" s="6">
        <f t="shared" si="16"/>
        <v>541.25400000000002</v>
      </c>
      <c r="O291" s="6">
        <f t="shared" si="17"/>
        <v>832.00340000000006</v>
      </c>
      <c r="P291" s="6"/>
      <c r="Q291" s="6">
        <f t="shared" si="18"/>
        <v>3415.6398291</v>
      </c>
      <c r="T291" s="2">
        <f>IFERROR(VLOOKUP(T$266,AURORA!$C$3:$AC$460,$B291-2020,FALSE),0)</f>
        <v>0</v>
      </c>
      <c r="U291" s="2">
        <f>VLOOKUP(U$266,AURORA!$C$3:$AC$460,$B291-2020,FALSE)</f>
        <v>1063.713</v>
      </c>
      <c r="V291" s="2">
        <f>VLOOKUP(V$266,AURORA!$C$3:$AC$460,$B291-2020,FALSE)</f>
        <v>541.25400000000002</v>
      </c>
      <c r="W291" s="2">
        <f>VLOOKUP(W$266,AURORA!$C$3:$AC$460,$B291-2020,FALSE)</f>
        <v>0.86201910000000004</v>
      </c>
      <c r="X291" s="2">
        <f>VLOOKUP(X$266,AURORA!$C$3:$AC$460,$B291-2020,FALSE)</f>
        <v>913.38890000000004</v>
      </c>
      <c r="Y291" s="2">
        <f>VLOOKUP(Y$266,AURORA!$C$3:$AC$460,$B291-2020,FALSE)</f>
        <v>64.418509999999998</v>
      </c>
      <c r="Z291" s="2">
        <f>VLOOKUP(Z$266,AURORA!$C$3:$AC$460,$B291-2020,FALSE)</f>
        <v>832.00340000000006</v>
      </c>
      <c r="AA291" s="2"/>
      <c r="AB291" s="2"/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0" sqref="C280:D280"/>
    </sheetView>
  </sheetViews>
  <sheetFormatPr defaultRowHeight="12.75" x14ac:dyDescent="0.2"/>
  <cols>
    <col min="3" max="4" width="11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28515625" bestFit="1" customWidth="1"/>
    <col min="14" max="14" width="8.7109375" bestFit="1" customWidth="1"/>
    <col min="15" max="15" width="10.28515625" bestFit="1" customWidth="1"/>
    <col min="16" max="16" width="7" bestFit="1" customWidth="1"/>
    <col min="17" max="17" width="10.28515625" bestFit="1" customWidth="1"/>
    <col min="20" max="29" width="9.140625" style="10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29" si="8">SUM(D218:P218)</f>
        <v>2902835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</row>
    <row r="242" spans="1:17" x14ac:dyDescent="0.2">
      <c r="C242" s="6"/>
      <c r="D242" s="6"/>
      <c r="G242" s="6"/>
      <c r="L242" s="6"/>
      <c r="M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3242.2587899543378</v>
      </c>
      <c r="E247" s="2">
        <f t="shared" ref="E247:Q262" si="9">SUMIF($B$2:$B$241,$B247,E$2:E$241)/$C247</f>
        <v>0</v>
      </c>
      <c r="F247" s="2">
        <f t="shared" si="9"/>
        <v>27.091438356164385</v>
      </c>
      <c r="G247" s="2">
        <f t="shared" si="9"/>
        <v>557.90764840182646</v>
      </c>
      <c r="H247" s="2">
        <f t="shared" si="9"/>
        <v>0</v>
      </c>
      <c r="I247" s="2">
        <f t="shared" si="9"/>
        <v>0</v>
      </c>
      <c r="J247" s="2">
        <f t="shared" si="9"/>
        <v>2.1292237442922373</v>
      </c>
      <c r="K247" s="2">
        <f t="shared" si="9"/>
        <v>0</v>
      </c>
      <c r="L247" s="2">
        <f t="shared" si="9"/>
        <v>7.5584474885844752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0</v>
      </c>
      <c r="Q247" s="2">
        <f>SUMIF($B$2:$B$241,$B247,Q$2:Q$241)/$C247</f>
        <v>3836.9455479452054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3071.1049086757989</v>
      </c>
      <c r="E248" s="2">
        <f t="shared" si="9"/>
        <v>0</v>
      </c>
      <c r="F248" s="2">
        <f t="shared" si="9"/>
        <v>30.204452054794519</v>
      </c>
      <c r="G248" s="2">
        <f t="shared" si="9"/>
        <v>392.89257990867583</v>
      </c>
      <c r="H248" s="2">
        <f t="shared" si="9"/>
        <v>0</v>
      </c>
      <c r="I248" s="2">
        <f t="shared" si="9"/>
        <v>0</v>
      </c>
      <c r="J248" s="2">
        <f t="shared" si="9"/>
        <v>2.215525114155251</v>
      </c>
      <c r="K248" s="2">
        <f t="shared" si="9"/>
        <v>0</v>
      </c>
      <c r="L248" s="2">
        <f t="shared" si="9"/>
        <v>3.777283105022831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0</v>
      </c>
      <c r="Q248" s="2">
        <f t="shared" si="9"/>
        <v>3500.1947488584474</v>
      </c>
    </row>
    <row r="249" spans="1:17" x14ac:dyDescent="0.2">
      <c r="B249">
        <v>2003</v>
      </c>
      <c r="C249">
        <v>8760</v>
      </c>
      <c r="D249" s="2">
        <f t="shared" si="10"/>
        <v>3289.1374429223742</v>
      </c>
      <c r="E249" s="2">
        <f t="shared" si="9"/>
        <v>0</v>
      </c>
      <c r="F249" s="2">
        <f t="shared" si="9"/>
        <v>19.486187214611871</v>
      </c>
      <c r="G249" s="2">
        <f t="shared" si="9"/>
        <v>401.67876712328768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0</v>
      </c>
      <c r="L249" s="2">
        <f t="shared" si="9"/>
        <v>5.7842465753424657</v>
      </c>
      <c r="M249" s="2">
        <f t="shared" si="9"/>
        <v>0</v>
      </c>
      <c r="N249" s="2">
        <f t="shared" si="9"/>
        <v>0</v>
      </c>
      <c r="O249" s="2">
        <f t="shared" si="9"/>
        <v>20.860159817351597</v>
      </c>
      <c r="P249" s="2">
        <f t="shared" si="9"/>
        <v>0</v>
      </c>
      <c r="Q249" s="2">
        <f t="shared" si="9"/>
        <v>3736.9468036529679</v>
      </c>
    </row>
    <row r="250" spans="1:17" x14ac:dyDescent="0.2">
      <c r="B250">
        <v>2004</v>
      </c>
      <c r="C250">
        <v>8784</v>
      </c>
      <c r="D250" s="2">
        <f t="shared" si="10"/>
        <v>3331.5006830601092</v>
      </c>
      <c r="E250" s="2">
        <f t="shared" si="9"/>
        <v>0</v>
      </c>
      <c r="F250" s="2">
        <f t="shared" si="9"/>
        <v>15.818306010928962</v>
      </c>
      <c r="G250" s="2">
        <f t="shared" si="9"/>
        <v>340.69615209471766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0</v>
      </c>
      <c r="L250" s="2">
        <f t="shared" si="9"/>
        <v>3.571835154826958</v>
      </c>
      <c r="M250" s="2">
        <f t="shared" si="9"/>
        <v>0</v>
      </c>
      <c r="N250" s="2">
        <f t="shared" si="9"/>
        <v>0</v>
      </c>
      <c r="O250" s="2">
        <f t="shared" si="9"/>
        <v>58.454576502732237</v>
      </c>
      <c r="P250" s="2">
        <f t="shared" si="9"/>
        <v>0</v>
      </c>
      <c r="Q250" s="2">
        <f t="shared" si="9"/>
        <v>3750.0415528233152</v>
      </c>
    </row>
    <row r="251" spans="1:17" x14ac:dyDescent="0.2">
      <c r="B251">
        <v>2005</v>
      </c>
      <c r="C251">
        <v>8760</v>
      </c>
      <c r="D251" s="2">
        <f t="shared" si="10"/>
        <v>3418.635616438356</v>
      </c>
      <c r="E251" s="2">
        <f t="shared" si="9"/>
        <v>0</v>
      </c>
      <c r="F251" s="2">
        <f t="shared" si="9"/>
        <v>18.834817351598172</v>
      </c>
      <c r="G251" s="2">
        <f t="shared" si="9"/>
        <v>477.99257990867579</v>
      </c>
      <c r="H251" s="2">
        <f t="shared" si="9"/>
        <v>0</v>
      </c>
      <c r="I251" s="2">
        <f t="shared" si="9"/>
        <v>0</v>
      </c>
      <c r="J251" s="2">
        <f t="shared" si="9"/>
        <v>0.53059360730593608</v>
      </c>
      <c r="K251" s="2">
        <f t="shared" si="9"/>
        <v>0</v>
      </c>
      <c r="L251" s="2">
        <f t="shared" si="9"/>
        <v>4.2134703196347028</v>
      </c>
      <c r="M251" s="2">
        <f t="shared" si="9"/>
        <v>0</v>
      </c>
      <c r="N251" s="2">
        <f t="shared" si="9"/>
        <v>0</v>
      </c>
      <c r="O251" s="2">
        <f t="shared" si="9"/>
        <v>90.711301369863008</v>
      </c>
      <c r="P251" s="2">
        <f t="shared" si="9"/>
        <v>0</v>
      </c>
      <c r="Q251" s="2">
        <f t="shared" si="9"/>
        <v>4010.9183789954336</v>
      </c>
    </row>
    <row r="252" spans="1:17" x14ac:dyDescent="0.2">
      <c r="B252">
        <v>2006</v>
      </c>
      <c r="C252">
        <v>8760</v>
      </c>
      <c r="D252" s="2">
        <f t="shared" si="10"/>
        <v>3408.5627853881278</v>
      </c>
      <c r="E252" s="2">
        <f t="shared" si="9"/>
        <v>0</v>
      </c>
      <c r="F252" s="2">
        <f t="shared" si="9"/>
        <v>22.626940639269407</v>
      </c>
      <c r="G252" s="2">
        <f t="shared" si="9"/>
        <v>672.32853881278538</v>
      </c>
      <c r="H252" s="2">
        <f t="shared" si="9"/>
        <v>0</v>
      </c>
      <c r="I252" s="2">
        <f t="shared" si="9"/>
        <v>0</v>
      </c>
      <c r="J252" s="2">
        <f t="shared" si="9"/>
        <v>2.4982876712328768</v>
      </c>
      <c r="K252" s="2">
        <f t="shared" si="9"/>
        <v>0</v>
      </c>
      <c r="L252" s="2">
        <f t="shared" si="9"/>
        <v>4.7358447488584474</v>
      </c>
      <c r="M252" s="2">
        <f t="shared" si="9"/>
        <v>0</v>
      </c>
      <c r="N252" s="2">
        <f t="shared" si="9"/>
        <v>0</v>
      </c>
      <c r="O252" s="2">
        <f t="shared" si="9"/>
        <v>143.31461187214612</v>
      </c>
      <c r="P252" s="2">
        <f t="shared" si="9"/>
        <v>0</v>
      </c>
      <c r="Q252" s="2">
        <f t="shared" si="9"/>
        <v>4254.06700913242</v>
      </c>
    </row>
    <row r="253" spans="1:17" x14ac:dyDescent="0.2">
      <c r="B253">
        <v>2007</v>
      </c>
      <c r="C253">
        <v>8760</v>
      </c>
      <c r="D253" s="2">
        <f t="shared" si="10"/>
        <v>3151.1014840182647</v>
      </c>
      <c r="E253" s="2">
        <f t="shared" si="9"/>
        <v>0</v>
      </c>
      <c r="F253" s="2">
        <f t="shared" si="9"/>
        <v>30.591095890410958</v>
      </c>
      <c r="G253" s="2">
        <f t="shared" si="9"/>
        <v>760.27431506849314</v>
      </c>
      <c r="H253" s="2">
        <f t="shared" si="9"/>
        <v>0</v>
      </c>
      <c r="I253" s="2">
        <f t="shared" si="9"/>
        <v>0</v>
      </c>
      <c r="J253" s="2">
        <f t="shared" si="9"/>
        <v>1.825799086757991</v>
      </c>
      <c r="K253" s="2">
        <f t="shared" si="9"/>
        <v>0</v>
      </c>
      <c r="L253" s="2">
        <f t="shared" si="9"/>
        <v>5.0764840182648401</v>
      </c>
      <c r="M253" s="2">
        <f t="shared" si="9"/>
        <v>0</v>
      </c>
      <c r="N253" s="2">
        <f t="shared" si="9"/>
        <v>0</v>
      </c>
      <c r="O253" s="2">
        <f t="shared" si="9"/>
        <v>159.04554794520547</v>
      </c>
      <c r="P253" s="2">
        <f t="shared" si="9"/>
        <v>0</v>
      </c>
      <c r="Q253" s="2">
        <f t="shared" si="9"/>
        <v>4107.9147260273976</v>
      </c>
    </row>
    <row r="254" spans="1:17" x14ac:dyDescent="0.2">
      <c r="B254">
        <v>2008</v>
      </c>
      <c r="C254">
        <v>8784</v>
      </c>
      <c r="D254" s="2">
        <f t="shared" si="10"/>
        <v>3075.3908242258653</v>
      </c>
      <c r="E254" s="2">
        <f t="shared" si="9"/>
        <v>0</v>
      </c>
      <c r="F254" s="2">
        <f t="shared" si="9"/>
        <v>35.552026411657558</v>
      </c>
      <c r="G254" s="2">
        <f t="shared" si="9"/>
        <v>906.87693533697632</v>
      </c>
      <c r="H254" s="2">
        <f t="shared" si="9"/>
        <v>0</v>
      </c>
      <c r="I254" s="2">
        <f t="shared" si="9"/>
        <v>0.34722222222222221</v>
      </c>
      <c r="J254" s="2">
        <f t="shared" si="9"/>
        <v>2.1500455373406191</v>
      </c>
      <c r="K254" s="2">
        <f t="shared" si="9"/>
        <v>0</v>
      </c>
      <c r="L254" s="2">
        <f t="shared" si="9"/>
        <v>5.9867941712204011</v>
      </c>
      <c r="M254" s="2">
        <f t="shared" si="9"/>
        <v>0</v>
      </c>
      <c r="N254" s="2">
        <f t="shared" si="9"/>
        <v>0</v>
      </c>
      <c r="O254" s="2">
        <f t="shared" si="9"/>
        <v>187.02037795992715</v>
      </c>
      <c r="P254" s="2">
        <f t="shared" si="9"/>
        <v>0</v>
      </c>
      <c r="Q254" s="2">
        <f t="shared" si="9"/>
        <v>4213.3242258652099</v>
      </c>
    </row>
    <row r="255" spans="1:17" x14ac:dyDescent="0.2">
      <c r="B255">
        <v>2009</v>
      </c>
      <c r="C255">
        <v>8760</v>
      </c>
      <c r="D255" s="2">
        <f t="shared" si="10"/>
        <v>3323.8936073059363</v>
      </c>
      <c r="E255" s="2">
        <f t="shared" si="9"/>
        <v>0</v>
      </c>
      <c r="F255" s="2">
        <f t="shared" si="9"/>
        <v>30.931849315068494</v>
      </c>
      <c r="G255" s="2">
        <f t="shared" si="9"/>
        <v>988.70684931506844</v>
      </c>
      <c r="H255" s="2">
        <f t="shared" si="9"/>
        <v>0</v>
      </c>
      <c r="I255" s="2">
        <f t="shared" si="9"/>
        <v>0</v>
      </c>
      <c r="J255" s="2">
        <f t="shared" si="9"/>
        <v>3.8429223744292238</v>
      </c>
      <c r="K255" s="2">
        <f t="shared" si="9"/>
        <v>0</v>
      </c>
      <c r="L255" s="2">
        <f t="shared" si="9"/>
        <v>5.0925799086757992</v>
      </c>
      <c r="M255" s="2">
        <f t="shared" si="9"/>
        <v>0</v>
      </c>
      <c r="N255" s="2">
        <f t="shared" si="9"/>
        <v>0</v>
      </c>
      <c r="O255" s="2">
        <f t="shared" si="9"/>
        <v>176.56598173515982</v>
      </c>
      <c r="P255" s="2">
        <f t="shared" si="9"/>
        <v>0</v>
      </c>
      <c r="Q255" s="2">
        <f t="shared" si="9"/>
        <v>4529.0337899543383</v>
      </c>
    </row>
    <row r="256" spans="1:17" x14ac:dyDescent="0.2">
      <c r="B256">
        <v>2010</v>
      </c>
      <c r="C256">
        <v>8760</v>
      </c>
      <c r="D256" s="2">
        <f t="shared" si="10"/>
        <v>2924.4052511415525</v>
      </c>
      <c r="E256" s="2">
        <f t="shared" si="9"/>
        <v>0</v>
      </c>
      <c r="F256" s="2">
        <f t="shared" si="9"/>
        <v>24.772945205479452</v>
      </c>
      <c r="G256" s="2">
        <f t="shared" si="9"/>
        <v>971.69874429223739</v>
      </c>
      <c r="H256" s="2">
        <f t="shared" si="9"/>
        <v>0</v>
      </c>
      <c r="I256" s="2">
        <f t="shared" si="9"/>
        <v>0</v>
      </c>
      <c r="J256" s="2">
        <f t="shared" si="9"/>
        <v>1.5615296803652967</v>
      </c>
      <c r="K256" s="2">
        <f t="shared" si="9"/>
        <v>0</v>
      </c>
      <c r="L256" s="2">
        <f t="shared" si="9"/>
        <v>5.6928082191780822</v>
      </c>
      <c r="M256" s="2">
        <f t="shared" si="9"/>
        <v>0</v>
      </c>
      <c r="N256" s="2">
        <f t="shared" si="9"/>
        <v>1.019406392694064</v>
      </c>
      <c r="O256" s="2">
        <f t="shared" si="9"/>
        <v>209.15319634703195</v>
      </c>
      <c r="P256" s="2">
        <f t="shared" si="9"/>
        <v>0</v>
      </c>
      <c r="Q256" s="2">
        <f t="shared" si="9"/>
        <v>4138.3038812785389</v>
      </c>
    </row>
    <row r="257" spans="2:29" x14ac:dyDescent="0.2">
      <c r="B257">
        <v>2011</v>
      </c>
      <c r="C257">
        <v>8760</v>
      </c>
      <c r="D257" s="2">
        <f t="shared" si="10"/>
        <v>3098.2720821917806</v>
      </c>
      <c r="E257" s="2">
        <f t="shared" si="9"/>
        <v>0</v>
      </c>
      <c r="F257" s="2">
        <f t="shared" si="9"/>
        <v>22.233561643835614</v>
      </c>
      <c r="G257" s="2">
        <f t="shared" si="9"/>
        <v>977.85202511415525</v>
      </c>
      <c r="H257" s="2">
        <f t="shared" si="9"/>
        <v>0</v>
      </c>
      <c r="I257" s="2">
        <f t="shared" si="9"/>
        <v>0</v>
      </c>
      <c r="J257" s="2">
        <f t="shared" si="9"/>
        <v>1.0760764840182648</v>
      </c>
      <c r="K257" s="2">
        <f t="shared" si="9"/>
        <v>0</v>
      </c>
      <c r="L257" s="2">
        <f t="shared" si="9"/>
        <v>4.3151484018264838</v>
      </c>
      <c r="M257" s="2">
        <f t="shared" si="9"/>
        <v>0</v>
      </c>
      <c r="N257" s="2">
        <f t="shared" si="9"/>
        <v>14.589270547945203</v>
      </c>
      <c r="O257" s="2">
        <f t="shared" si="9"/>
        <v>240.23938242009129</v>
      </c>
      <c r="P257" s="2">
        <f t="shared" si="9"/>
        <v>0</v>
      </c>
      <c r="Q257" s="2">
        <f t="shared" si="9"/>
        <v>4358.5775468036536</v>
      </c>
    </row>
    <row r="258" spans="2:29" x14ac:dyDescent="0.2">
      <c r="B258">
        <v>2012</v>
      </c>
      <c r="C258">
        <v>8784</v>
      </c>
      <c r="D258" s="2">
        <f t="shared" si="10"/>
        <v>2845.4062978142069</v>
      </c>
      <c r="E258" s="2">
        <f t="shared" si="9"/>
        <v>0</v>
      </c>
      <c r="F258" s="2">
        <f t="shared" si="9"/>
        <v>25.366461748633881</v>
      </c>
      <c r="G258" s="2">
        <f t="shared" si="9"/>
        <v>1001.7123531420766</v>
      </c>
      <c r="H258" s="2">
        <f t="shared" si="9"/>
        <v>0</v>
      </c>
      <c r="I258" s="2">
        <f t="shared" si="9"/>
        <v>0</v>
      </c>
      <c r="J258" s="2">
        <f t="shared" si="9"/>
        <v>1.6241256830601092</v>
      </c>
      <c r="K258" s="2">
        <f t="shared" si="9"/>
        <v>0</v>
      </c>
      <c r="L258" s="2">
        <f t="shared" si="9"/>
        <v>5.2537500000000001</v>
      </c>
      <c r="M258" s="2">
        <f t="shared" si="9"/>
        <v>0</v>
      </c>
      <c r="N258" s="2">
        <f t="shared" si="9"/>
        <v>38.000568078324228</v>
      </c>
      <c r="O258" s="2">
        <f t="shared" si="9"/>
        <v>253.39116689435346</v>
      </c>
      <c r="P258" s="2">
        <f t="shared" si="9"/>
        <v>0</v>
      </c>
      <c r="Q258" s="2">
        <f t="shared" si="9"/>
        <v>4170.7547233606547</v>
      </c>
    </row>
    <row r="259" spans="2:29" x14ac:dyDescent="0.2">
      <c r="B259">
        <v>2013</v>
      </c>
      <c r="C259">
        <v>8760</v>
      </c>
      <c r="D259" s="2">
        <f t="shared" si="10"/>
        <v>2756.3094657534248</v>
      </c>
      <c r="E259" s="2">
        <f t="shared" si="9"/>
        <v>7.8767123287671239E-3</v>
      </c>
      <c r="F259" s="2">
        <f t="shared" si="9"/>
        <v>10.483788812785386</v>
      </c>
      <c r="G259" s="2">
        <f t="shared" si="9"/>
        <v>1024.5711312785388</v>
      </c>
      <c r="H259" s="2">
        <f t="shared" si="9"/>
        <v>0</v>
      </c>
      <c r="I259" s="2">
        <f t="shared" si="9"/>
        <v>8.1735159817351605E-2</v>
      </c>
      <c r="J259" s="2">
        <f t="shared" si="9"/>
        <v>2.1139474885844747</v>
      </c>
      <c r="K259" s="2">
        <f t="shared" si="9"/>
        <v>0</v>
      </c>
      <c r="L259" s="2">
        <f t="shared" si="9"/>
        <v>6.6036255707762548</v>
      </c>
      <c r="M259" s="2">
        <f t="shared" si="9"/>
        <v>0</v>
      </c>
      <c r="N259" s="2">
        <f t="shared" si="9"/>
        <v>44.296940639269408</v>
      </c>
      <c r="O259" s="2">
        <f t="shared" si="9"/>
        <v>250.39052511415525</v>
      </c>
      <c r="P259" s="2">
        <f t="shared" si="9"/>
        <v>0</v>
      </c>
      <c r="Q259" s="2">
        <f t="shared" si="9"/>
        <v>4094.8590365296809</v>
      </c>
    </row>
    <row r="260" spans="2:29" x14ac:dyDescent="0.2">
      <c r="B260">
        <v>2014</v>
      </c>
      <c r="C260">
        <v>8760</v>
      </c>
      <c r="D260" s="2">
        <f t="shared" si="10"/>
        <v>2323.702205479452</v>
      </c>
      <c r="E260" s="2">
        <f t="shared" si="9"/>
        <v>2.1136826484018267</v>
      </c>
      <c r="F260" s="2">
        <f t="shared" si="9"/>
        <v>16.17785502283105</v>
      </c>
      <c r="G260" s="2">
        <f t="shared" si="9"/>
        <v>995.40750114155264</v>
      </c>
      <c r="H260" s="2">
        <f t="shared" si="9"/>
        <v>0</v>
      </c>
      <c r="I260" s="2">
        <f t="shared" si="9"/>
        <v>0.13804223744292238</v>
      </c>
      <c r="J260" s="2">
        <f t="shared" si="9"/>
        <v>2.0563139269406396</v>
      </c>
      <c r="K260" s="2">
        <f t="shared" si="9"/>
        <v>0</v>
      </c>
      <c r="L260" s="2">
        <f t="shared" si="9"/>
        <v>7.3818858447488589</v>
      </c>
      <c r="M260" s="2">
        <f t="shared" si="9"/>
        <v>0</v>
      </c>
      <c r="N260" s="2">
        <f t="shared" si="9"/>
        <v>61.981776255707771</v>
      </c>
      <c r="O260" s="2">
        <f t="shared" si="9"/>
        <v>258.27782077625562</v>
      </c>
      <c r="P260" s="2">
        <f t="shared" si="9"/>
        <v>0</v>
      </c>
      <c r="Q260" s="2">
        <f t="shared" si="9"/>
        <v>3667.2370833333339</v>
      </c>
    </row>
    <row r="261" spans="2:29" x14ac:dyDescent="0.2">
      <c r="B261">
        <v>2015</v>
      </c>
      <c r="C261">
        <v>8760</v>
      </c>
      <c r="D261" s="2">
        <f t="shared" si="10"/>
        <v>2333.2799086757991</v>
      </c>
      <c r="E261" s="2">
        <f t="shared" si="9"/>
        <v>1.1044520547945205</v>
      </c>
      <c r="F261" s="2">
        <f t="shared" si="9"/>
        <v>11.355136986301369</v>
      </c>
      <c r="G261" s="2">
        <f t="shared" si="9"/>
        <v>1069.02100456621</v>
      </c>
      <c r="H261" s="2">
        <f t="shared" si="9"/>
        <v>0</v>
      </c>
      <c r="I261" s="2">
        <f t="shared" si="9"/>
        <v>7.5913242009132423E-2</v>
      </c>
      <c r="J261" s="2">
        <f t="shared" si="9"/>
        <v>2.2343607305936075</v>
      </c>
      <c r="K261" s="2">
        <f t="shared" si="9"/>
        <v>0</v>
      </c>
      <c r="L261" s="2">
        <f t="shared" si="9"/>
        <v>7.1872146118721458</v>
      </c>
      <c r="M261" s="2">
        <f t="shared" si="9"/>
        <v>0</v>
      </c>
      <c r="N261" s="2">
        <f t="shared" si="9"/>
        <v>70.191552511415523</v>
      </c>
      <c r="O261" s="2">
        <f t="shared" si="9"/>
        <v>238.58698630136988</v>
      </c>
      <c r="P261" s="2">
        <f t="shared" si="9"/>
        <v>0</v>
      </c>
      <c r="Q261" s="2">
        <f t="shared" si="9"/>
        <v>3733.0365296803652</v>
      </c>
    </row>
    <row r="262" spans="2:29" x14ac:dyDescent="0.2">
      <c r="B262">
        <v>2016</v>
      </c>
      <c r="C262">
        <v>8784</v>
      </c>
      <c r="D262" s="2">
        <f t="shared" si="10"/>
        <v>2090.7637750455374</v>
      </c>
      <c r="E262" s="2">
        <f t="shared" si="9"/>
        <v>1.8040755919854281</v>
      </c>
      <c r="F262" s="2">
        <f t="shared" si="9"/>
        <v>16.613046448087431</v>
      </c>
      <c r="G262" s="2">
        <f t="shared" si="9"/>
        <v>1138.0401867030967</v>
      </c>
      <c r="H262" s="2">
        <f t="shared" si="9"/>
        <v>0</v>
      </c>
      <c r="I262" s="2">
        <f t="shared" si="9"/>
        <v>5.9426229508196718E-2</v>
      </c>
      <c r="J262" s="2">
        <f t="shared" si="9"/>
        <v>2.0108151183970855</v>
      </c>
      <c r="K262" s="2">
        <f t="shared" si="9"/>
        <v>0</v>
      </c>
      <c r="L262" s="2">
        <f t="shared" si="9"/>
        <v>5.6518670309653913</v>
      </c>
      <c r="M262" s="2">
        <f t="shared" si="9"/>
        <v>0</v>
      </c>
      <c r="N262" s="2">
        <f t="shared" si="9"/>
        <v>91.574567395264111</v>
      </c>
      <c r="O262" s="2">
        <f t="shared" si="9"/>
        <v>411.42770947176683</v>
      </c>
      <c r="P262" s="2">
        <f t="shared" si="9"/>
        <v>0</v>
      </c>
      <c r="Q262" s="2">
        <f t="shared" si="9"/>
        <v>3757.9454690346083</v>
      </c>
    </row>
    <row r="263" spans="2:29" x14ac:dyDescent="0.2">
      <c r="B263">
        <v>2017</v>
      </c>
      <c r="C263">
        <v>8760</v>
      </c>
      <c r="D263" s="2">
        <f t="shared" si="10"/>
        <v>2102.1098173515984</v>
      </c>
      <c r="E263" s="2">
        <f t="shared" si="10"/>
        <v>1.4797945205479452</v>
      </c>
      <c r="F263" s="2">
        <f t="shared" si="10"/>
        <v>28.50296803652968</v>
      </c>
      <c r="G263" s="2">
        <f t="shared" si="10"/>
        <v>1047.376598173516</v>
      </c>
      <c r="H263" s="2">
        <f t="shared" si="10"/>
        <v>0</v>
      </c>
      <c r="I263" s="2">
        <f t="shared" si="10"/>
        <v>-6.7009132420091322E-2</v>
      </c>
      <c r="J263" s="2">
        <f t="shared" si="10"/>
        <v>2.0558219178082191</v>
      </c>
      <c r="K263" s="2">
        <f t="shared" si="10"/>
        <v>0</v>
      </c>
      <c r="L263" s="2">
        <f t="shared" si="10"/>
        <v>5.0952054794520549</v>
      </c>
      <c r="M263" s="2">
        <f t="shared" si="10"/>
        <v>0</v>
      </c>
      <c r="N263" s="2">
        <f t="shared" si="10"/>
        <v>126.67397260273972</v>
      </c>
      <c r="O263" s="2">
        <f t="shared" si="10"/>
        <v>518.5444063926941</v>
      </c>
      <c r="P263" s="2">
        <f t="shared" si="10"/>
        <v>0</v>
      </c>
      <c r="Q263" s="2">
        <f t="shared" si="10"/>
        <v>3831.7715753424659</v>
      </c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1529.8553652968037</v>
      </c>
      <c r="E264" s="2">
        <f t="shared" si="11"/>
        <v>1.4997716894977169</v>
      </c>
      <c r="F264" s="2">
        <f t="shared" si="11"/>
        <v>21.99714611872146</v>
      </c>
      <c r="G264" s="2">
        <f t="shared" si="11"/>
        <v>1316.3892694063927</v>
      </c>
      <c r="H264" s="2">
        <f t="shared" si="11"/>
        <v>0</v>
      </c>
      <c r="I264" s="2">
        <f t="shared" si="11"/>
        <v>-2.8538812785388126E-3</v>
      </c>
      <c r="J264" s="2">
        <f t="shared" si="11"/>
        <v>2.31324200913242</v>
      </c>
      <c r="K264" s="2">
        <f t="shared" si="11"/>
        <v>0</v>
      </c>
      <c r="L264" s="2">
        <f t="shared" si="11"/>
        <v>2.3353881278538813</v>
      </c>
      <c r="M264" s="2">
        <f t="shared" si="11"/>
        <v>0</v>
      </c>
      <c r="N264" s="2">
        <f t="shared" si="11"/>
        <v>147.42557077625571</v>
      </c>
      <c r="O264" s="2">
        <f t="shared" si="11"/>
        <v>704.13961187214613</v>
      </c>
      <c r="P264" s="2">
        <f t="shared" si="11"/>
        <v>0</v>
      </c>
      <c r="Q264" s="2">
        <f t="shared" si="11"/>
        <v>3725.9525114155249</v>
      </c>
    </row>
    <row r="265" spans="2:29" x14ac:dyDescent="0.2">
      <c r="B265">
        <v>2019</v>
      </c>
      <c r="C265">
        <v>8760</v>
      </c>
      <c r="D265" s="2">
        <f t="shared" si="11"/>
        <v>1677.1308219178081</v>
      </c>
      <c r="E265" s="2">
        <f t="shared" si="11"/>
        <v>6.6326484018264837</v>
      </c>
      <c r="F265" s="2">
        <f t="shared" si="11"/>
        <v>15.15216894977169</v>
      </c>
      <c r="G265" s="2">
        <f t="shared" si="11"/>
        <v>1370.1987442922375</v>
      </c>
      <c r="H265" s="2">
        <f t="shared" si="11"/>
        <v>0</v>
      </c>
      <c r="I265" s="2">
        <f t="shared" si="11"/>
        <v>-9.1324200913242004E-2</v>
      </c>
      <c r="J265" s="2">
        <f t="shared" si="11"/>
        <v>1.9834474885844748</v>
      </c>
      <c r="K265" s="2">
        <f t="shared" si="11"/>
        <v>0</v>
      </c>
      <c r="L265" s="2">
        <f t="shared" si="11"/>
        <v>3.6793378995433792</v>
      </c>
      <c r="M265" s="2">
        <f t="shared" si="11"/>
        <v>0</v>
      </c>
      <c r="N265" s="2">
        <f t="shared" si="11"/>
        <v>154.79269406392694</v>
      </c>
      <c r="O265" s="2">
        <f t="shared" si="11"/>
        <v>783.09691780821913</v>
      </c>
      <c r="P265" s="2">
        <f t="shared" si="11"/>
        <v>0</v>
      </c>
      <c r="Q265" s="2">
        <f t="shared" si="11"/>
        <v>4012.5754566210044</v>
      </c>
    </row>
    <row r="266" spans="2:29" s="13" customFormat="1" x14ac:dyDescent="0.2">
      <c r="B266" s="13">
        <v>2020</v>
      </c>
      <c r="C266" s="11">
        <v>8784</v>
      </c>
      <c r="T266" s="15" t="s">
        <v>190</v>
      </c>
      <c r="U266" s="15" t="s">
        <v>191</v>
      </c>
      <c r="V266" s="15" t="s">
        <v>192</v>
      </c>
      <c r="W266" s="15" t="s">
        <v>193</v>
      </c>
      <c r="X266" s="15" t="s">
        <v>194</v>
      </c>
      <c r="Y266" s="15" t="s">
        <v>195</v>
      </c>
      <c r="Z266" s="15" t="s">
        <v>196</v>
      </c>
      <c r="AA266" s="15" t="s">
        <v>197</v>
      </c>
      <c r="AB266" s="15" t="s">
        <v>198</v>
      </c>
      <c r="AC266" s="15" t="s">
        <v>199</v>
      </c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2">
        <f t="shared" ref="D268:D291" si="12">Y268</f>
        <v>1588.694</v>
      </c>
      <c r="E268" s="2">
        <f t="shared" ref="E268:E291" si="13">Z268</f>
        <v>2.3940000000000001</v>
      </c>
      <c r="F268" s="2">
        <f t="shared" ref="F268:F291" si="14">U268</f>
        <v>32.795659999999998</v>
      </c>
      <c r="G268" s="2">
        <f t="shared" ref="G268:G291" si="15">T268+X268+AA268</f>
        <v>445.55498799999998</v>
      </c>
      <c r="H268" s="2"/>
      <c r="I268" s="2"/>
      <c r="J268" s="2"/>
      <c r="K268" s="2"/>
      <c r="L268" s="2"/>
      <c r="M268" s="2"/>
      <c r="N268" s="2">
        <f t="shared" ref="N268:N291" si="16">V268+W268</f>
        <v>266.85046</v>
      </c>
      <c r="O268" s="2">
        <f t="shared" ref="O268:O291" si="17">AC268</f>
        <v>818.25739999999996</v>
      </c>
      <c r="P268" s="2"/>
      <c r="Q268" s="2">
        <f t="shared" ref="Q268:Q291" si="18">SUM(D268:P268)</f>
        <v>3154.5465079999999</v>
      </c>
      <c r="T268" s="2">
        <f>VLOOKUP(T$266,AURORA!$C$3:$AC$460,$B268-2020,FALSE)</f>
        <v>397.76260000000002</v>
      </c>
      <c r="U268" s="2">
        <f>VLOOKUP(U$266,AURORA!$C$3:$AC$460,$B268-2020,FALSE)</f>
        <v>32.795659999999998</v>
      </c>
      <c r="V268" s="2">
        <f>VLOOKUP(V$266,AURORA!$C$3:$AC$460,$B268-2020,FALSE)</f>
        <v>210.9015</v>
      </c>
      <c r="W268" s="2">
        <f>VLOOKUP(W$266,AURORA!$C$3:$AC$460,$B268-2020,FALSE)</f>
        <v>55.94896</v>
      </c>
      <c r="X268" s="2">
        <f>VLOOKUP(X$266,AURORA!$C$3:$AC$460,$B268-2020,FALSE)</f>
        <v>9.0017180000000003</v>
      </c>
      <c r="Y268" s="2">
        <f>VLOOKUP(Y$266,AURORA!$C$3:$AC$460,$B268-2020,FALSE)</f>
        <v>1588.694</v>
      </c>
      <c r="Z268" s="2">
        <f>VLOOKUP(Z$266,AURORA!$C$3:$AC$460,$B268-2020,FALSE)</f>
        <v>2.3940000000000001</v>
      </c>
      <c r="AA268" s="2">
        <f>VLOOKUP(AA$266,AURORA!$C$3:$AC$460,$B268-2020,FALSE)</f>
        <v>38.790669999999999</v>
      </c>
      <c r="AB268" s="2">
        <f>VLOOKUP(AB$266,AURORA!$C$3:$AC$460,$B268-2020,FALSE)</f>
        <v>-1.527449E-2</v>
      </c>
      <c r="AC268" s="2">
        <f>VLOOKUP(AC$266,AURORA!$C$3:$AC$460,$B268-2020,FALSE)</f>
        <v>818.25739999999996</v>
      </c>
    </row>
    <row r="269" spans="2:29" x14ac:dyDescent="0.2">
      <c r="B269">
        <v>2023</v>
      </c>
      <c r="C269">
        <v>2023</v>
      </c>
      <c r="D269" s="2">
        <f t="shared" si="12"/>
        <v>1222.8340000000001</v>
      </c>
      <c r="E269" s="2">
        <f t="shared" si="13"/>
        <v>2.3940000000000001</v>
      </c>
      <c r="F269" s="2">
        <f t="shared" si="14"/>
        <v>32.795659999999998</v>
      </c>
      <c r="G269" s="2">
        <f t="shared" si="15"/>
        <v>577.33672999999999</v>
      </c>
      <c r="H269" s="2"/>
      <c r="I269" s="2"/>
      <c r="J269" s="2"/>
      <c r="K269" s="2"/>
      <c r="L269" s="2"/>
      <c r="M269" s="2"/>
      <c r="N269" s="2">
        <f t="shared" si="16"/>
        <v>335.78237000000001</v>
      </c>
      <c r="O269" s="2">
        <f t="shared" si="17"/>
        <v>871.84910000000002</v>
      </c>
      <c r="P269" s="2"/>
      <c r="Q269" s="2">
        <f t="shared" si="18"/>
        <v>3042.9918600000001</v>
      </c>
      <c r="T269" s="2">
        <f>VLOOKUP(T$266,AURORA!$C$3:$AC$460,$B269-2020,FALSE)</f>
        <v>408.97660000000002</v>
      </c>
      <c r="U269" s="2">
        <f>VLOOKUP(U$266,AURORA!$C$3:$AC$460,$B269-2020,FALSE)</f>
        <v>32.795659999999998</v>
      </c>
      <c r="V269" s="2">
        <f>VLOOKUP(V$266,AURORA!$C$3:$AC$460,$B269-2020,FALSE)</f>
        <v>279.91309999999999</v>
      </c>
      <c r="W269" s="2">
        <f>VLOOKUP(W$266,AURORA!$C$3:$AC$460,$B269-2020,FALSE)</f>
        <v>55.86927</v>
      </c>
      <c r="X269" s="2">
        <f>VLOOKUP(X$266,AURORA!$C$3:$AC$460,$B269-2020,FALSE)</f>
        <v>137.5052</v>
      </c>
      <c r="Y269" s="2">
        <f>VLOOKUP(Y$266,AURORA!$C$3:$AC$460,$B269-2020,FALSE)</f>
        <v>1222.8340000000001</v>
      </c>
      <c r="Z269" s="2">
        <f>VLOOKUP(Z$266,AURORA!$C$3:$AC$460,$B269-2020,FALSE)</f>
        <v>2.3940000000000001</v>
      </c>
      <c r="AA269" s="2">
        <f>VLOOKUP(AA$266,AURORA!$C$3:$AC$460,$B269-2020,FALSE)</f>
        <v>30.85493</v>
      </c>
      <c r="AB269" s="2">
        <f>VLOOKUP(AB$266,AURORA!$C$3:$AC$460,$B269-2020,FALSE)</f>
        <v>-1.0013050000000001E-2</v>
      </c>
      <c r="AC269" s="2">
        <f>VLOOKUP(AC$266,AURORA!$C$3:$AC$460,$B269-2020,FALSE)</f>
        <v>871.84910000000002</v>
      </c>
    </row>
    <row r="270" spans="2:29" x14ac:dyDescent="0.2">
      <c r="B270">
        <v>2024</v>
      </c>
      <c r="C270">
        <v>2024</v>
      </c>
      <c r="D270" s="2">
        <f t="shared" si="12"/>
        <v>1151.348</v>
      </c>
      <c r="E270" s="2">
        <f t="shared" si="13"/>
        <v>2.3905660000000002</v>
      </c>
      <c r="F270" s="2">
        <f t="shared" si="14"/>
        <v>32.784660000000002</v>
      </c>
      <c r="G270" s="2">
        <f t="shared" si="15"/>
        <v>556.79735000000005</v>
      </c>
      <c r="H270" s="2"/>
      <c r="I270" s="2"/>
      <c r="J270" s="2"/>
      <c r="K270" s="2"/>
      <c r="L270" s="2"/>
      <c r="M270" s="2"/>
      <c r="N270" s="2">
        <f t="shared" si="16"/>
        <v>395.74708000000004</v>
      </c>
      <c r="O270" s="2">
        <f t="shared" si="17"/>
        <v>938.61540000000002</v>
      </c>
      <c r="P270" s="2"/>
      <c r="Q270" s="2">
        <f t="shared" si="18"/>
        <v>3077.6830560000003</v>
      </c>
      <c r="T270" s="2">
        <f>VLOOKUP(T$266,AURORA!$C$3:$AC$460,$B270-2020,FALSE)</f>
        <v>360.38060000000002</v>
      </c>
      <c r="U270" s="2">
        <f>VLOOKUP(U$266,AURORA!$C$3:$AC$460,$B270-2020,FALSE)</f>
        <v>32.784660000000002</v>
      </c>
      <c r="V270" s="2">
        <f>VLOOKUP(V$266,AURORA!$C$3:$AC$460,$B270-2020,FALSE)</f>
        <v>339.95620000000002</v>
      </c>
      <c r="W270" s="2">
        <f>VLOOKUP(W$266,AURORA!$C$3:$AC$460,$B270-2020,FALSE)</f>
        <v>55.790880000000001</v>
      </c>
      <c r="X270" s="2">
        <f>VLOOKUP(X$266,AURORA!$C$3:$AC$460,$B270-2020,FALSE)</f>
        <v>166.95079999999999</v>
      </c>
      <c r="Y270" s="2">
        <f>VLOOKUP(Y$266,AURORA!$C$3:$AC$460,$B270-2020,FALSE)</f>
        <v>1151.348</v>
      </c>
      <c r="Z270" s="2">
        <f>VLOOKUP(Z$266,AURORA!$C$3:$AC$460,$B270-2020,FALSE)</f>
        <v>2.3905660000000002</v>
      </c>
      <c r="AA270" s="2">
        <f>VLOOKUP(AA$266,AURORA!$C$3:$AC$460,$B270-2020,FALSE)</f>
        <v>29.465949999999999</v>
      </c>
      <c r="AB270" s="2">
        <f>VLOOKUP(AB$266,AURORA!$C$3:$AC$460,$B270-2020,FALSE)</f>
        <v>-2.0423449999999999E-2</v>
      </c>
      <c r="AC270" s="2">
        <f>VLOOKUP(AC$266,AURORA!$C$3:$AC$460,$B270-2020,FALSE)</f>
        <v>938.61540000000002</v>
      </c>
    </row>
    <row r="271" spans="2:29" x14ac:dyDescent="0.2">
      <c r="B271">
        <v>2025</v>
      </c>
      <c r="C271">
        <v>2025</v>
      </c>
      <c r="D271" s="2">
        <f t="shared" si="12"/>
        <v>1139.2750000000001</v>
      </c>
      <c r="E271" s="2">
        <f t="shared" si="13"/>
        <v>2.3885890000000001</v>
      </c>
      <c r="F271" s="2">
        <f t="shared" si="14"/>
        <v>32.795659999999998</v>
      </c>
      <c r="G271" s="2">
        <f t="shared" si="15"/>
        <v>552.49722999999994</v>
      </c>
      <c r="H271" s="2"/>
      <c r="I271" s="2"/>
      <c r="J271" s="2"/>
      <c r="K271" s="2"/>
      <c r="L271" s="2"/>
      <c r="M271" s="2"/>
      <c r="N271" s="2">
        <f t="shared" si="16"/>
        <v>434.31550000000004</v>
      </c>
      <c r="O271" s="2">
        <f t="shared" si="17"/>
        <v>952.84059999999999</v>
      </c>
      <c r="P271" s="2"/>
      <c r="Q271" s="2">
        <f t="shared" si="18"/>
        <v>3114.1125790000001</v>
      </c>
      <c r="T271" s="2">
        <f>VLOOKUP(T$266,AURORA!$C$3:$AC$460,$B271-2020,FALSE)</f>
        <v>322.93</v>
      </c>
      <c r="U271" s="2">
        <f>VLOOKUP(U$266,AURORA!$C$3:$AC$460,$B271-2020,FALSE)</f>
        <v>32.795659999999998</v>
      </c>
      <c r="V271" s="2">
        <f>VLOOKUP(V$266,AURORA!$C$3:$AC$460,$B271-2020,FALSE)</f>
        <v>378.48430000000002</v>
      </c>
      <c r="W271" s="2">
        <f>VLOOKUP(W$266,AURORA!$C$3:$AC$460,$B271-2020,FALSE)</f>
        <v>55.831200000000003</v>
      </c>
      <c r="X271" s="2">
        <f>VLOOKUP(X$266,AURORA!$C$3:$AC$460,$B271-2020,FALSE)</f>
        <v>206.22450000000001</v>
      </c>
      <c r="Y271" s="2">
        <f>VLOOKUP(Y$266,AURORA!$C$3:$AC$460,$B271-2020,FALSE)</f>
        <v>1139.2750000000001</v>
      </c>
      <c r="Z271" s="2">
        <f>VLOOKUP(Z$266,AURORA!$C$3:$AC$460,$B271-2020,FALSE)</f>
        <v>2.3885890000000001</v>
      </c>
      <c r="AA271" s="2">
        <f>VLOOKUP(AA$266,AURORA!$C$3:$AC$460,$B271-2020,FALSE)</f>
        <v>23.34273</v>
      </c>
      <c r="AB271" s="2">
        <f>VLOOKUP(AB$266,AURORA!$C$3:$AC$460,$B271-2020,FALSE)</f>
        <v>-3.7121889999999998E-2</v>
      </c>
      <c r="AC271" s="2">
        <f>VLOOKUP(AC$266,AURORA!$C$3:$AC$460,$B271-2020,FALSE)</f>
        <v>952.84059999999999</v>
      </c>
    </row>
    <row r="272" spans="2:29" x14ac:dyDescent="0.2">
      <c r="B272">
        <v>2026</v>
      </c>
      <c r="C272">
        <v>2026</v>
      </c>
      <c r="D272" s="2">
        <f t="shared" si="12"/>
        <v>1149.3789999999999</v>
      </c>
      <c r="E272" s="2">
        <f t="shared" si="13"/>
        <v>2.3864570000000001</v>
      </c>
      <c r="F272" s="2">
        <f t="shared" si="14"/>
        <v>32.795659999999998</v>
      </c>
      <c r="G272" s="2">
        <f t="shared" si="15"/>
        <v>590.94200000000001</v>
      </c>
      <c r="H272" s="2"/>
      <c r="I272" s="2"/>
      <c r="J272" s="2"/>
      <c r="K272" s="2"/>
      <c r="L272" s="2"/>
      <c r="M272" s="2"/>
      <c r="N272" s="2">
        <f t="shared" si="16"/>
        <v>469.33166</v>
      </c>
      <c r="O272" s="2">
        <f t="shared" si="17"/>
        <v>969.41549999999995</v>
      </c>
      <c r="P272" s="2"/>
      <c r="Q272" s="2">
        <f t="shared" si="18"/>
        <v>3214.2502770000001</v>
      </c>
      <c r="T272" s="2">
        <f>VLOOKUP(T$266,AURORA!$C$3:$AC$460,$B272-2020,FALSE)</f>
        <v>330.0813</v>
      </c>
      <c r="U272" s="2">
        <f>VLOOKUP(U$266,AURORA!$C$3:$AC$460,$B272-2020,FALSE)</f>
        <v>32.795659999999998</v>
      </c>
      <c r="V272" s="2">
        <f>VLOOKUP(V$266,AURORA!$C$3:$AC$460,$B272-2020,FALSE)</f>
        <v>413.49090000000001</v>
      </c>
      <c r="W272" s="2">
        <f>VLOOKUP(W$266,AURORA!$C$3:$AC$460,$B272-2020,FALSE)</f>
        <v>55.840760000000003</v>
      </c>
      <c r="X272" s="2">
        <f>VLOOKUP(X$266,AURORA!$C$3:$AC$460,$B272-2020,FALSE)</f>
        <v>241.1781</v>
      </c>
      <c r="Y272" s="2">
        <f>VLOOKUP(Y$266,AURORA!$C$3:$AC$460,$B272-2020,FALSE)</f>
        <v>1149.3789999999999</v>
      </c>
      <c r="Z272" s="2">
        <f>VLOOKUP(Z$266,AURORA!$C$3:$AC$460,$B272-2020,FALSE)</f>
        <v>2.3864570000000001</v>
      </c>
      <c r="AA272" s="2">
        <f>VLOOKUP(AA$266,AURORA!$C$3:$AC$460,$B272-2020,FALSE)</f>
        <v>19.682600000000001</v>
      </c>
      <c r="AB272" s="2">
        <f>VLOOKUP(AB$266,AURORA!$C$3:$AC$460,$B272-2020,FALSE)</f>
        <v>-3.640144E-2</v>
      </c>
      <c r="AC272" s="2">
        <f>VLOOKUP(AC$266,AURORA!$C$3:$AC$460,$B272-2020,FALSE)</f>
        <v>969.41549999999995</v>
      </c>
    </row>
    <row r="273" spans="2:29" x14ac:dyDescent="0.2">
      <c r="B273">
        <v>2027</v>
      </c>
      <c r="C273">
        <v>2027</v>
      </c>
      <c r="D273" s="2">
        <f t="shared" si="12"/>
        <v>1133.1379999999999</v>
      </c>
      <c r="E273" s="2">
        <f t="shared" si="13"/>
        <v>2.3839980000000001</v>
      </c>
      <c r="F273" s="2">
        <f t="shared" si="14"/>
        <v>32.795659999999998</v>
      </c>
      <c r="G273" s="2">
        <f t="shared" si="15"/>
        <v>654.07965999999999</v>
      </c>
      <c r="H273" s="2"/>
      <c r="I273" s="2"/>
      <c r="J273" s="2"/>
      <c r="K273" s="2"/>
      <c r="L273" s="2"/>
      <c r="M273" s="2"/>
      <c r="N273" s="2">
        <f t="shared" si="16"/>
        <v>491.27409999999998</v>
      </c>
      <c r="O273" s="2">
        <f t="shared" si="17"/>
        <v>987.4221</v>
      </c>
      <c r="P273" s="2"/>
      <c r="Q273" s="2">
        <f t="shared" si="18"/>
        <v>3301.0935179999997</v>
      </c>
      <c r="T273" s="2">
        <f>VLOOKUP(T$266,AURORA!$C$3:$AC$460,$B273-2020,FALSE)</f>
        <v>328.40069999999997</v>
      </c>
      <c r="U273" s="2">
        <f>VLOOKUP(U$266,AURORA!$C$3:$AC$460,$B273-2020,FALSE)</f>
        <v>32.795659999999998</v>
      </c>
      <c r="V273" s="2">
        <f>VLOOKUP(V$266,AURORA!$C$3:$AC$460,$B273-2020,FALSE)</f>
        <v>435.43279999999999</v>
      </c>
      <c r="W273" s="2">
        <f>VLOOKUP(W$266,AURORA!$C$3:$AC$460,$B273-2020,FALSE)</f>
        <v>55.841299999999997</v>
      </c>
      <c r="X273" s="2">
        <f>VLOOKUP(X$266,AURORA!$C$3:$AC$460,$B273-2020,FALSE)</f>
        <v>303.4427</v>
      </c>
      <c r="Y273" s="2">
        <f>VLOOKUP(Y$266,AURORA!$C$3:$AC$460,$B273-2020,FALSE)</f>
        <v>1133.1379999999999</v>
      </c>
      <c r="Z273" s="2">
        <f>VLOOKUP(Z$266,AURORA!$C$3:$AC$460,$B273-2020,FALSE)</f>
        <v>2.3839980000000001</v>
      </c>
      <c r="AA273" s="2">
        <f>VLOOKUP(AA$266,AURORA!$C$3:$AC$460,$B273-2020,FALSE)</f>
        <v>22.236260000000001</v>
      </c>
      <c r="AB273" s="2">
        <f>VLOOKUP(AB$266,AURORA!$C$3:$AC$460,$B273-2020,FALSE)</f>
        <v>-4.4188419999999999E-2</v>
      </c>
      <c r="AC273" s="2">
        <f>VLOOKUP(AC$266,AURORA!$C$3:$AC$460,$B273-2020,FALSE)</f>
        <v>987.4221</v>
      </c>
    </row>
    <row r="274" spans="2:29" x14ac:dyDescent="0.2">
      <c r="B274">
        <v>2028</v>
      </c>
      <c r="C274">
        <v>2028</v>
      </c>
      <c r="D274" s="2">
        <f t="shared" si="12"/>
        <v>1132.492</v>
      </c>
      <c r="E274" s="2">
        <f t="shared" si="13"/>
        <v>2.379283</v>
      </c>
      <c r="F274" s="2">
        <f t="shared" si="14"/>
        <v>32.784660000000002</v>
      </c>
      <c r="G274" s="2">
        <f t="shared" si="15"/>
        <v>702.03124000000003</v>
      </c>
      <c r="H274" s="2"/>
      <c r="I274" s="2"/>
      <c r="J274" s="2"/>
      <c r="K274" s="2"/>
      <c r="L274" s="2"/>
      <c r="M274" s="2"/>
      <c r="N274" s="2">
        <f t="shared" si="16"/>
        <v>513.22222999999997</v>
      </c>
      <c r="O274" s="2">
        <f t="shared" si="17"/>
        <v>1017.29</v>
      </c>
      <c r="P274" s="2"/>
      <c r="Q274" s="2">
        <f t="shared" si="18"/>
        <v>3400.1994129999998</v>
      </c>
      <c r="T274" s="2">
        <f>VLOOKUP(T$266,AURORA!$C$3:$AC$460,$B274-2020,FALSE)</f>
        <v>312.16079999999999</v>
      </c>
      <c r="U274" s="2">
        <f>VLOOKUP(U$266,AURORA!$C$3:$AC$460,$B274-2020,FALSE)</f>
        <v>32.784660000000002</v>
      </c>
      <c r="V274" s="2">
        <f>VLOOKUP(V$266,AURORA!$C$3:$AC$460,$B274-2020,FALSE)</f>
        <v>457.3732</v>
      </c>
      <c r="W274" s="2">
        <f>VLOOKUP(W$266,AURORA!$C$3:$AC$460,$B274-2020,FALSE)</f>
        <v>55.849029999999999</v>
      </c>
      <c r="X274" s="2">
        <f>VLOOKUP(X$266,AURORA!$C$3:$AC$460,$B274-2020,FALSE)</f>
        <v>367.18430000000001</v>
      </c>
      <c r="Y274" s="2">
        <f>VLOOKUP(Y$266,AURORA!$C$3:$AC$460,$B274-2020,FALSE)</f>
        <v>1132.492</v>
      </c>
      <c r="Z274" s="2">
        <f>VLOOKUP(Z$266,AURORA!$C$3:$AC$460,$B274-2020,FALSE)</f>
        <v>2.379283</v>
      </c>
      <c r="AA274" s="2">
        <f>VLOOKUP(AA$266,AURORA!$C$3:$AC$460,$B274-2020,FALSE)</f>
        <v>22.686140000000002</v>
      </c>
      <c r="AB274" s="2">
        <f>VLOOKUP(AB$266,AURORA!$C$3:$AC$460,$B274-2020,FALSE)</f>
        <v>-5.1954489999999999E-2</v>
      </c>
      <c r="AC274" s="2">
        <f>VLOOKUP(AC$266,AURORA!$C$3:$AC$460,$B274-2020,FALSE)</f>
        <v>1017.29</v>
      </c>
    </row>
    <row r="275" spans="2:29" x14ac:dyDescent="0.2">
      <c r="B275">
        <v>2029</v>
      </c>
      <c r="C275">
        <v>2029</v>
      </c>
      <c r="D275" s="2">
        <f t="shared" si="12"/>
        <v>1148.0730000000001</v>
      </c>
      <c r="E275" s="2">
        <f t="shared" si="13"/>
        <v>2.380226</v>
      </c>
      <c r="F275" s="2">
        <f t="shared" si="14"/>
        <v>32.795659999999998</v>
      </c>
      <c r="G275" s="2">
        <f t="shared" si="15"/>
        <v>695.50896999999998</v>
      </c>
      <c r="H275" s="2"/>
      <c r="I275" s="2"/>
      <c r="J275" s="2"/>
      <c r="K275" s="2"/>
      <c r="L275" s="2"/>
      <c r="M275" s="2"/>
      <c r="N275" s="2">
        <f t="shared" si="16"/>
        <v>531.95013999999992</v>
      </c>
      <c r="O275" s="2">
        <f t="shared" si="17"/>
        <v>1045.6079999999999</v>
      </c>
      <c r="P275" s="2"/>
      <c r="Q275" s="2">
        <f t="shared" si="18"/>
        <v>3456.3159960000003</v>
      </c>
      <c r="T275" s="2">
        <f>VLOOKUP(T$266,AURORA!$C$3:$AC$460,$B275-2020,FALSE)</f>
        <v>319.34649999999999</v>
      </c>
      <c r="U275" s="2">
        <f>VLOOKUP(U$266,AURORA!$C$3:$AC$460,$B275-2020,FALSE)</f>
        <v>32.795659999999998</v>
      </c>
      <c r="V275" s="2">
        <f>VLOOKUP(V$266,AURORA!$C$3:$AC$460,$B275-2020,FALSE)</f>
        <v>476.11399999999998</v>
      </c>
      <c r="W275" s="2">
        <f>VLOOKUP(W$266,AURORA!$C$3:$AC$460,$B275-2020,FALSE)</f>
        <v>55.83614</v>
      </c>
      <c r="X275" s="2">
        <f>VLOOKUP(X$266,AURORA!$C$3:$AC$460,$B275-2020,FALSE)</f>
        <v>351.27699999999999</v>
      </c>
      <c r="Y275" s="2">
        <f>VLOOKUP(Y$266,AURORA!$C$3:$AC$460,$B275-2020,FALSE)</f>
        <v>1148.0730000000001</v>
      </c>
      <c r="Z275" s="2">
        <f>VLOOKUP(Z$266,AURORA!$C$3:$AC$460,$B275-2020,FALSE)</f>
        <v>2.380226</v>
      </c>
      <c r="AA275" s="2">
        <f>VLOOKUP(AA$266,AURORA!$C$3:$AC$460,$B275-2020,FALSE)</f>
        <v>24.885470000000002</v>
      </c>
      <c r="AB275" s="2">
        <f>VLOOKUP(AB$266,AURORA!$C$3:$AC$460,$B275-2020,FALSE)</f>
        <v>-5.3173419999999999E-2</v>
      </c>
      <c r="AC275" s="2">
        <f>VLOOKUP(AC$266,AURORA!$C$3:$AC$460,$B275-2020,FALSE)</f>
        <v>1045.6079999999999</v>
      </c>
    </row>
    <row r="276" spans="2:29" x14ac:dyDescent="0.2">
      <c r="B276">
        <v>2030</v>
      </c>
      <c r="C276">
        <v>2030</v>
      </c>
      <c r="D276" s="2">
        <f t="shared" si="12"/>
        <v>1041.1890000000001</v>
      </c>
      <c r="E276" s="2">
        <f t="shared" si="13"/>
        <v>2.3703880000000002</v>
      </c>
      <c r="F276" s="2">
        <f t="shared" si="14"/>
        <v>32.795659999999998</v>
      </c>
      <c r="G276" s="2">
        <f t="shared" si="15"/>
        <v>736.50461999999993</v>
      </c>
      <c r="H276" s="2"/>
      <c r="I276" s="2"/>
      <c r="J276" s="2"/>
      <c r="K276" s="2"/>
      <c r="L276" s="2"/>
      <c r="M276" s="2"/>
      <c r="N276" s="2">
        <f t="shared" si="16"/>
        <v>558.41040999999996</v>
      </c>
      <c r="O276" s="2">
        <f t="shared" si="17"/>
        <v>1074.204</v>
      </c>
      <c r="P276" s="2"/>
      <c r="Q276" s="2">
        <f t="shared" si="18"/>
        <v>3445.4740780000002</v>
      </c>
      <c r="T276" s="2">
        <f>VLOOKUP(T$266,AURORA!$C$3:$AC$460,$B276-2020,FALSE)</f>
        <v>273.16699999999997</v>
      </c>
      <c r="U276" s="2">
        <f>VLOOKUP(U$266,AURORA!$C$3:$AC$460,$B276-2020,FALSE)</f>
        <v>32.795659999999998</v>
      </c>
      <c r="V276" s="2">
        <f>VLOOKUP(V$266,AURORA!$C$3:$AC$460,$B276-2020,FALSE)</f>
        <v>502.64080000000001</v>
      </c>
      <c r="W276" s="2">
        <f>VLOOKUP(W$266,AURORA!$C$3:$AC$460,$B276-2020,FALSE)</f>
        <v>55.76961</v>
      </c>
      <c r="X276" s="2">
        <f>VLOOKUP(X$266,AURORA!$C$3:$AC$460,$B276-2020,FALSE)</f>
        <v>441.91910000000001</v>
      </c>
      <c r="Y276" s="2">
        <f>VLOOKUP(Y$266,AURORA!$C$3:$AC$460,$B276-2020,FALSE)</f>
        <v>1041.1890000000001</v>
      </c>
      <c r="Z276" s="2">
        <f>VLOOKUP(Z$266,AURORA!$C$3:$AC$460,$B276-2020,FALSE)</f>
        <v>2.3703880000000002</v>
      </c>
      <c r="AA276" s="2">
        <f>VLOOKUP(AA$266,AURORA!$C$3:$AC$460,$B276-2020,FALSE)</f>
        <v>21.418520000000001</v>
      </c>
      <c r="AB276" s="2">
        <f>VLOOKUP(AB$266,AURORA!$C$3:$AC$460,$B276-2020,FALSE)</f>
        <v>-5.5278010000000002E-2</v>
      </c>
      <c r="AC276" s="2">
        <f>VLOOKUP(AC$266,AURORA!$C$3:$AC$460,$B276-2020,FALSE)</f>
        <v>1074.204</v>
      </c>
    </row>
    <row r="277" spans="2:29" x14ac:dyDescent="0.2">
      <c r="B277">
        <v>2031</v>
      </c>
      <c r="C277">
        <v>2031</v>
      </c>
      <c r="D277" s="2">
        <f t="shared" si="12"/>
        <v>3.9040059999999999</v>
      </c>
      <c r="E277" s="2">
        <f t="shared" si="13"/>
        <v>2.3643209999999999</v>
      </c>
      <c r="F277" s="2">
        <f t="shared" si="14"/>
        <v>32.795659999999998</v>
      </c>
      <c r="G277" s="2">
        <f t="shared" si="15"/>
        <v>772.44536000000005</v>
      </c>
      <c r="H277" s="2"/>
      <c r="I277" s="2"/>
      <c r="J277" s="2"/>
      <c r="K277" s="2"/>
      <c r="L277" s="2"/>
      <c r="M277" s="2"/>
      <c r="N277" s="2">
        <f t="shared" si="16"/>
        <v>585.02989000000002</v>
      </c>
      <c r="O277" s="2">
        <f t="shared" si="17"/>
        <v>1105.5070000000001</v>
      </c>
      <c r="P277" s="2"/>
      <c r="Q277" s="2">
        <f t="shared" si="18"/>
        <v>2502.046237</v>
      </c>
      <c r="T277" s="2">
        <f>VLOOKUP(T$266,AURORA!$C$3:$AC$460,$B277-2020,FALSE)</f>
        <v>285.94729999999998</v>
      </c>
      <c r="U277" s="2">
        <f>VLOOKUP(U$266,AURORA!$C$3:$AC$460,$B277-2020,FALSE)</f>
        <v>32.795659999999998</v>
      </c>
      <c r="V277" s="2">
        <f>VLOOKUP(V$266,AURORA!$C$3:$AC$460,$B277-2020,FALSE)</f>
        <v>529.28989999999999</v>
      </c>
      <c r="W277" s="2">
        <f>VLOOKUP(W$266,AURORA!$C$3:$AC$460,$B277-2020,FALSE)</f>
        <v>55.739989999999999</v>
      </c>
      <c r="X277" s="2">
        <f>VLOOKUP(X$266,AURORA!$C$3:$AC$460,$B277-2020,FALSE)</f>
        <v>463.67950000000002</v>
      </c>
      <c r="Y277" s="2">
        <f>VLOOKUP(Y$266,AURORA!$C$3:$AC$460,$B277-2020,FALSE)</f>
        <v>3.9040059999999999</v>
      </c>
      <c r="Z277" s="2">
        <f>VLOOKUP(Z$266,AURORA!$C$3:$AC$460,$B277-2020,FALSE)</f>
        <v>2.3643209999999999</v>
      </c>
      <c r="AA277" s="2">
        <f>VLOOKUP(AA$266,AURORA!$C$3:$AC$460,$B277-2020,FALSE)</f>
        <v>22.818560000000002</v>
      </c>
      <c r="AB277" s="2">
        <f>VLOOKUP(AB$266,AURORA!$C$3:$AC$460,$B277-2020,FALSE)</f>
        <v>-5.9568129999999997E-2</v>
      </c>
      <c r="AC277" s="2">
        <f>VLOOKUP(AC$266,AURORA!$C$3:$AC$460,$B277-2020,FALSE)</f>
        <v>1105.5070000000001</v>
      </c>
    </row>
    <row r="278" spans="2:29" x14ac:dyDescent="0.2">
      <c r="B278">
        <v>2032</v>
      </c>
      <c r="C278">
        <v>2032</v>
      </c>
      <c r="D278" s="2">
        <f t="shared" si="12"/>
        <v>0</v>
      </c>
      <c r="E278" s="2">
        <f t="shared" si="13"/>
        <v>2.3697979999999998</v>
      </c>
      <c r="F278" s="2">
        <f t="shared" si="14"/>
        <v>32.784660000000002</v>
      </c>
      <c r="G278" s="2">
        <f t="shared" si="15"/>
        <v>750.41030000000001</v>
      </c>
      <c r="H278" s="2"/>
      <c r="I278" s="2"/>
      <c r="J278" s="2"/>
      <c r="K278" s="2"/>
      <c r="L278" s="2"/>
      <c r="M278" s="2"/>
      <c r="N278" s="2">
        <f t="shared" si="16"/>
        <v>612.46861999999999</v>
      </c>
      <c r="O278" s="2">
        <f t="shared" si="17"/>
        <v>1162.771</v>
      </c>
      <c r="P278" s="2"/>
      <c r="Q278" s="2">
        <f t="shared" si="18"/>
        <v>2560.8043779999998</v>
      </c>
      <c r="T278" s="2">
        <f>VLOOKUP(T$266,AURORA!$C$3:$AC$460,$B278-2020,FALSE)</f>
        <v>288.86559999999997</v>
      </c>
      <c r="U278" s="2">
        <f>VLOOKUP(U$266,AURORA!$C$3:$AC$460,$B278-2020,FALSE)</f>
        <v>32.784660000000002</v>
      </c>
      <c r="V278" s="2">
        <f>VLOOKUP(V$266,AURORA!$C$3:$AC$460,$B278-2020,FALSE)</f>
        <v>556.7287</v>
      </c>
      <c r="W278" s="2">
        <f>VLOOKUP(W$266,AURORA!$C$3:$AC$460,$B278-2020,FALSE)</f>
        <v>55.739919999999998</v>
      </c>
      <c r="X278" s="2">
        <f>VLOOKUP(X$266,AURORA!$C$3:$AC$460,$B278-2020,FALSE)</f>
        <v>436.65530000000001</v>
      </c>
      <c r="Y278" s="2">
        <f>VLOOKUP(Y$266,AURORA!$C$3:$AC$460,$B278-2020,FALSE)</f>
        <v>0</v>
      </c>
      <c r="Z278" s="2">
        <f>VLOOKUP(Z$266,AURORA!$C$3:$AC$460,$B278-2020,FALSE)</f>
        <v>2.3697979999999998</v>
      </c>
      <c r="AA278" s="2">
        <f>VLOOKUP(AA$266,AURORA!$C$3:$AC$460,$B278-2020,FALSE)</f>
        <v>24.889399999999998</v>
      </c>
      <c r="AB278" s="2">
        <f>VLOOKUP(AB$266,AURORA!$C$3:$AC$460,$B278-2020,FALSE)</f>
        <v>-5.9970460000000003E-2</v>
      </c>
      <c r="AC278" s="2">
        <f>VLOOKUP(AC$266,AURORA!$C$3:$AC$460,$B278-2020,FALSE)</f>
        <v>1162.771</v>
      </c>
    </row>
    <row r="279" spans="2:29" x14ac:dyDescent="0.2">
      <c r="B279">
        <v>2033</v>
      </c>
      <c r="C279">
        <v>2033</v>
      </c>
      <c r="D279" s="2">
        <f t="shared" si="12"/>
        <v>0</v>
      </c>
      <c r="E279" s="2">
        <f t="shared" si="13"/>
        <v>2.3544830000000001</v>
      </c>
      <c r="F279" s="2">
        <f t="shared" si="14"/>
        <v>32.795659999999998</v>
      </c>
      <c r="G279" s="2">
        <f t="shared" si="15"/>
        <v>808.62652000000003</v>
      </c>
      <c r="H279" s="2"/>
      <c r="I279" s="2"/>
      <c r="J279" s="2"/>
      <c r="K279" s="2"/>
      <c r="L279" s="2"/>
      <c r="M279" s="2"/>
      <c r="N279" s="2">
        <f t="shared" si="16"/>
        <v>640.93861000000004</v>
      </c>
      <c r="O279" s="2">
        <f t="shared" si="17"/>
        <v>1196.2439999999999</v>
      </c>
      <c r="P279" s="2"/>
      <c r="Q279" s="2">
        <f t="shared" si="18"/>
        <v>2680.9592729999999</v>
      </c>
      <c r="T279" s="2">
        <f>VLOOKUP(T$266,AURORA!$C$3:$AC$460,$B279-2020,FALSE)</f>
        <v>300.15750000000003</v>
      </c>
      <c r="U279" s="2">
        <f>VLOOKUP(U$266,AURORA!$C$3:$AC$460,$B279-2020,FALSE)</f>
        <v>32.795659999999998</v>
      </c>
      <c r="V279" s="2">
        <f>VLOOKUP(V$266,AURORA!$C$3:$AC$460,$B279-2020,FALSE)</f>
        <v>585.23180000000002</v>
      </c>
      <c r="W279" s="2">
        <f>VLOOKUP(W$266,AURORA!$C$3:$AC$460,$B279-2020,FALSE)</f>
        <v>55.706809999999997</v>
      </c>
      <c r="X279" s="2">
        <f>VLOOKUP(X$266,AURORA!$C$3:$AC$460,$B279-2020,FALSE)</f>
        <v>488.06880000000001</v>
      </c>
      <c r="Y279" s="2">
        <f>VLOOKUP(Y$266,AURORA!$C$3:$AC$460,$B279-2020,FALSE)</f>
        <v>0</v>
      </c>
      <c r="Z279" s="2">
        <f>VLOOKUP(Z$266,AURORA!$C$3:$AC$460,$B279-2020,FALSE)</f>
        <v>2.3544830000000001</v>
      </c>
      <c r="AA279" s="2">
        <f>VLOOKUP(AA$266,AURORA!$C$3:$AC$460,$B279-2020,FALSE)</f>
        <v>20.400220000000001</v>
      </c>
      <c r="AB279" s="2">
        <f>VLOOKUP(AB$266,AURORA!$C$3:$AC$460,$B279-2020,FALSE)</f>
        <v>-6.4271090000000003E-2</v>
      </c>
      <c r="AC279" s="2">
        <f>VLOOKUP(AC$266,AURORA!$C$3:$AC$460,$B279-2020,FALSE)</f>
        <v>1196.2439999999999</v>
      </c>
    </row>
    <row r="280" spans="2:29" x14ac:dyDescent="0.2">
      <c r="B280">
        <v>2034</v>
      </c>
      <c r="C280">
        <v>2034</v>
      </c>
      <c r="D280" s="2">
        <f t="shared" si="12"/>
        <v>0</v>
      </c>
      <c r="E280" s="2">
        <f t="shared" si="13"/>
        <v>2.343575</v>
      </c>
      <c r="F280" s="2">
        <f t="shared" si="14"/>
        <v>32.795659999999998</v>
      </c>
      <c r="G280" s="2">
        <f t="shared" si="15"/>
        <v>806.15256999999997</v>
      </c>
      <c r="H280" s="2"/>
      <c r="I280" s="2"/>
      <c r="J280" s="2"/>
      <c r="K280" s="2"/>
      <c r="L280" s="2"/>
      <c r="M280" s="2"/>
      <c r="N280" s="2">
        <f t="shared" si="16"/>
        <v>667.28706999999997</v>
      </c>
      <c r="O280" s="2">
        <f t="shared" si="17"/>
        <v>1252.0730000000001</v>
      </c>
      <c r="P280" s="2"/>
      <c r="Q280" s="2">
        <f t="shared" si="18"/>
        <v>2760.651875</v>
      </c>
      <c r="T280" s="2">
        <f>VLOOKUP(T$266,AURORA!$C$3:$AC$460,$B280-2020,FALSE)</f>
        <v>292.6302</v>
      </c>
      <c r="U280" s="2">
        <f>VLOOKUP(U$266,AURORA!$C$3:$AC$460,$B280-2020,FALSE)</f>
        <v>32.795659999999998</v>
      </c>
      <c r="V280" s="2">
        <f>VLOOKUP(V$266,AURORA!$C$3:$AC$460,$B280-2020,FALSE)</f>
        <v>611.60559999999998</v>
      </c>
      <c r="W280" s="2">
        <f>VLOOKUP(W$266,AURORA!$C$3:$AC$460,$B280-2020,FALSE)</f>
        <v>55.681469999999997</v>
      </c>
      <c r="X280" s="2">
        <f>VLOOKUP(X$266,AURORA!$C$3:$AC$460,$B280-2020,FALSE)</f>
        <v>495.61360000000002</v>
      </c>
      <c r="Y280" s="2">
        <f>VLOOKUP(Y$266,AURORA!$C$3:$AC$460,$B280-2020,FALSE)</f>
        <v>0</v>
      </c>
      <c r="Z280" s="2">
        <f>VLOOKUP(Z$266,AURORA!$C$3:$AC$460,$B280-2020,FALSE)</f>
        <v>2.343575</v>
      </c>
      <c r="AA280" s="2">
        <f>VLOOKUP(AA$266,AURORA!$C$3:$AC$460,$B280-2020,FALSE)</f>
        <v>17.908770000000001</v>
      </c>
      <c r="AB280" s="2">
        <f>VLOOKUP(AB$266,AURORA!$C$3:$AC$460,$B280-2020,FALSE)</f>
        <v>-7.0843909999999996E-2</v>
      </c>
      <c r="AC280" s="2">
        <f>VLOOKUP(AC$266,AURORA!$C$3:$AC$460,$B280-2020,FALSE)</f>
        <v>1252.0730000000001</v>
      </c>
    </row>
    <row r="281" spans="2:29" x14ac:dyDescent="0.2">
      <c r="B281">
        <v>2035</v>
      </c>
      <c r="C281">
        <v>2035</v>
      </c>
      <c r="D281" s="2">
        <f t="shared" si="12"/>
        <v>0</v>
      </c>
      <c r="E281" s="2">
        <f t="shared" si="13"/>
        <v>2.3472680000000001</v>
      </c>
      <c r="F281" s="2">
        <f t="shared" si="14"/>
        <v>32.795659999999998</v>
      </c>
      <c r="G281" s="2">
        <f t="shared" si="15"/>
        <v>843.59404000000006</v>
      </c>
      <c r="H281" s="2"/>
      <c r="I281" s="2"/>
      <c r="J281" s="2"/>
      <c r="K281" s="2"/>
      <c r="L281" s="2"/>
      <c r="M281" s="2"/>
      <c r="N281" s="2">
        <f t="shared" si="16"/>
        <v>694.21278000000007</v>
      </c>
      <c r="O281" s="2">
        <f t="shared" si="17"/>
        <v>1300.931</v>
      </c>
      <c r="P281" s="2"/>
      <c r="Q281" s="2">
        <f t="shared" si="18"/>
        <v>2873.880748</v>
      </c>
      <c r="T281" s="2">
        <f>VLOOKUP(T$266,AURORA!$C$3:$AC$460,$B281-2020,FALSE)</f>
        <v>262.65190000000001</v>
      </c>
      <c r="U281" s="2">
        <f>VLOOKUP(U$266,AURORA!$C$3:$AC$460,$B281-2020,FALSE)</f>
        <v>32.795659999999998</v>
      </c>
      <c r="V281" s="2">
        <f>VLOOKUP(V$266,AURORA!$C$3:$AC$460,$B281-2020,FALSE)</f>
        <v>638.52620000000002</v>
      </c>
      <c r="W281" s="2">
        <f>VLOOKUP(W$266,AURORA!$C$3:$AC$460,$B281-2020,FALSE)</f>
        <v>55.686579999999999</v>
      </c>
      <c r="X281" s="2">
        <f>VLOOKUP(X$266,AURORA!$C$3:$AC$460,$B281-2020,FALSE)</f>
        <v>557.04880000000003</v>
      </c>
      <c r="Y281" s="2">
        <f>VLOOKUP(Y$266,AURORA!$C$3:$AC$460,$B281-2020,FALSE)</f>
        <v>0</v>
      </c>
      <c r="Z281" s="2">
        <f>VLOOKUP(Z$266,AURORA!$C$3:$AC$460,$B281-2020,FALSE)</f>
        <v>2.3472680000000001</v>
      </c>
      <c r="AA281" s="2">
        <f>VLOOKUP(AA$266,AURORA!$C$3:$AC$460,$B281-2020,FALSE)</f>
        <v>23.893339999999998</v>
      </c>
      <c r="AB281" s="2">
        <f>VLOOKUP(AB$266,AURORA!$C$3:$AC$460,$B281-2020,FALSE)</f>
        <v>-7.4850739999999999E-2</v>
      </c>
      <c r="AC281" s="2">
        <f>VLOOKUP(AC$266,AURORA!$C$3:$AC$460,$B281-2020,FALSE)</f>
        <v>1300.931</v>
      </c>
    </row>
    <row r="282" spans="2:29" x14ac:dyDescent="0.2">
      <c r="B282">
        <v>2036</v>
      </c>
      <c r="C282">
        <v>2036</v>
      </c>
      <c r="D282" s="2">
        <f t="shared" si="12"/>
        <v>0</v>
      </c>
      <c r="E282" s="2">
        <f t="shared" si="13"/>
        <v>2.3182879999999999</v>
      </c>
      <c r="F282" s="2">
        <f t="shared" si="14"/>
        <v>32.784660000000002</v>
      </c>
      <c r="G282" s="2">
        <f t="shared" si="15"/>
        <v>817.49082999999996</v>
      </c>
      <c r="H282" s="2"/>
      <c r="I282" s="2"/>
      <c r="J282" s="2"/>
      <c r="K282" s="2"/>
      <c r="L282" s="2"/>
      <c r="M282" s="2"/>
      <c r="N282" s="2">
        <f t="shared" si="16"/>
        <v>748.70078000000001</v>
      </c>
      <c r="O282" s="2">
        <f t="shared" si="17"/>
        <v>1342.395</v>
      </c>
      <c r="P282" s="2"/>
      <c r="Q282" s="2">
        <f t="shared" si="18"/>
        <v>2943.689558</v>
      </c>
      <c r="T282" s="2">
        <f>VLOOKUP(T$266,AURORA!$C$3:$AC$460,$B282-2020,FALSE)</f>
        <v>273.92399999999998</v>
      </c>
      <c r="U282" s="2">
        <f>VLOOKUP(U$266,AURORA!$C$3:$AC$460,$B282-2020,FALSE)</f>
        <v>32.784660000000002</v>
      </c>
      <c r="V282" s="2">
        <f>VLOOKUP(V$266,AURORA!$C$3:$AC$460,$B282-2020,FALSE)</f>
        <v>693.14160000000004</v>
      </c>
      <c r="W282" s="2">
        <f>VLOOKUP(W$266,AURORA!$C$3:$AC$460,$B282-2020,FALSE)</f>
        <v>55.559179999999998</v>
      </c>
      <c r="X282" s="2">
        <f>VLOOKUP(X$266,AURORA!$C$3:$AC$460,$B282-2020,FALSE)</f>
        <v>528.26919999999996</v>
      </c>
      <c r="Y282" s="2">
        <f>VLOOKUP(Y$266,AURORA!$C$3:$AC$460,$B282-2020,FALSE)</f>
        <v>0</v>
      </c>
      <c r="Z282" s="2">
        <f>VLOOKUP(Z$266,AURORA!$C$3:$AC$460,$B282-2020,FALSE)</f>
        <v>2.3182879999999999</v>
      </c>
      <c r="AA282" s="2">
        <f>VLOOKUP(AA$266,AURORA!$C$3:$AC$460,$B282-2020,FALSE)</f>
        <v>15.29763</v>
      </c>
      <c r="AB282" s="2">
        <f>VLOOKUP(AB$266,AURORA!$C$3:$AC$460,$B282-2020,FALSE)</f>
        <v>-7.8383809999999998E-2</v>
      </c>
      <c r="AC282" s="2">
        <f>VLOOKUP(AC$266,AURORA!$C$3:$AC$460,$B282-2020,FALSE)</f>
        <v>1342.395</v>
      </c>
    </row>
    <row r="283" spans="2:29" x14ac:dyDescent="0.2">
      <c r="B283">
        <v>2037</v>
      </c>
      <c r="C283">
        <v>2037</v>
      </c>
      <c r="D283" s="2">
        <f t="shared" si="12"/>
        <v>0</v>
      </c>
      <c r="E283" s="2">
        <f t="shared" si="13"/>
        <v>2.2962720000000001</v>
      </c>
      <c r="F283" s="2">
        <f t="shared" si="14"/>
        <v>32.795659999999998</v>
      </c>
      <c r="G283" s="2">
        <f t="shared" si="15"/>
        <v>833.04646000000002</v>
      </c>
      <c r="H283" s="2"/>
      <c r="I283" s="2"/>
      <c r="J283" s="2"/>
      <c r="K283" s="2"/>
      <c r="L283" s="2"/>
      <c r="M283" s="2"/>
      <c r="N283" s="2">
        <f t="shared" si="16"/>
        <v>813.1850300000001</v>
      </c>
      <c r="O283" s="2">
        <f t="shared" si="17"/>
        <v>1378.001</v>
      </c>
      <c r="P283" s="2"/>
      <c r="Q283" s="2">
        <f t="shared" si="18"/>
        <v>3059.3244220000001</v>
      </c>
      <c r="T283" s="2">
        <f>VLOOKUP(T$266,AURORA!$C$3:$AC$460,$B283-2020,FALSE)</f>
        <v>256.21429999999998</v>
      </c>
      <c r="U283" s="2">
        <f>VLOOKUP(U$266,AURORA!$C$3:$AC$460,$B283-2020,FALSE)</f>
        <v>32.795659999999998</v>
      </c>
      <c r="V283" s="2">
        <f>VLOOKUP(V$266,AURORA!$C$3:$AC$460,$B283-2020,FALSE)</f>
        <v>757.58040000000005</v>
      </c>
      <c r="W283" s="2">
        <f>VLOOKUP(W$266,AURORA!$C$3:$AC$460,$B283-2020,FALSE)</f>
        <v>55.60463</v>
      </c>
      <c r="X283" s="2">
        <f>VLOOKUP(X$266,AURORA!$C$3:$AC$460,$B283-2020,FALSE)</f>
        <v>561.25170000000003</v>
      </c>
      <c r="Y283" s="2">
        <f>VLOOKUP(Y$266,AURORA!$C$3:$AC$460,$B283-2020,FALSE)</f>
        <v>0</v>
      </c>
      <c r="Z283" s="2">
        <f>VLOOKUP(Z$266,AURORA!$C$3:$AC$460,$B283-2020,FALSE)</f>
        <v>2.2962720000000001</v>
      </c>
      <c r="AA283" s="2">
        <f>VLOOKUP(AA$266,AURORA!$C$3:$AC$460,$B283-2020,FALSE)</f>
        <v>15.58046</v>
      </c>
      <c r="AB283" s="2">
        <f>VLOOKUP(AB$266,AURORA!$C$3:$AC$460,$B283-2020,FALSE)</f>
        <v>-8.4847610000000004E-2</v>
      </c>
      <c r="AC283" s="2">
        <f>VLOOKUP(AC$266,AURORA!$C$3:$AC$460,$B283-2020,FALSE)</f>
        <v>1378.001</v>
      </c>
    </row>
    <row r="284" spans="2:29" x14ac:dyDescent="0.2">
      <c r="B284">
        <v>2038</v>
      </c>
      <c r="C284">
        <v>2038</v>
      </c>
      <c r="D284" s="2">
        <f t="shared" si="12"/>
        <v>0</v>
      </c>
      <c r="E284" s="2">
        <f t="shared" si="13"/>
        <v>2.2905329999999999</v>
      </c>
      <c r="F284" s="2">
        <f t="shared" si="14"/>
        <v>32.795659999999998</v>
      </c>
      <c r="G284" s="2">
        <f t="shared" si="15"/>
        <v>868.37232999999992</v>
      </c>
      <c r="H284" s="2"/>
      <c r="I284" s="2"/>
      <c r="J284" s="2"/>
      <c r="K284" s="2"/>
      <c r="L284" s="2"/>
      <c r="M284" s="2"/>
      <c r="N284" s="2">
        <f t="shared" si="16"/>
        <v>876.95408999999995</v>
      </c>
      <c r="O284" s="2">
        <f t="shared" si="17"/>
        <v>1441.347</v>
      </c>
      <c r="P284" s="2"/>
      <c r="Q284" s="2">
        <f t="shared" si="18"/>
        <v>3221.7596130000002</v>
      </c>
      <c r="T284" s="2">
        <f>VLOOKUP(T$266,AURORA!$C$3:$AC$460,$B284-2020,FALSE)</f>
        <v>241.1319</v>
      </c>
      <c r="U284" s="2">
        <f>VLOOKUP(U$266,AURORA!$C$3:$AC$460,$B284-2020,FALSE)</f>
        <v>32.795659999999998</v>
      </c>
      <c r="V284" s="2">
        <f>VLOOKUP(V$266,AURORA!$C$3:$AC$460,$B284-2020,FALSE)</f>
        <v>821.49429999999995</v>
      </c>
      <c r="W284" s="2">
        <f>VLOOKUP(W$266,AURORA!$C$3:$AC$460,$B284-2020,FALSE)</f>
        <v>55.459789999999998</v>
      </c>
      <c r="X284" s="2">
        <f>VLOOKUP(X$266,AURORA!$C$3:$AC$460,$B284-2020,FALSE)</f>
        <v>611.53449999999998</v>
      </c>
      <c r="Y284" s="2">
        <f>VLOOKUP(Y$266,AURORA!$C$3:$AC$460,$B284-2020,FALSE)</f>
        <v>0</v>
      </c>
      <c r="Z284" s="2">
        <f>VLOOKUP(Z$266,AURORA!$C$3:$AC$460,$B284-2020,FALSE)</f>
        <v>2.2905329999999999</v>
      </c>
      <c r="AA284" s="2">
        <f>VLOOKUP(AA$266,AURORA!$C$3:$AC$460,$B284-2020,FALSE)</f>
        <v>15.70593</v>
      </c>
      <c r="AB284" s="2">
        <f>VLOOKUP(AB$266,AURORA!$C$3:$AC$460,$B284-2020,FALSE)</f>
        <v>-9.0214329999999995E-2</v>
      </c>
      <c r="AC284" s="2">
        <f>VLOOKUP(AC$266,AURORA!$C$3:$AC$460,$B284-2020,FALSE)</f>
        <v>1441.347</v>
      </c>
    </row>
    <row r="285" spans="2:29" x14ac:dyDescent="0.2">
      <c r="B285">
        <v>2039</v>
      </c>
      <c r="C285">
        <v>2039</v>
      </c>
      <c r="D285" s="2">
        <f t="shared" si="12"/>
        <v>0</v>
      </c>
      <c r="E285" s="2">
        <f t="shared" si="13"/>
        <v>2.2593779999999999</v>
      </c>
      <c r="F285" s="2">
        <f t="shared" si="14"/>
        <v>32.795659999999998</v>
      </c>
      <c r="G285" s="2">
        <f t="shared" si="15"/>
        <v>854.98639000000003</v>
      </c>
      <c r="H285" s="2"/>
      <c r="I285" s="2"/>
      <c r="J285" s="2"/>
      <c r="K285" s="2"/>
      <c r="L285" s="2"/>
      <c r="M285" s="2"/>
      <c r="N285" s="2">
        <f t="shared" si="16"/>
        <v>934.88978999999995</v>
      </c>
      <c r="O285" s="2">
        <f t="shared" si="17"/>
        <v>1471.7439999999999</v>
      </c>
      <c r="P285" s="2"/>
      <c r="Q285" s="2">
        <f t="shared" si="18"/>
        <v>3296.6752179999999</v>
      </c>
      <c r="T285" s="2">
        <f>VLOOKUP(T$266,AURORA!$C$3:$AC$460,$B285-2020,FALSE)</f>
        <v>224.30459999999999</v>
      </c>
      <c r="U285" s="2">
        <f>VLOOKUP(U$266,AURORA!$C$3:$AC$460,$B285-2020,FALSE)</f>
        <v>32.795659999999998</v>
      </c>
      <c r="V285" s="2">
        <f>VLOOKUP(V$266,AURORA!$C$3:$AC$460,$B285-2020,FALSE)</f>
        <v>879.37189999999998</v>
      </c>
      <c r="W285" s="2">
        <f>VLOOKUP(W$266,AURORA!$C$3:$AC$460,$B285-2020,FALSE)</f>
        <v>55.517890000000001</v>
      </c>
      <c r="X285" s="2">
        <f>VLOOKUP(X$266,AURORA!$C$3:$AC$460,$B285-2020,FALSE)</f>
        <v>615.94359999999995</v>
      </c>
      <c r="Y285" s="2">
        <f>VLOOKUP(Y$266,AURORA!$C$3:$AC$460,$B285-2020,FALSE)</f>
        <v>0</v>
      </c>
      <c r="Z285" s="2">
        <f>VLOOKUP(Z$266,AURORA!$C$3:$AC$460,$B285-2020,FALSE)</f>
        <v>2.2593779999999999</v>
      </c>
      <c r="AA285" s="2">
        <f>VLOOKUP(AA$266,AURORA!$C$3:$AC$460,$B285-2020,FALSE)</f>
        <v>14.738189999999999</v>
      </c>
      <c r="AB285" s="2">
        <f>VLOOKUP(AB$266,AURORA!$C$3:$AC$460,$B285-2020,FALSE)</f>
        <v>-9.3589809999999996E-2</v>
      </c>
      <c r="AC285" s="2">
        <f>VLOOKUP(AC$266,AURORA!$C$3:$AC$460,$B285-2020,FALSE)</f>
        <v>1471.7439999999999</v>
      </c>
    </row>
    <row r="286" spans="2:29" x14ac:dyDescent="0.2">
      <c r="B286">
        <v>2040</v>
      </c>
      <c r="C286">
        <v>2040</v>
      </c>
      <c r="D286" s="2">
        <f t="shared" si="12"/>
        <v>0</v>
      </c>
      <c r="E286" s="2">
        <f t="shared" si="13"/>
        <v>2.2446199999999998</v>
      </c>
      <c r="F286" s="2">
        <f t="shared" si="14"/>
        <v>32.784660000000002</v>
      </c>
      <c r="G286" s="2">
        <f t="shared" si="15"/>
        <v>847.45983000000001</v>
      </c>
      <c r="H286" s="2"/>
      <c r="I286" s="2"/>
      <c r="J286" s="2"/>
      <c r="K286" s="2"/>
      <c r="L286" s="2"/>
      <c r="M286" s="2"/>
      <c r="N286" s="2">
        <f t="shared" si="16"/>
        <v>974.75895000000003</v>
      </c>
      <c r="O286" s="2">
        <f t="shared" si="17"/>
        <v>1505.164</v>
      </c>
      <c r="P286" s="2"/>
      <c r="Q286" s="2">
        <f t="shared" si="18"/>
        <v>3362.4120599999997</v>
      </c>
      <c r="T286" s="2">
        <f>VLOOKUP(T$266,AURORA!$C$3:$AC$460,$B286-2020,FALSE)</f>
        <v>216.5994</v>
      </c>
      <c r="U286" s="2">
        <f>VLOOKUP(U$266,AURORA!$C$3:$AC$460,$B286-2020,FALSE)</f>
        <v>32.784660000000002</v>
      </c>
      <c r="V286" s="2">
        <f>VLOOKUP(V$266,AURORA!$C$3:$AC$460,$B286-2020,FALSE)</f>
        <v>919.31650000000002</v>
      </c>
      <c r="W286" s="2">
        <f>VLOOKUP(W$266,AURORA!$C$3:$AC$460,$B286-2020,FALSE)</f>
        <v>55.442450000000001</v>
      </c>
      <c r="X286" s="2">
        <f>VLOOKUP(X$266,AURORA!$C$3:$AC$460,$B286-2020,FALSE)</f>
        <v>615.86689999999999</v>
      </c>
      <c r="Y286" s="2">
        <f>VLOOKUP(Y$266,AURORA!$C$3:$AC$460,$B286-2020,FALSE)</f>
        <v>0</v>
      </c>
      <c r="Z286" s="2">
        <f>VLOOKUP(Z$266,AURORA!$C$3:$AC$460,$B286-2020,FALSE)</f>
        <v>2.2446199999999998</v>
      </c>
      <c r="AA286" s="2">
        <f>VLOOKUP(AA$266,AURORA!$C$3:$AC$460,$B286-2020,FALSE)</f>
        <v>14.99353</v>
      </c>
      <c r="AB286" s="2">
        <f>VLOOKUP(AB$266,AURORA!$C$3:$AC$460,$B286-2020,FALSE)</f>
        <v>-9.7943520000000006E-2</v>
      </c>
      <c r="AC286" s="2">
        <f>VLOOKUP(AC$266,AURORA!$C$3:$AC$460,$B286-2020,FALSE)</f>
        <v>1505.164</v>
      </c>
    </row>
    <row r="287" spans="2:29" x14ac:dyDescent="0.2">
      <c r="B287">
        <v>2041</v>
      </c>
      <c r="C287">
        <v>2041</v>
      </c>
      <c r="D287" s="2">
        <f t="shared" si="12"/>
        <v>0</v>
      </c>
      <c r="E287" s="2">
        <f t="shared" si="13"/>
        <v>2.2327330000000001</v>
      </c>
      <c r="F287" s="2">
        <f t="shared" si="14"/>
        <v>32.795659999999998</v>
      </c>
      <c r="G287" s="2">
        <f t="shared" si="15"/>
        <v>898.28331000000003</v>
      </c>
      <c r="H287" s="2"/>
      <c r="I287" s="2"/>
      <c r="J287" s="2"/>
      <c r="K287" s="2"/>
      <c r="L287" s="2"/>
      <c r="M287" s="2"/>
      <c r="N287" s="2">
        <f t="shared" si="16"/>
        <v>1015.33329</v>
      </c>
      <c r="O287" s="2">
        <f t="shared" si="17"/>
        <v>1540.787</v>
      </c>
      <c r="P287" s="2"/>
      <c r="Q287" s="2">
        <f t="shared" si="18"/>
        <v>3489.4319930000001</v>
      </c>
      <c r="T287" s="2">
        <f>VLOOKUP(T$266,AURORA!$C$3:$AC$460,$B287-2020,FALSE)</f>
        <v>208.97630000000001</v>
      </c>
      <c r="U287" s="2">
        <f>VLOOKUP(U$266,AURORA!$C$3:$AC$460,$B287-2020,FALSE)</f>
        <v>32.795659999999998</v>
      </c>
      <c r="V287" s="2">
        <f>VLOOKUP(V$266,AURORA!$C$3:$AC$460,$B287-2020,FALSE)</f>
        <v>960.03120000000001</v>
      </c>
      <c r="W287" s="2">
        <f>VLOOKUP(W$266,AURORA!$C$3:$AC$460,$B287-2020,FALSE)</f>
        <v>55.30209</v>
      </c>
      <c r="X287" s="2">
        <f>VLOOKUP(X$266,AURORA!$C$3:$AC$460,$B287-2020,FALSE)</f>
        <v>674.52070000000003</v>
      </c>
      <c r="Y287" s="2">
        <f>VLOOKUP(Y$266,AURORA!$C$3:$AC$460,$B287-2020,FALSE)</f>
        <v>0</v>
      </c>
      <c r="Z287" s="2">
        <f>VLOOKUP(Z$266,AURORA!$C$3:$AC$460,$B287-2020,FALSE)</f>
        <v>2.2327330000000001</v>
      </c>
      <c r="AA287" s="2">
        <f>VLOOKUP(AA$266,AURORA!$C$3:$AC$460,$B287-2020,FALSE)</f>
        <v>14.78631</v>
      </c>
      <c r="AB287" s="2">
        <f>VLOOKUP(AB$266,AURORA!$C$3:$AC$460,$B287-2020,FALSE)</f>
        <v>-0.1012878</v>
      </c>
      <c r="AC287" s="2">
        <f>VLOOKUP(AC$266,AURORA!$C$3:$AC$460,$B287-2020,FALSE)</f>
        <v>1540.787</v>
      </c>
    </row>
    <row r="288" spans="2:29" x14ac:dyDescent="0.2">
      <c r="B288">
        <v>2042</v>
      </c>
      <c r="C288">
        <v>2042</v>
      </c>
      <c r="D288" s="2">
        <f t="shared" si="12"/>
        <v>0</v>
      </c>
      <c r="E288" s="2">
        <f t="shared" si="13"/>
        <v>2.1987320000000001</v>
      </c>
      <c r="F288" s="2">
        <f t="shared" si="14"/>
        <v>32.795659999999998</v>
      </c>
      <c r="G288" s="2">
        <f t="shared" si="15"/>
        <v>868.05795999999998</v>
      </c>
      <c r="H288" s="2"/>
      <c r="I288" s="2"/>
      <c r="J288" s="2"/>
      <c r="K288" s="2"/>
      <c r="L288" s="2"/>
      <c r="M288" s="2"/>
      <c r="N288" s="2">
        <f t="shared" si="16"/>
        <v>1057.1273900000001</v>
      </c>
      <c r="O288" s="2">
        <f t="shared" si="17"/>
        <v>1690.1890000000001</v>
      </c>
      <c r="P288" s="2"/>
      <c r="Q288" s="2">
        <f t="shared" si="18"/>
        <v>3650.3687420000001</v>
      </c>
      <c r="T288" s="2">
        <f>VLOOKUP(T$266,AURORA!$C$3:$AC$460,$B288-2020,FALSE)</f>
        <v>194.97239999999999</v>
      </c>
      <c r="U288" s="2">
        <f>VLOOKUP(U$266,AURORA!$C$3:$AC$460,$B288-2020,FALSE)</f>
        <v>32.795659999999998</v>
      </c>
      <c r="V288" s="2">
        <f>VLOOKUP(V$266,AURORA!$C$3:$AC$460,$B288-2020,FALSE)</f>
        <v>1001.806</v>
      </c>
      <c r="W288" s="2">
        <f>VLOOKUP(W$266,AURORA!$C$3:$AC$460,$B288-2020,FALSE)</f>
        <v>55.321390000000001</v>
      </c>
      <c r="X288" s="2">
        <f>VLOOKUP(X$266,AURORA!$C$3:$AC$460,$B288-2020,FALSE)</f>
        <v>658.53110000000004</v>
      </c>
      <c r="Y288" s="2">
        <f>VLOOKUP(Y$266,AURORA!$C$3:$AC$460,$B288-2020,FALSE)</f>
        <v>0</v>
      </c>
      <c r="Z288" s="2">
        <f>VLOOKUP(Z$266,AURORA!$C$3:$AC$460,$B288-2020,FALSE)</f>
        <v>2.1987320000000001</v>
      </c>
      <c r="AA288" s="2">
        <f>VLOOKUP(AA$266,AURORA!$C$3:$AC$460,$B288-2020,FALSE)</f>
        <v>14.554460000000001</v>
      </c>
      <c r="AB288" s="2">
        <f>VLOOKUP(AB$266,AURORA!$C$3:$AC$460,$B288-2020,FALSE)</f>
        <v>-0.1028987</v>
      </c>
      <c r="AC288" s="2">
        <f>VLOOKUP(AC$266,AURORA!$C$3:$AC$460,$B288-2020,FALSE)</f>
        <v>1690.1890000000001</v>
      </c>
    </row>
    <row r="289" spans="2:29" x14ac:dyDescent="0.2">
      <c r="B289">
        <v>2043</v>
      </c>
      <c r="C289">
        <v>2043</v>
      </c>
      <c r="D289" s="2">
        <f t="shared" si="12"/>
        <v>0</v>
      </c>
      <c r="E289" s="2">
        <f t="shared" si="13"/>
        <v>2.1625529999999999</v>
      </c>
      <c r="F289" s="2">
        <f t="shared" si="14"/>
        <v>32.795659999999998</v>
      </c>
      <c r="G289" s="2">
        <f t="shared" si="15"/>
        <v>898.05394999999999</v>
      </c>
      <c r="H289" s="2"/>
      <c r="I289" s="2"/>
      <c r="J289" s="2"/>
      <c r="K289" s="2"/>
      <c r="L289" s="2"/>
      <c r="M289" s="2"/>
      <c r="N289" s="2">
        <f t="shared" si="16"/>
        <v>1095.8041199999998</v>
      </c>
      <c r="O289" s="2">
        <f t="shared" si="17"/>
        <v>1840.481</v>
      </c>
      <c r="P289" s="2"/>
      <c r="Q289" s="2">
        <f t="shared" si="18"/>
        <v>3869.2972829999999</v>
      </c>
      <c r="T289" s="2">
        <f>VLOOKUP(T$266,AURORA!$C$3:$AC$460,$B289-2020,FALSE)</f>
        <v>165.23869999999999</v>
      </c>
      <c r="U289" s="2">
        <f>VLOOKUP(U$266,AURORA!$C$3:$AC$460,$B289-2020,FALSE)</f>
        <v>32.795659999999998</v>
      </c>
      <c r="V289" s="2">
        <f>VLOOKUP(V$266,AURORA!$C$3:$AC$460,$B289-2020,FALSE)</f>
        <v>1040.5239999999999</v>
      </c>
      <c r="W289" s="2">
        <f>VLOOKUP(W$266,AURORA!$C$3:$AC$460,$B289-2020,FALSE)</f>
        <v>55.280119999999997</v>
      </c>
      <c r="X289" s="2">
        <f>VLOOKUP(X$266,AURORA!$C$3:$AC$460,$B289-2020,FALSE)</f>
        <v>719.86180000000002</v>
      </c>
      <c r="Y289" s="2">
        <f>VLOOKUP(Y$266,AURORA!$C$3:$AC$460,$B289-2020,FALSE)</f>
        <v>0</v>
      </c>
      <c r="Z289" s="2">
        <f>VLOOKUP(Z$266,AURORA!$C$3:$AC$460,$B289-2020,FALSE)</f>
        <v>2.1625529999999999</v>
      </c>
      <c r="AA289" s="2">
        <f>VLOOKUP(AA$266,AURORA!$C$3:$AC$460,$B289-2020,FALSE)</f>
        <v>12.95345</v>
      </c>
      <c r="AB289" s="2">
        <f>VLOOKUP(AB$266,AURORA!$C$3:$AC$460,$B289-2020,FALSE)</f>
        <v>-0.1050114</v>
      </c>
      <c r="AC289" s="2">
        <f>VLOOKUP(AC$266,AURORA!$C$3:$AC$460,$B289-2020,FALSE)</f>
        <v>1840.481</v>
      </c>
    </row>
    <row r="290" spans="2:29" x14ac:dyDescent="0.2">
      <c r="B290">
        <v>2044</v>
      </c>
      <c r="C290">
        <v>2044</v>
      </c>
      <c r="D290" s="2">
        <f t="shared" si="12"/>
        <v>0</v>
      </c>
      <c r="E290" s="2">
        <f t="shared" si="13"/>
        <v>2.1370469999999999</v>
      </c>
      <c r="F290" s="2">
        <f t="shared" si="14"/>
        <v>32.784660000000002</v>
      </c>
      <c r="G290" s="2">
        <f t="shared" si="15"/>
        <v>910.07979999999998</v>
      </c>
      <c r="H290" s="2"/>
      <c r="I290" s="2"/>
      <c r="J290" s="2"/>
      <c r="K290" s="2"/>
      <c r="L290" s="2"/>
      <c r="M290" s="2"/>
      <c r="N290" s="2">
        <f t="shared" si="16"/>
        <v>1125.40491</v>
      </c>
      <c r="O290" s="2">
        <f t="shared" si="17"/>
        <v>1963.1579999999999</v>
      </c>
      <c r="P290" s="2"/>
      <c r="Q290" s="2">
        <f t="shared" si="18"/>
        <v>4033.564417</v>
      </c>
      <c r="T290" s="2">
        <f>VLOOKUP(T$266,AURORA!$C$3:$AC$460,$B290-2020,FALSE)</f>
        <v>154.06290000000001</v>
      </c>
      <c r="U290" s="2">
        <f>VLOOKUP(U$266,AURORA!$C$3:$AC$460,$B290-2020,FALSE)</f>
        <v>32.784660000000002</v>
      </c>
      <c r="V290" s="2">
        <f>VLOOKUP(V$266,AURORA!$C$3:$AC$460,$B290-2020,FALSE)</f>
        <v>1070.01</v>
      </c>
      <c r="W290" s="2">
        <f>VLOOKUP(W$266,AURORA!$C$3:$AC$460,$B290-2020,FALSE)</f>
        <v>55.394910000000003</v>
      </c>
      <c r="X290" s="2">
        <f>VLOOKUP(X$266,AURORA!$C$3:$AC$460,$B290-2020,FALSE)</f>
        <v>742.80409999999995</v>
      </c>
      <c r="Y290" s="2">
        <f>VLOOKUP(Y$266,AURORA!$C$3:$AC$460,$B290-2020,FALSE)</f>
        <v>0</v>
      </c>
      <c r="Z290" s="2">
        <f>VLOOKUP(Z$266,AURORA!$C$3:$AC$460,$B290-2020,FALSE)</f>
        <v>2.1370469999999999</v>
      </c>
      <c r="AA290" s="2">
        <f>VLOOKUP(AA$266,AURORA!$C$3:$AC$460,$B290-2020,FALSE)</f>
        <v>13.2128</v>
      </c>
      <c r="AB290" s="2">
        <f>VLOOKUP(AB$266,AURORA!$C$3:$AC$460,$B290-2020,FALSE)</f>
        <v>-0.1083249</v>
      </c>
      <c r="AC290" s="2">
        <f>VLOOKUP(AC$266,AURORA!$C$3:$AC$460,$B290-2020,FALSE)</f>
        <v>1963.1579999999999</v>
      </c>
    </row>
    <row r="291" spans="2:29" x14ac:dyDescent="0.2">
      <c r="B291">
        <v>2045</v>
      </c>
      <c r="C291">
        <v>2045</v>
      </c>
      <c r="D291" s="2">
        <f t="shared" si="12"/>
        <v>0</v>
      </c>
      <c r="E291" s="2">
        <f t="shared" si="13"/>
        <v>2.1187550000000002</v>
      </c>
      <c r="F291" s="2">
        <f t="shared" si="14"/>
        <v>32.795659999999998</v>
      </c>
      <c r="G291" s="2">
        <f t="shared" si="15"/>
        <v>845.8294699999999</v>
      </c>
      <c r="H291" s="2"/>
      <c r="I291" s="2"/>
      <c r="J291" s="2"/>
      <c r="K291" s="2"/>
      <c r="L291" s="2"/>
      <c r="M291" s="2"/>
      <c r="N291" s="2">
        <f t="shared" si="16"/>
        <v>1171.7867999999999</v>
      </c>
      <c r="O291" s="2">
        <f t="shared" si="17"/>
        <v>2021.93</v>
      </c>
      <c r="P291" s="2"/>
      <c r="Q291" s="2">
        <f t="shared" si="18"/>
        <v>4074.460685</v>
      </c>
      <c r="T291" s="2">
        <f>VLOOKUP(T$266,AURORA!$C$3:$AC$460,$B291-2020,FALSE)</f>
        <v>149.8107</v>
      </c>
      <c r="U291" s="2">
        <f>VLOOKUP(U$266,AURORA!$C$3:$AC$460,$B291-2020,FALSE)</f>
        <v>32.795659999999998</v>
      </c>
      <c r="V291" s="2">
        <f>VLOOKUP(V$266,AURORA!$C$3:$AC$460,$B291-2020,FALSE)</f>
        <v>1116.425</v>
      </c>
      <c r="W291" s="2">
        <f>VLOOKUP(W$266,AURORA!$C$3:$AC$460,$B291-2020,FALSE)</f>
        <v>55.361800000000002</v>
      </c>
      <c r="X291" s="2">
        <f>VLOOKUP(X$266,AURORA!$C$3:$AC$460,$B291-2020,FALSE)</f>
        <v>683.03369999999995</v>
      </c>
      <c r="Y291" s="2">
        <f>VLOOKUP(Y$266,AURORA!$C$3:$AC$460,$B291-2020,FALSE)</f>
        <v>0</v>
      </c>
      <c r="Z291" s="2">
        <f>VLOOKUP(Z$266,AURORA!$C$3:$AC$460,$B291-2020,FALSE)</f>
        <v>2.1187550000000002</v>
      </c>
      <c r="AA291" s="2">
        <f>VLOOKUP(AA$266,AURORA!$C$3:$AC$460,$B291-2020,FALSE)</f>
        <v>12.98507</v>
      </c>
      <c r="AB291" s="2">
        <f>VLOOKUP(AB$266,AURORA!$C$3:$AC$460,$B291-2020,FALSE)</f>
        <v>-0.1089373</v>
      </c>
      <c r="AC291" s="2">
        <f>VLOOKUP(AC$266,AURORA!$C$3:$AC$460,$B291-2020,FALSE)</f>
        <v>2021.93</v>
      </c>
    </row>
    <row r="292" spans="2:29" x14ac:dyDescent="0.2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4" sqref="C274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17" max="17" width="10.28515625" bestFit="1" customWidth="1"/>
    <col min="19" max="27" width="12.28515625" style="2" customWidth="1"/>
    <col min="28" max="28" width="9.140625" style="2"/>
  </cols>
  <sheetData>
    <row r="1" spans="1:17" ht="63.75" x14ac:dyDescent="0.2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H230" s="2"/>
      <c r="I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H231" s="2"/>
      <c r="I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H232" s="2"/>
      <c r="I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H233" s="2"/>
      <c r="I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H234" s="2"/>
      <c r="I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H235" s="2"/>
      <c r="I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H236" s="2"/>
      <c r="I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H237" s="2"/>
      <c r="I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H238" s="2"/>
      <c r="I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F239" s="2"/>
      <c r="H239" s="2"/>
      <c r="I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F240" s="2"/>
      <c r="H240" s="2"/>
      <c r="I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F241" s="2"/>
      <c r="H241" s="2"/>
      <c r="I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2024.7682648401826</v>
      </c>
      <c r="E247" s="2">
        <f t="shared" ref="E247:Q262" si="8">SUMIF($B$2:$B$241,$B247,E$2:E$241)/$C247</f>
        <v>136.97180365296805</v>
      </c>
      <c r="F247" s="2">
        <f t="shared" si="8"/>
        <v>286.95456621004564</v>
      </c>
      <c r="G247" s="2">
        <f t="shared" si="8"/>
        <v>1314.3576484018265</v>
      </c>
      <c r="H247" s="2">
        <f t="shared" si="8"/>
        <v>0</v>
      </c>
      <c r="I247" s="2">
        <f t="shared" si="8"/>
        <v>0</v>
      </c>
      <c r="J247" s="2">
        <f t="shared" si="8"/>
        <v>0</v>
      </c>
      <c r="K247" s="2">
        <f t="shared" si="8"/>
        <v>0</v>
      </c>
      <c r="L247" s="2">
        <f t="shared" si="8"/>
        <v>104.06712328767124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3867.1194063926941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1873.63299086758</v>
      </c>
      <c r="E248" s="2">
        <f t="shared" si="8"/>
        <v>128.68527397260274</v>
      </c>
      <c r="F248" s="2">
        <f t="shared" si="8"/>
        <v>258.85707762557075</v>
      </c>
      <c r="G248" s="2">
        <f t="shared" si="8"/>
        <v>1393.9110730593607</v>
      </c>
      <c r="H248" s="2">
        <f t="shared" si="8"/>
        <v>0</v>
      </c>
      <c r="I248" s="2">
        <f t="shared" si="8"/>
        <v>0</v>
      </c>
      <c r="J248" s="2">
        <f t="shared" si="8"/>
        <v>0</v>
      </c>
      <c r="K248" s="2">
        <f t="shared" si="8"/>
        <v>5.1265981735159816</v>
      </c>
      <c r="L248" s="2">
        <f t="shared" si="8"/>
        <v>2.9077625570776258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3663.1207762557078</v>
      </c>
    </row>
    <row r="249" spans="1:17" x14ac:dyDescent="0.2">
      <c r="B249">
        <v>2003</v>
      </c>
      <c r="C249">
        <v>8760</v>
      </c>
      <c r="D249" s="2">
        <f t="shared" si="9"/>
        <v>1950.4519406392694</v>
      </c>
      <c r="E249" s="2">
        <f t="shared" si="8"/>
        <v>121.65650684931506</v>
      </c>
      <c r="F249" s="2">
        <f t="shared" si="8"/>
        <v>200.537100456621</v>
      </c>
      <c r="G249" s="2">
        <f t="shared" si="8"/>
        <v>1512.8743150684932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1.933904109589041</v>
      </c>
      <c r="L249" s="2">
        <f t="shared" si="8"/>
        <v>1.9170091324200913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3789.3707762557078</v>
      </c>
    </row>
    <row r="250" spans="1:17" x14ac:dyDescent="0.2">
      <c r="B250">
        <v>2004</v>
      </c>
      <c r="C250">
        <v>8784</v>
      </c>
      <c r="D250" s="2">
        <f t="shared" si="9"/>
        <v>2078.468237704918</v>
      </c>
      <c r="E250" s="2">
        <f t="shared" si="8"/>
        <v>147.71220400728598</v>
      </c>
      <c r="F250" s="2">
        <f t="shared" si="8"/>
        <v>183.87101548269581</v>
      </c>
      <c r="G250" s="2">
        <f t="shared" si="8"/>
        <v>1864.8386839708562</v>
      </c>
      <c r="H250" s="2">
        <f t="shared" si="8"/>
        <v>0</v>
      </c>
      <c r="I250" s="2">
        <f t="shared" si="8"/>
        <v>0</v>
      </c>
      <c r="J250" s="2">
        <f t="shared" si="8"/>
        <v>0</v>
      </c>
      <c r="K250" s="2">
        <f t="shared" si="8"/>
        <v>2.394467213114754</v>
      </c>
      <c r="L250" s="2">
        <f t="shared" si="8"/>
        <v>10.902777777777779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4288.1873861566482</v>
      </c>
    </row>
    <row r="251" spans="1:17" x14ac:dyDescent="0.2">
      <c r="B251">
        <v>2005</v>
      </c>
      <c r="C251">
        <v>8760</v>
      </c>
      <c r="D251" s="2">
        <f t="shared" si="9"/>
        <v>2098.6599315068493</v>
      </c>
      <c r="E251" s="2">
        <f t="shared" si="8"/>
        <v>144.14463470319635</v>
      </c>
      <c r="F251" s="2">
        <f t="shared" si="8"/>
        <v>194.33550228310503</v>
      </c>
      <c r="G251" s="2">
        <f t="shared" si="8"/>
        <v>2150.1850456621005</v>
      </c>
      <c r="H251" s="2">
        <f t="shared" si="8"/>
        <v>0</v>
      </c>
      <c r="I251" s="2">
        <f t="shared" si="8"/>
        <v>0</v>
      </c>
      <c r="J251" s="2">
        <f t="shared" si="8"/>
        <v>0</v>
      </c>
      <c r="K251" s="2">
        <f t="shared" si="8"/>
        <v>0.94509132420091324</v>
      </c>
      <c r="L251" s="2">
        <f t="shared" si="8"/>
        <v>2.3400684931506848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4590.610273972603</v>
      </c>
    </row>
    <row r="252" spans="1:17" x14ac:dyDescent="0.2">
      <c r="B252">
        <v>2006</v>
      </c>
      <c r="C252">
        <v>8760</v>
      </c>
      <c r="D252" s="2">
        <f t="shared" si="9"/>
        <v>828.02751141552517</v>
      </c>
      <c r="E252" s="2">
        <f t="shared" si="8"/>
        <v>153.39178082191782</v>
      </c>
      <c r="F252" s="2">
        <f t="shared" si="8"/>
        <v>234.88904109589041</v>
      </c>
      <c r="G252" s="2">
        <f t="shared" si="8"/>
        <v>2418.2800228310502</v>
      </c>
      <c r="H252" s="2">
        <f t="shared" si="8"/>
        <v>0</v>
      </c>
      <c r="I252" s="2">
        <f t="shared" si="8"/>
        <v>0</v>
      </c>
      <c r="J252" s="2">
        <f t="shared" si="8"/>
        <v>0</v>
      </c>
      <c r="K252" s="2">
        <f t="shared" si="8"/>
        <v>0.42031963470319633</v>
      </c>
      <c r="L252" s="2">
        <f t="shared" si="8"/>
        <v>1.9801369863013698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3636.9888127853883</v>
      </c>
    </row>
    <row r="253" spans="1:17" x14ac:dyDescent="0.2">
      <c r="B253">
        <v>2007</v>
      </c>
      <c r="C253">
        <v>8760</v>
      </c>
      <c r="D253" s="2">
        <f t="shared" si="9"/>
        <v>809.46472602739721</v>
      </c>
      <c r="E253" s="2">
        <f t="shared" si="8"/>
        <v>143.00125570776257</v>
      </c>
      <c r="F253" s="2">
        <f t="shared" si="8"/>
        <v>228.67488584474887</v>
      </c>
      <c r="G253" s="2">
        <f t="shared" si="8"/>
        <v>2541.4691780821918</v>
      </c>
      <c r="H253" s="2">
        <f t="shared" si="8"/>
        <v>0</v>
      </c>
      <c r="I253" s="2">
        <f t="shared" si="8"/>
        <v>0</v>
      </c>
      <c r="J253" s="2">
        <f t="shared" si="8"/>
        <v>0</v>
      </c>
      <c r="K253" s="2">
        <f t="shared" si="8"/>
        <v>0.48584474885844747</v>
      </c>
      <c r="L253" s="2">
        <f t="shared" si="8"/>
        <v>1.3069634703196347</v>
      </c>
      <c r="M253" s="2">
        <f t="shared" si="8"/>
        <v>0</v>
      </c>
      <c r="N253" s="2">
        <f t="shared" si="8"/>
        <v>5.0189497716894973</v>
      </c>
      <c r="O253" s="2">
        <f t="shared" si="8"/>
        <v>0</v>
      </c>
      <c r="P253" s="2">
        <f t="shared" si="8"/>
        <v>0</v>
      </c>
      <c r="Q253" s="2">
        <f t="shared" si="8"/>
        <v>3729.4218036529678</v>
      </c>
    </row>
    <row r="254" spans="1:17" x14ac:dyDescent="0.2">
      <c r="B254">
        <v>2008</v>
      </c>
      <c r="C254">
        <v>8784</v>
      </c>
      <c r="D254" s="2">
        <f t="shared" si="9"/>
        <v>889.38444899817853</v>
      </c>
      <c r="E254" s="2">
        <f t="shared" si="8"/>
        <v>157.42497723132968</v>
      </c>
      <c r="F254" s="2">
        <f t="shared" si="8"/>
        <v>199.29644808743168</v>
      </c>
      <c r="G254" s="2">
        <f t="shared" si="8"/>
        <v>2729.0426912568305</v>
      </c>
      <c r="H254" s="2">
        <f t="shared" si="8"/>
        <v>0</v>
      </c>
      <c r="I254" s="2">
        <f t="shared" si="8"/>
        <v>0</v>
      </c>
      <c r="J254" s="2">
        <f t="shared" si="8"/>
        <v>0</v>
      </c>
      <c r="K254" s="2">
        <f t="shared" si="8"/>
        <v>0.22620673952641165</v>
      </c>
      <c r="L254" s="2">
        <f t="shared" si="8"/>
        <v>1.6245446265938068</v>
      </c>
      <c r="M254" s="2">
        <f t="shared" si="8"/>
        <v>0</v>
      </c>
      <c r="N254" s="2">
        <f t="shared" si="8"/>
        <v>17.760928961748633</v>
      </c>
      <c r="O254" s="2">
        <f t="shared" si="8"/>
        <v>0</v>
      </c>
      <c r="P254" s="2">
        <f t="shared" si="8"/>
        <v>0</v>
      </c>
      <c r="Q254" s="2">
        <f t="shared" si="8"/>
        <v>3994.7602459016393</v>
      </c>
    </row>
    <row r="255" spans="1:17" x14ac:dyDescent="0.2">
      <c r="B255">
        <v>2009</v>
      </c>
      <c r="C255">
        <v>8760</v>
      </c>
      <c r="D255" s="2">
        <f t="shared" si="9"/>
        <v>860.72340182648406</v>
      </c>
      <c r="E255" s="2">
        <f t="shared" si="8"/>
        <v>186.43972602739726</v>
      </c>
      <c r="F255" s="2">
        <f t="shared" si="8"/>
        <v>280.88995433789955</v>
      </c>
      <c r="G255" s="2">
        <f t="shared" si="8"/>
        <v>2954.0663242009132</v>
      </c>
      <c r="H255" s="2">
        <f t="shared" si="8"/>
        <v>0</v>
      </c>
      <c r="I255" s="2">
        <f t="shared" si="8"/>
        <v>0</v>
      </c>
      <c r="J255" s="2">
        <f t="shared" si="8"/>
        <v>0</v>
      </c>
      <c r="K255" s="2">
        <f t="shared" si="8"/>
        <v>0.27237442922374427</v>
      </c>
      <c r="L255" s="2">
        <f t="shared" si="8"/>
        <v>1.8476027397260273</v>
      </c>
      <c r="M255" s="2">
        <f t="shared" si="8"/>
        <v>0</v>
      </c>
      <c r="N255" s="2">
        <f t="shared" si="8"/>
        <v>19.898287671232875</v>
      </c>
      <c r="O255" s="2">
        <f t="shared" si="8"/>
        <v>0</v>
      </c>
      <c r="P255" s="2">
        <f t="shared" si="8"/>
        <v>0</v>
      </c>
      <c r="Q255" s="2">
        <f t="shared" si="8"/>
        <v>4304.1376712328765</v>
      </c>
    </row>
    <row r="256" spans="1:17" x14ac:dyDescent="0.2">
      <c r="B256">
        <v>2010</v>
      </c>
      <c r="C256">
        <v>8760</v>
      </c>
      <c r="D256" s="2">
        <f t="shared" si="9"/>
        <v>798.77876712328771</v>
      </c>
      <c r="E256" s="2">
        <f t="shared" si="8"/>
        <v>236.27043378995432</v>
      </c>
      <c r="F256" s="2">
        <f t="shared" si="8"/>
        <v>246.26678082191782</v>
      </c>
      <c r="G256" s="2">
        <f t="shared" si="8"/>
        <v>2704.1316210045661</v>
      </c>
      <c r="H256" s="2">
        <f t="shared" si="8"/>
        <v>0</v>
      </c>
      <c r="I256" s="2">
        <f t="shared" si="8"/>
        <v>0</v>
      </c>
      <c r="J256" s="2">
        <f t="shared" si="8"/>
        <v>0</v>
      </c>
      <c r="K256" s="2">
        <f t="shared" si="8"/>
        <v>0.64543378995433787</v>
      </c>
      <c r="L256" s="2">
        <f t="shared" si="8"/>
        <v>1.2737442922374429</v>
      </c>
      <c r="M256" s="2">
        <f t="shared" si="8"/>
        <v>0</v>
      </c>
      <c r="N256" s="2">
        <f t="shared" si="8"/>
        <v>24.762100456621006</v>
      </c>
      <c r="O256" s="2">
        <f t="shared" si="8"/>
        <v>0</v>
      </c>
      <c r="P256" s="2">
        <f t="shared" si="8"/>
        <v>0.10148401826484019</v>
      </c>
      <c r="Q256" s="2">
        <f t="shared" si="8"/>
        <v>4012.2303652968035</v>
      </c>
    </row>
    <row r="257" spans="2:28" x14ac:dyDescent="0.2">
      <c r="B257">
        <v>2011</v>
      </c>
      <c r="C257">
        <v>8760</v>
      </c>
      <c r="D257" s="2">
        <f t="shared" si="9"/>
        <v>617.27218150684939</v>
      </c>
      <c r="E257" s="2">
        <f t="shared" si="8"/>
        <v>244.99075456621009</v>
      </c>
      <c r="F257" s="2">
        <f t="shared" si="8"/>
        <v>250.06655593607309</v>
      </c>
      <c r="G257" s="2">
        <f t="shared" si="8"/>
        <v>2493.3101084474883</v>
      </c>
      <c r="H257" s="2">
        <f t="shared" si="8"/>
        <v>0</v>
      </c>
      <c r="I257" s="2">
        <f t="shared" si="8"/>
        <v>4.3170102739726026</v>
      </c>
      <c r="J257" s="2">
        <f t="shared" si="8"/>
        <v>0</v>
      </c>
      <c r="K257" s="2">
        <f t="shared" si="8"/>
        <v>0.82886757990867577</v>
      </c>
      <c r="L257" s="2">
        <f t="shared" si="8"/>
        <v>1.6224509132420089</v>
      </c>
      <c r="M257" s="2">
        <f t="shared" si="8"/>
        <v>0</v>
      </c>
      <c r="N257" s="2">
        <f t="shared" si="8"/>
        <v>33.244807077625573</v>
      </c>
      <c r="O257" s="2">
        <f t="shared" si="8"/>
        <v>0</v>
      </c>
      <c r="P257" s="2">
        <f t="shared" si="8"/>
        <v>0</v>
      </c>
      <c r="Q257" s="2">
        <f t="shared" si="8"/>
        <v>3645.6527363013702</v>
      </c>
    </row>
    <row r="258" spans="2:28" x14ac:dyDescent="0.2">
      <c r="B258">
        <v>2012</v>
      </c>
      <c r="C258">
        <v>8784</v>
      </c>
      <c r="D258" s="2">
        <f t="shared" si="9"/>
        <v>464.41617030965392</v>
      </c>
      <c r="E258" s="2">
        <f t="shared" si="8"/>
        <v>267.24326047358829</v>
      </c>
      <c r="F258" s="2">
        <f t="shared" si="8"/>
        <v>277.82502504553736</v>
      </c>
      <c r="G258" s="2">
        <f t="shared" si="8"/>
        <v>2919.701534608379</v>
      </c>
      <c r="H258" s="2">
        <f t="shared" si="8"/>
        <v>0</v>
      </c>
      <c r="I258" s="2">
        <f t="shared" si="8"/>
        <v>1.3580384790528235</v>
      </c>
      <c r="J258" s="2">
        <f t="shared" si="8"/>
        <v>2.1585837887067396</v>
      </c>
      <c r="K258" s="2">
        <f t="shared" si="8"/>
        <v>0.8338183060109291</v>
      </c>
      <c r="L258" s="2">
        <f t="shared" si="8"/>
        <v>2.1487602459016393</v>
      </c>
      <c r="M258" s="2">
        <f t="shared" si="8"/>
        <v>0</v>
      </c>
      <c r="N258" s="2">
        <f t="shared" si="8"/>
        <v>53.895325591985433</v>
      </c>
      <c r="O258" s="2">
        <f t="shared" si="8"/>
        <v>14.661657559198543</v>
      </c>
      <c r="P258" s="2">
        <f t="shared" si="8"/>
        <v>0</v>
      </c>
      <c r="Q258" s="2">
        <f t="shared" si="8"/>
        <v>4004.2421744080152</v>
      </c>
    </row>
    <row r="259" spans="2:28" x14ac:dyDescent="0.2">
      <c r="B259">
        <v>2013</v>
      </c>
      <c r="C259">
        <v>8760</v>
      </c>
      <c r="D259" s="2">
        <f t="shared" si="9"/>
        <v>599.83484703196348</v>
      </c>
      <c r="E259" s="2">
        <f t="shared" si="8"/>
        <v>304.78916666666669</v>
      </c>
      <c r="F259" s="2">
        <f t="shared" si="8"/>
        <v>306.15787785388136</v>
      </c>
      <c r="G259" s="2">
        <f t="shared" si="8"/>
        <v>2827.2412305936073</v>
      </c>
      <c r="H259" s="2">
        <f t="shared" si="8"/>
        <v>0</v>
      </c>
      <c r="I259" s="2">
        <f t="shared" si="8"/>
        <v>2.8982454337899539</v>
      </c>
      <c r="J259" s="2">
        <f t="shared" si="8"/>
        <v>2.7713470319634701</v>
      </c>
      <c r="K259" s="2">
        <f t="shared" si="8"/>
        <v>0.71965182648401838</v>
      </c>
      <c r="L259" s="2">
        <f t="shared" si="8"/>
        <v>2.1564280821917805</v>
      </c>
      <c r="M259" s="2">
        <f t="shared" si="8"/>
        <v>0</v>
      </c>
      <c r="N259" s="2">
        <f t="shared" si="8"/>
        <v>85.089270547945205</v>
      </c>
      <c r="O259" s="2">
        <f t="shared" si="8"/>
        <v>28.601484018264841</v>
      </c>
      <c r="P259" s="2">
        <f t="shared" si="8"/>
        <v>0</v>
      </c>
      <c r="Q259" s="2">
        <f t="shared" si="8"/>
        <v>4160.2595490867579</v>
      </c>
    </row>
    <row r="260" spans="2:28" x14ac:dyDescent="0.2">
      <c r="B260">
        <v>2014</v>
      </c>
      <c r="C260">
        <v>8760</v>
      </c>
      <c r="D260" s="2">
        <f t="shared" si="9"/>
        <v>747.4730125570776</v>
      </c>
      <c r="E260" s="2">
        <f t="shared" si="8"/>
        <v>343.11784132420092</v>
      </c>
      <c r="F260" s="2">
        <f t="shared" si="8"/>
        <v>275.0267534246575</v>
      </c>
      <c r="G260" s="2">
        <f t="shared" si="8"/>
        <v>2606.4603652968035</v>
      </c>
      <c r="H260" s="2">
        <f t="shared" si="8"/>
        <v>0</v>
      </c>
      <c r="I260" s="2">
        <f t="shared" si="8"/>
        <v>2.7873413242009133</v>
      </c>
      <c r="J260" s="2">
        <f t="shared" si="8"/>
        <v>2.8042305936073055</v>
      </c>
      <c r="K260" s="2">
        <f t="shared" si="8"/>
        <v>0.5880570776255708</v>
      </c>
      <c r="L260" s="2">
        <f t="shared" si="8"/>
        <v>1.751901826484018</v>
      </c>
      <c r="M260" s="2">
        <f t="shared" si="8"/>
        <v>0</v>
      </c>
      <c r="N260" s="2">
        <f t="shared" si="8"/>
        <v>117.30840410958903</v>
      </c>
      <c r="O260" s="2">
        <f t="shared" si="8"/>
        <v>34.261872146118719</v>
      </c>
      <c r="P260" s="2">
        <f t="shared" si="8"/>
        <v>0</v>
      </c>
      <c r="Q260" s="2">
        <f t="shared" si="8"/>
        <v>4131.5797796803654</v>
      </c>
    </row>
    <row r="261" spans="2:28" x14ac:dyDescent="0.2">
      <c r="B261">
        <v>2015</v>
      </c>
      <c r="C261">
        <v>8760</v>
      </c>
      <c r="D261" s="2">
        <f t="shared" si="9"/>
        <v>303.3433789954338</v>
      </c>
      <c r="E261" s="2">
        <f t="shared" si="8"/>
        <v>355.08047945205482</v>
      </c>
      <c r="F261" s="2">
        <f t="shared" si="8"/>
        <v>258.46301369863016</v>
      </c>
      <c r="G261" s="2">
        <f t="shared" si="8"/>
        <v>3310.4468036529679</v>
      </c>
      <c r="H261" s="2">
        <f t="shared" si="8"/>
        <v>0</v>
      </c>
      <c r="I261" s="2">
        <f t="shared" si="8"/>
        <v>0.11552511415525114</v>
      </c>
      <c r="J261" s="2">
        <f t="shared" si="8"/>
        <v>2.9331050228310502</v>
      </c>
      <c r="K261" s="2">
        <f t="shared" si="8"/>
        <v>0.63036529680365294</v>
      </c>
      <c r="L261" s="2">
        <f t="shared" si="8"/>
        <v>1.8244292237442923</v>
      </c>
      <c r="M261" s="2">
        <f t="shared" si="8"/>
        <v>0</v>
      </c>
      <c r="N261" s="2">
        <f t="shared" si="8"/>
        <v>189.20171232876712</v>
      </c>
      <c r="O261" s="2">
        <f t="shared" si="8"/>
        <v>35.356621004566207</v>
      </c>
      <c r="P261" s="2">
        <f t="shared" si="8"/>
        <v>0</v>
      </c>
      <c r="Q261" s="2">
        <f t="shared" si="8"/>
        <v>4457.395433789954</v>
      </c>
    </row>
    <row r="262" spans="2:28" x14ac:dyDescent="0.2">
      <c r="B262">
        <v>2016</v>
      </c>
      <c r="C262">
        <v>8784</v>
      </c>
      <c r="D262" s="2">
        <f t="shared" si="9"/>
        <v>246.67941712204006</v>
      </c>
      <c r="E262" s="2">
        <f t="shared" si="8"/>
        <v>438.09187158469945</v>
      </c>
      <c r="F262" s="2">
        <f t="shared" si="8"/>
        <v>201.12010473588342</v>
      </c>
      <c r="G262" s="2">
        <f t="shared" si="8"/>
        <v>3283.162340619308</v>
      </c>
      <c r="H262" s="2">
        <f t="shared" si="8"/>
        <v>0</v>
      </c>
      <c r="I262" s="2">
        <f t="shared" si="8"/>
        <v>6.7053734061930784E-2</v>
      </c>
      <c r="J262" s="2">
        <f t="shared" si="8"/>
        <v>2.9451275045537342</v>
      </c>
      <c r="K262" s="2">
        <f t="shared" si="8"/>
        <v>8.4471766848816035E-2</v>
      </c>
      <c r="L262" s="2">
        <f t="shared" si="8"/>
        <v>1.2509107468123861</v>
      </c>
      <c r="M262" s="2">
        <f t="shared" si="8"/>
        <v>0</v>
      </c>
      <c r="N262" s="2">
        <f t="shared" si="8"/>
        <v>289.84312386156648</v>
      </c>
      <c r="O262" s="2">
        <f t="shared" si="8"/>
        <v>39.146744080145723</v>
      </c>
      <c r="P262" s="2">
        <f t="shared" si="8"/>
        <v>0</v>
      </c>
      <c r="Q262" s="2">
        <f t="shared" si="8"/>
        <v>4502.3911657559202</v>
      </c>
    </row>
    <row r="263" spans="2:28" x14ac:dyDescent="0.2">
      <c r="B263">
        <v>2017</v>
      </c>
      <c r="C263">
        <v>8760</v>
      </c>
      <c r="D263" s="2">
        <f t="shared" si="9"/>
        <v>212.96689497716895</v>
      </c>
      <c r="E263" s="2">
        <f t="shared" si="9"/>
        <v>384.09714611872147</v>
      </c>
      <c r="F263" s="2">
        <f t="shared" si="9"/>
        <v>204.69337899543379</v>
      </c>
      <c r="G263" s="2">
        <f t="shared" si="9"/>
        <v>3041.944406392694</v>
      </c>
      <c r="H263" s="2">
        <f t="shared" si="9"/>
        <v>0</v>
      </c>
      <c r="I263" s="2">
        <f t="shared" si="9"/>
        <v>3.6034246575342466</v>
      </c>
      <c r="J263" s="2">
        <f t="shared" si="9"/>
        <v>6.8388127853881278</v>
      </c>
      <c r="K263" s="2">
        <f t="shared" si="9"/>
        <v>0</v>
      </c>
      <c r="L263" s="2">
        <f t="shared" si="9"/>
        <v>0.99851598173515976</v>
      </c>
      <c r="M263" s="2">
        <f t="shared" si="9"/>
        <v>0</v>
      </c>
      <c r="N263" s="2">
        <f t="shared" si="9"/>
        <v>437.78299086757988</v>
      </c>
      <c r="O263" s="2">
        <f t="shared" si="9"/>
        <v>41.2412100456621</v>
      </c>
      <c r="P263" s="2">
        <f t="shared" si="9"/>
        <v>0</v>
      </c>
      <c r="Q263" s="2">
        <f t="shared" si="9"/>
        <v>4334.1667808219181</v>
      </c>
    </row>
    <row r="264" spans="2:28" x14ac:dyDescent="0.2">
      <c r="B264">
        <v>2018</v>
      </c>
      <c r="C264">
        <v>8760</v>
      </c>
      <c r="D264" s="2">
        <f t="shared" ref="D264:Q265" si="10">SUMIF($B$2:$B$241,$B264,D$2:D$241)/$C264</f>
        <v>283.68116438356162</v>
      </c>
      <c r="E264" s="2">
        <f t="shared" si="10"/>
        <v>414.37625570776254</v>
      </c>
      <c r="F264" s="2">
        <f t="shared" si="10"/>
        <v>215.48550228310503</v>
      </c>
      <c r="G264" s="2">
        <f t="shared" si="10"/>
        <v>3059.3944063926942</v>
      </c>
      <c r="H264" s="2">
        <f t="shared" si="10"/>
        <v>0</v>
      </c>
      <c r="I264" s="2">
        <f t="shared" si="10"/>
        <v>3.2856164383561643</v>
      </c>
      <c r="J264" s="2">
        <f t="shared" si="10"/>
        <v>7.8621004566210049</v>
      </c>
      <c r="K264" s="2">
        <f t="shared" si="10"/>
        <v>0</v>
      </c>
      <c r="L264" s="2">
        <f t="shared" si="10"/>
        <v>1.1695205479452055</v>
      </c>
      <c r="M264" s="2">
        <f t="shared" si="10"/>
        <v>0</v>
      </c>
      <c r="N264" s="2">
        <f t="shared" si="10"/>
        <v>530.89851598173516</v>
      </c>
      <c r="O264" s="2">
        <f t="shared" si="10"/>
        <v>41.962557077625569</v>
      </c>
      <c r="P264" s="2">
        <f t="shared" si="10"/>
        <v>0</v>
      </c>
      <c r="Q264" s="2">
        <f t="shared" si="10"/>
        <v>4558.1156392694065</v>
      </c>
    </row>
    <row r="265" spans="2:28" x14ac:dyDescent="0.2">
      <c r="B265">
        <v>2019</v>
      </c>
      <c r="C265">
        <v>8760</v>
      </c>
      <c r="D265" s="2">
        <f t="shared" si="10"/>
        <v>312.26700913242007</v>
      </c>
      <c r="E265" s="2">
        <f t="shared" si="10"/>
        <v>430.11050228310501</v>
      </c>
      <c r="F265" s="2">
        <f t="shared" si="10"/>
        <v>254.94817351598172</v>
      </c>
      <c r="G265" s="2">
        <f t="shared" si="10"/>
        <v>2942.6554794520548</v>
      </c>
      <c r="H265" s="2">
        <f t="shared" si="10"/>
        <v>0</v>
      </c>
      <c r="I265" s="2">
        <f t="shared" si="10"/>
        <v>2.4565068493150686</v>
      </c>
      <c r="J265" s="2">
        <f t="shared" si="10"/>
        <v>5.965867579908676</v>
      </c>
      <c r="K265" s="2">
        <f t="shared" si="10"/>
        <v>0</v>
      </c>
      <c r="L265" s="2">
        <f t="shared" si="10"/>
        <v>1.4091324200913242</v>
      </c>
      <c r="M265" s="2">
        <f t="shared" si="10"/>
        <v>0</v>
      </c>
      <c r="N265" s="2">
        <f t="shared" si="10"/>
        <v>555.48812785388122</v>
      </c>
      <c r="O265" s="2">
        <f t="shared" si="10"/>
        <v>36.981050228310501</v>
      </c>
      <c r="P265" s="2">
        <f t="shared" si="10"/>
        <v>0</v>
      </c>
      <c r="Q265" s="2">
        <f t="shared" si="10"/>
        <v>4542.2818493150689</v>
      </c>
    </row>
    <row r="266" spans="2:28" s="13" customFormat="1" x14ac:dyDescent="0.2">
      <c r="B266" s="13">
        <v>2020</v>
      </c>
      <c r="C266" s="11">
        <v>8784</v>
      </c>
      <c r="S266" s="14" t="s">
        <v>201</v>
      </c>
      <c r="T266" s="14" t="s">
        <v>202</v>
      </c>
      <c r="U266" s="14" t="s">
        <v>203</v>
      </c>
      <c r="V266" s="14" t="s">
        <v>204</v>
      </c>
      <c r="W266" s="14" t="s">
        <v>205</v>
      </c>
      <c r="X266" s="14" t="s">
        <v>206</v>
      </c>
      <c r="Y266" s="14" t="s">
        <v>207</v>
      </c>
      <c r="Z266" s="14" t="s">
        <v>208</v>
      </c>
      <c r="AA266" s="14" t="s">
        <v>209</v>
      </c>
      <c r="AB266" s="14" t="s">
        <v>210</v>
      </c>
    </row>
    <row r="267" spans="2:28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28" x14ac:dyDescent="0.2">
      <c r="B268">
        <v>2022</v>
      </c>
      <c r="C268">
        <v>2022</v>
      </c>
      <c r="D268" s="2">
        <f t="shared" ref="D268:D290" si="11">X268</f>
        <v>594.64859999999999</v>
      </c>
      <c r="E268" s="2">
        <f t="shared" ref="E268:E290" si="12">Y268</f>
        <v>607.55050000000006</v>
      </c>
      <c r="F268" s="2">
        <f t="shared" ref="F268:F290" si="13">T268</f>
        <v>244.60120000000001</v>
      </c>
      <c r="G268" s="2">
        <f t="shared" ref="G268:G290" si="14">S268+W268+Z268</f>
        <v>1599.410155</v>
      </c>
      <c r="H268" s="2"/>
      <c r="I268" s="2"/>
      <c r="J268" s="2"/>
      <c r="K268" s="2"/>
      <c r="L268" s="2"/>
      <c r="M268" s="2"/>
      <c r="N268" s="2">
        <f t="shared" ref="N268:N291" si="15">U268+V268+AA268</f>
        <v>1111.06539</v>
      </c>
      <c r="O268" s="2">
        <f t="shared" ref="O268:O290" si="16">AB268</f>
        <v>257.59160000000003</v>
      </c>
      <c r="P268" s="2"/>
      <c r="Q268" s="2">
        <f t="shared" ref="Q268:Q291" si="17">SUM(D268:P268)</f>
        <v>4414.8674449999999</v>
      </c>
      <c r="S268" s="2">
        <f>VLOOKUP(S$266,AURORA!$C$3:$AC$460,$B268-2020,FALSE)</f>
        <v>1591.3610000000001</v>
      </c>
      <c r="T268" s="2">
        <f>VLOOKUP(T$266,AURORA!$C$3:$AC$460,$B268-2020,FALSE)</f>
        <v>244.60120000000001</v>
      </c>
      <c r="U268" s="2">
        <f>VLOOKUP(U$266,AURORA!$C$3:$AC$460,$B268-2020,FALSE)</f>
        <v>431.39870000000002</v>
      </c>
      <c r="V268" s="2">
        <f>VLOOKUP(V$266,AURORA!$C$3:$AC$460,$B268-2020,FALSE)</f>
        <v>617.51819999999998</v>
      </c>
      <c r="W268" s="2">
        <f>VLOOKUP(W$266,AURORA!$C$3:$AC$460,$B268-2020,FALSE)</f>
        <v>2.483943</v>
      </c>
      <c r="X268" s="2">
        <f>VLOOKUP(X$266,AURORA!$C$3:$AC$460,$B268-2020,FALSE)</f>
        <v>594.64859999999999</v>
      </c>
      <c r="Y268" s="2">
        <f>VLOOKUP(Y$266,AURORA!$C$3:$AC$460,$B268-2020,FALSE)</f>
        <v>607.55050000000006</v>
      </c>
      <c r="Z268" s="2">
        <f>VLOOKUP(Z$266,AURORA!$C$3:$AC$460,$B268-2020,FALSE)</f>
        <v>5.5652119999999998</v>
      </c>
      <c r="AA268" s="2">
        <f>VLOOKUP(AA$266,AURORA!$C$3:$AC$460,$B268-2020,FALSE)</f>
        <v>62.148490000000002</v>
      </c>
      <c r="AB268" s="2">
        <f>VLOOKUP(AB$266,AURORA!$C$3:$AC$460,$B268-2020,FALSE)</f>
        <v>257.59160000000003</v>
      </c>
    </row>
    <row r="269" spans="2:28" x14ac:dyDescent="0.2">
      <c r="B269">
        <v>2023</v>
      </c>
      <c r="C269">
        <v>2023</v>
      </c>
      <c r="D269" s="2">
        <f t="shared" si="11"/>
        <v>405.32929999999999</v>
      </c>
      <c r="E269" s="2">
        <f t="shared" si="12"/>
        <v>607.14</v>
      </c>
      <c r="F269" s="2">
        <f t="shared" si="13"/>
        <v>244.60120000000001</v>
      </c>
      <c r="G269" s="2">
        <f t="shared" si="14"/>
        <v>1455.4412930000001</v>
      </c>
      <c r="H269" s="2"/>
      <c r="I269" s="2"/>
      <c r="J269" s="2"/>
      <c r="K269" s="2"/>
      <c r="L269" s="2"/>
      <c r="M269" s="2"/>
      <c r="N269" s="2">
        <f t="shared" si="15"/>
        <v>1248.3576599999999</v>
      </c>
      <c r="O269" s="2">
        <f t="shared" si="16"/>
        <v>292.10939999999999</v>
      </c>
      <c r="P269" s="2"/>
      <c r="Q269" s="2">
        <f t="shared" si="17"/>
        <v>4252.9788530000005</v>
      </c>
      <c r="S269" s="2">
        <f>VLOOKUP(S$266,AURORA!$C$3:$AC$460,$B269-2020,FALSE)</f>
        <v>1409.1510000000001</v>
      </c>
      <c r="T269" s="2">
        <f>VLOOKUP(T$266,AURORA!$C$3:$AC$460,$B269-2020,FALSE)</f>
        <v>244.60120000000001</v>
      </c>
      <c r="U269" s="2">
        <f>VLOOKUP(U$266,AURORA!$C$3:$AC$460,$B269-2020,FALSE)</f>
        <v>568.08339999999998</v>
      </c>
      <c r="V269" s="2">
        <f>VLOOKUP(V$266,AURORA!$C$3:$AC$460,$B269-2020,FALSE)</f>
        <v>618.16030000000001</v>
      </c>
      <c r="W269" s="2">
        <f>VLOOKUP(W$266,AURORA!$C$3:$AC$460,$B269-2020,FALSE)</f>
        <v>43.068620000000003</v>
      </c>
      <c r="X269" s="2">
        <f>VLOOKUP(X$266,AURORA!$C$3:$AC$460,$B269-2020,FALSE)</f>
        <v>405.32929999999999</v>
      </c>
      <c r="Y269" s="2">
        <f>VLOOKUP(Y$266,AURORA!$C$3:$AC$460,$B269-2020,FALSE)</f>
        <v>607.14</v>
      </c>
      <c r="Z269" s="2">
        <f>VLOOKUP(Z$266,AURORA!$C$3:$AC$460,$B269-2020,FALSE)</f>
        <v>3.221673</v>
      </c>
      <c r="AA269" s="2">
        <f>VLOOKUP(AA$266,AURORA!$C$3:$AC$460,$B269-2020,FALSE)</f>
        <v>62.113959999999999</v>
      </c>
      <c r="AB269" s="2">
        <f>VLOOKUP(AB$266,AURORA!$C$3:$AC$460,$B269-2020,FALSE)</f>
        <v>292.10939999999999</v>
      </c>
    </row>
    <row r="270" spans="2:28" x14ac:dyDescent="0.2">
      <c r="B270">
        <v>2024</v>
      </c>
      <c r="C270">
        <v>2024</v>
      </c>
      <c r="D270" s="2">
        <f t="shared" si="11"/>
        <v>373.96949999999998</v>
      </c>
      <c r="E270" s="2">
        <f t="shared" si="12"/>
        <v>615.00819999999999</v>
      </c>
      <c r="F270" s="2">
        <f t="shared" si="13"/>
        <v>244.50059999999999</v>
      </c>
      <c r="G270" s="2">
        <f t="shared" si="14"/>
        <v>1234.306955</v>
      </c>
      <c r="H270" s="2"/>
      <c r="I270" s="2"/>
      <c r="J270" s="2"/>
      <c r="K270" s="2"/>
      <c r="L270" s="2"/>
      <c r="M270" s="2"/>
      <c r="N270" s="2">
        <f t="shared" si="15"/>
        <v>1366.7550199999998</v>
      </c>
      <c r="O270" s="2">
        <f t="shared" si="16"/>
        <v>334.59160000000003</v>
      </c>
      <c r="P270" s="2"/>
      <c r="Q270" s="2">
        <f t="shared" si="17"/>
        <v>4169.1318749999991</v>
      </c>
      <c r="S270" s="2">
        <f>VLOOKUP(S$266,AURORA!$C$3:$AC$460,$B270-2020,FALSE)</f>
        <v>1167.2550000000001</v>
      </c>
      <c r="T270" s="2">
        <f>VLOOKUP(T$266,AURORA!$C$3:$AC$460,$B270-2020,FALSE)</f>
        <v>244.50059999999999</v>
      </c>
      <c r="U270" s="2">
        <f>VLOOKUP(U$266,AURORA!$C$3:$AC$460,$B270-2020,FALSE)</f>
        <v>687.66669999999999</v>
      </c>
      <c r="V270" s="2">
        <f>VLOOKUP(V$266,AURORA!$C$3:$AC$460,$B270-2020,FALSE)</f>
        <v>617.33119999999997</v>
      </c>
      <c r="W270" s="2">
        <f>VLOOKUP(W$266,AURORA!$C$3:$AC$460,$B270-2020,FALSE)</f>
        <v>62.861519999999999</v>
      </c>
      <c r="X270" s="2">
        <f>VLOOKUP(X$266,AURORA!$C$3:$AC$460,$B270-2020,FALSE)</f>
        <v>373.96949999999998</v>
      </c>
      <c r="Y270" s="2">
        <f>VLOOKUP(Y$266,AURORA!$C$3:$AC$460,$B270-2020,FALSE)</f>
        <v>615.00819999999999</v>
      </c>
      <c r="Z270" s="2">
        <f>VLOOKUP(Z$266,AURORA!$C$3:$AC$460,$B270-2020,FALSE)</f>
        <v>4.1904349999999999</v>
      </c>
      <c r="AA270" s="2">
        <f>VLOOKUP(AA$266,AURORA!$C$3:$AC$460,$B270-2020,FALSE)</f>
        <v>61.75712</v>
      </c>
      <c r="AB270" s="2">
        <f>VLOOKUP(AB$266,AURORA!$C$3:$AC$460,$B270-2020,FALSE)</f>
        <v>334.59160000000003</v>
      </c>
    </row>
    <row r="271" spans="2:28" x14ac:dyDescent="0.2">
      <c r="B271">
        <v>2025</v>
      </c>
      <c r="C271">
        <v>2025</v>
      </c>
      <c r="D271" s="2">
        <f t="shared" si="11"/>
        <v>338.86770000000001</v>
      </c>
      <c r="E271" s="2">
        <f t="shared" si="12"/>
        <v>634.83150000000001</v>
      </c>
      <c r="F271" s="2">
        <f t="shared" si="13"/>
        <v>244.60120000000001</v>
      </c>
      <c r="G271" s="2">
        <f t="shared" si="14"/>
        <v>1253.6252480000003</v>
      </c>
      <c r="H271" s="2"/>
      <c r="I271" s="2"/>
      <c r="J271" s="2"/>
      <c r="K271" s="2"/>
      <c r="L271" s="2"/>
      <c r="M271" s="2"/>
      <c r="N271" s="2">
        <f t="shared" si="15"/>
        <v>1465.68796</v>
      </c>
      <c r="O271" s="2">
        <f t="shared" si="16"/>
        <v>345.59829999999999</v>
      </c>
      <c r="P271" s="2"/>
      <c r="Q271" s="2">
        <f t="shared" si="17"/>
        <v>4283.2119080000002</v>
      </c>
      <c r="S271" s="2">
        <f>VLOOKUP(S$266,AURORA!$C$3:$AC$460,$B271-2020,FALSE)</f>
        <v>1169.1600000000001</v>
      </c>
      <c r="T271" s="2">
        <f>VLOOKUP(T$266,AURORA!$C$3:$AC$460,$B271-2020,FALSE)</f>
        <v>244.60120000000001</v>
      </c>
      <c r="U271" s="2">
        <f>VLOOKUP(U$266,AURORA!$C$3:$AC$460,$B271-2020,FALSE)</f>
        <v>788.99580000000003</v>
      </c>
      <c r="V271" s="2">
        <f>VLOOKUP(V$266,AURORA!$C$3:$AC$460,$B271-2020,FALSE)</f>
        <v>614.93039999999996</v>
      </c>
      <c r="W271" s="2">
        <f>VLOOKUP(W$266,AURORA!$C$3:$AC$460,$B271-2020,FALSE)</f>
        <v>81.274090000000001</v>
      </c>
      <c r="X271" s="2">
        <f>VLOOKUP(X$266,AURORA!$C$3:$AC$460,$B271-2020,FALSE)</f>
        <v>338.86770000000001</v>
      </c>
      <c r="Y271" s="2">
        <f>VLOOKUP(Y$266,AURORA!$C$3:$AC$460,$B271-2020,FALSE)</f>
        <v>634.83150000000001</v>
      </c>
      <c r="Z271" s="2">
        <f>VLOOKUP(Z$266,AURORA!$C$3:$AC$460,$B271-2020,FALSE)</f>
        <v>3.1911580000000002</v>
      </c>
      <c r="AA271" s="2">
        <f>VLOOKUP(AA$266,AURORA!$C$3:$AC$460,$B271-2020,FALSE)</f>
        <v>61.761760000000002</v>
      </c>
      <c r="AB271" s="2">
        <f>VLOOKUP(AB$266,AURORA!$C$3:$AC$460,$B271-2020,FALSE)</f>
        <v>345.59829999999999</v>
      </c>
    </row>
    <row r="272" spans="2:28" x14ac:dyDescent="0.2">
      <c r="B272">
        <v>2026</v>
      </c>
      <c r="C272">
        <v>2026</v>
      </c>
      <c r="D272" s="2">
        <f t="shared" si="11"/>
        <v>0</v>
      </c>
      <c r="E272" s="2">
        <f t="shared" si="12"/>
        <v>645.24710000000005</v>
      </c>
      <c r="F272" s="2">
        <f t="shared" si="13"/>
        <v>244.60120000000001</v>
      </c>
      <c r="G272" s="2">
        <f t="shared" si="14"/>
        <v>1421.8293390000001</v>
      </c>
      <c r="H272" s="2"/>
      <c r="I272" s="2"/>
      <c r="J272" s="2"/>
      <c r="K272" s="2"/>
      <c r="L272" s="2"/>
      <c r="M272" s="2"/>
      <c r="N272" s="2">
        <f t="shared" si="15"/>
        <v>1556.1281900000001</v>
      </c>
      <c r="O272" s="2">
        <f t="shared" si="16"/>
        <v>378.23989999999998</v>
      </c>
      <c r="P272" s="2"/>
      <c r="Q272" s="2">
        <f t="shared" si="17"/>
        <v>4246.0457290000004</v>
      </c>
      <c r="S272" s="2">
        <f>VLOOKUP(S$266,AURORA!$C$3:$AC$460,$B272-2020,FALSE)</f>
        <v>1306.116</v>
      </c>
      <c r="T272" s="2">
        <f>VLOOKUP(T$266,AURORA!$C$3:$AC$460,$B272-2020,FALSE)</f>
        <v>244.60120000000001</v>
      </c>
      <c r="U272" s="2">
        <f>VLOOKUP(U$266,AURORA!$C$3:$AC$460,$B272-2020,FALSE)</f>
        <v>880.80290000000002</v>
      </c>
      <c r="V272" s="2">
        <f>VLOOKUP(V$266,AURORA!$C$3:$AC$460,$B272-2020,FALSE)</f>
        <v>613.47760000000005</v>
      </c>
      <c r="W272" s="2">
        <f>VLOOKUP(W$266,AURORA!$C$3:$AC$460,$B272-2020,FALSE)</f>
        <v>112.7997</v>
      </c>
      <c r="X272" s="2">
        <f>VLOOKUP(X$266,AURORA!$C$3:$AC$460,$B272-2020,FALSE)</f>
        <v>0</v>
      </c>
      <c r="Y272" s="2">
        <f>VLOOKUP(Y$266,AURORA!$C$3:$AC$460,$B272-2020,FALSE)</f>
        <v>645.24710000000005</v>
      </c>
      <c r="Z272" s="2">
        <f>VLOOKUP(Z$266,AURORA!$C$3:$AC$460,$B272-2020,FALSE)</f>
        <v>2.9136389999999999</v>
      </c>
      <c r="AA272" s="2">
        <f>VLOOKUP(AA$266,AURORA!$C$3:$AC$460,$B272-2020,FALSE)</f>
        <v>61.84769</v>
      </c>
      <c r="AB272" s="2">
        <f>VLOOKUP(AB$266,AURORA!$C$3:$AC$460,$B272-2020,FALSE)</f>
        <v>378.23989999999998</v>
      </c>
    </row>
    <row r="273" spans="2:28" x14ac:dyDescent="0.2">
      <c r="B273">
        <v>2027</v>
      </c>
      <c r="C273">
        <v>2027</v>
      </c>
      <c r="D273" s="2">
        <f t="shared" si="11"/>
        <v>0</v>
      </c>
      <c r="E273" s="2">
        <f t="shared" si="12"/>
        <v>663.3329</v>
      </c>
      <c r="F273" s="2">
        <f t="shared" si="13"/>
        <v>244.60120000000001</v>
      </c>
      <c r="G273" s="2">
        <f t="shared" si="14"/>
        <v>1509.271888</v>
      </c>
      <c r="H273" s="2"/>
      <c r="I273" s="2"/>
      <c r="J273" s="2"/>
      <c r="K273" s="2"/>
      <c r="L273" s="2"/>
      <c r="M273" s="2"/>
      <c r="N273" s="2">
        <f t="shared" si="15"/>
        <v>1651.7864799999998</v>
      </c>
      <c r="O273" s="2">
        <f t="shared" si="16"/>
        <v>436.28460000000001</v>
      </c>
      <c r="P273" s="2"/>
      <c r="Q273" s="2">
        <f t="shared" si="17"/>
        <v>4505.2770679999994</v>
      </c>
      <c r="S273" s="2">
        <f>VLOOKUP(S$266,AURORA!$C$3:$AC$460,$B273-2020,FALSE)</f>
        <v>1366.48</v>
      </c>
      <c r="T273" s="2">
        <f>VLOOKUP(T$266,AURORA!$C$3:$AC$460,$B273-2020,FALSE)</f>
        <v>244.60120000000001</v>
      </c>
      <c r="U273" s="2">
        <f>VLOOKUP(U$266,AURORA!$C$3:$AC$460,$B273-2020,FALSE)</f>
        <v>978.51779999999997</v>
      </c>
      <c r="V273" s="2">
        <f>VLOOKUP(V$266,AURORA!$C$3:$AC$460,$B273-2020,FALSE)</f>
        <v>611.4864</v>
      </c>
      <c r="W273" s="2">
        <f>VLOOKUP(W$266,AURORA!$C$3:$AC$460,$B273-2020,FALSE)</f>
        <v>140.44059999999999</v>
      </c>
      <c r="X273" s="2">
        <f>VLOOKUP(X$266,AURORA!$C$3:$AC$460,$B273-2020,FALSE)</f>
        <v>0</v>
      </c>
      <c r="Y273" s="2">
        <f>VLOOKUP(Y$266,AURORA!$C$3:$AC$460,$B273-2020,FALSE)</f>
        <v>663.3329</v>
      </c>
      <c r="Z273" s="2">
        <f>VLOOKUP(Z$266,AURORA!$C$3:$AC$460,$B273-2020,FALSE)</f>
        <v>2.3512879999999998</v>
      </c>
      <c r="AA273" s="2">
        <f>VLOOKUP(AA$266,AURORA!$C$3:$AC$460,$B273-2020,FALSE)</f>
        <v>61.78228</v>
      </c>
      <c r="AB273" s="2">
        <f>VLOOKUP(AB$266,AURORA!$C$3:$AC$460,$B273-2020,FALSE)</f>
        <v>436.28460000000001</v>
      </c>
    </row>
    <row r="274" spans="2:28" x14ac:dyDescent="0.2">
      <c r="B274">
        <v>2028</v>
      </c>
      <c r="C274">
        <v>2028</v>
      </c>
      <c r="D274" s="2">
        <f t="shared" si="11"/>
        <v>0</v>
      </c>
      <c r="E274" s="2">
        <f t="shared" si="12"/>
        <v>672.16650000000004</v>
      </c>
      <c r="F274" s="2">
        <f t="shared" si="13"/>
        <v>244.50059999999999</v>
      </c>
      <c r="G274" s="2">
        <f t="shared" si="14"/>
        <v>1555.1469520000001</v>
      </c>
      <c r="H274" s="2"/>
      <c r="I274" s="2"/>
      <c r="J274" s="2"/>
      <c r="K274" s="2"/>
      <c r="L274" s="2"/>
      <c r="M274" s="2"/>
      <c r="N274" s="2">
        <f t="shared" si="15"/>
        <v>1752.35653</v>
      </c>
      <c r="O274" s="2">
        <f t="shared" si="16"/>
        <v>494.40910000000002</v>
      </c>
      <c r="P274" s="2"/>
      <c r="Q274" s="2">
        <f t="shared" si="17"/>
        <v>4718.5796820000005</v>
      </c>
      <c r="S274" s="2">
        <f>VLOOKUP(S$266,AURORA!$C$3:$AC$460,$B274-2020,FALSE)</f>
        <v>1394.6220000000001</v>
      </c>
      <c r="T274" s="2">
        <f>VLOOKUP(T$266,AURORA!$C$3:$AC$460,$B274-2020,FALSE)</f>
        <v>244.50059999999999</v>
      </c>
      <c r="U274" s="2">
        <f>VLOOKUP(U$266,AURORA!$C$3:$AC$460,$B274-2020,FALSE)</f>
        <v>1081.739</v>
      </c>
      <c r="V274" s="2">
        <f>VLOOKUP(V$266,AURORA!$C$3:$AC$460,$B274-2020,FALSE)</f>
        <v>608.99659999999994</v>
      </c>
      <c r="W274" s="2">
        <f>VLOOKUP(W$266,AURORA!$C$3:$AC$460,$B274-2020,FALSE)</f>
        <v>158.55420000000001</v>
      </c>
      <c r="X274" s="2">
        <f>VLOOKUP(X$266,AURORA!$C$3:$AC$460,$B274-2020,FALSE)</f>
        <v>0</v>
      </c>
      <c r="Y274" s="2">
        <f>VLOOKUP(Y$266,AURORA!$C$3:$AC$460,$B274-2020,FALSE)</f>
        <v>672.16650000000004</v>
      </c>
      <c r="Z274" s="2">
        <f>VLOOKUP(Z$266,AURORA!$C$3:$AC$460,$B274-2020,FALSE)</f>
        <v>1.9707520000000001</v>
      </c>
      <c r="AA274" s="2">
        <f>VLOOKUP(AA$266,AURORA!$C$3:$AC$460,$B274-2020,FALSE)</f>
        <v>61.620930000000001</v>
      </c>
      <c r="AB274" s="2">
        <f>VLOOKUP(AB$266,AURORA!$C$3:$AC$460,$B274-2020,FALSE)</f>
        <v>494.40910000000002</v>
      </c>
    </row>
    <row r="275" spans="2:28" x14ac:dyDescent="0.2">
      <c r="B275">
        <v>2029</v>
      </c>
      <c r="C275">
        <v>2029</v>
      </c>
      <c r="D275" s="2">
        <f t="shared" si="11"/>
        <v>0</v>
      </c>
      <c r="E275" s="2">
        <f t="shared" si="12"/>
        <v>691.76689999999996</v>
      </c>
      <c r="F275" s="2">
        <f t="shared" si="13"/>
        <v>244.60120000000001</v>
      </c>
      <c r="G275" s="2">
        <f t="shared" si="14"/>
        <v>1451.4492279999999</v>
      </c>
      <c r="H275" s="2"/>
      <c r="I275" s="2"/>
      <c r="J275" s="2"/>
      <c r="K275" s="2"/>
      <c r="L275" s="2"/>
      <c r="M275" s="2"/>
      <c r="N275" s="2">
        <f t="shared" si="15"/>
        <v>1850.2025999999998</v>
      </c>
      <c r="O275" s="2">
        <f t="shared" si="16"/>
        <v>565.56280000000004</v>
      </c>
      <c r="P275" s="2"/>
      <c r="Q275" s="2">
        <f t="shared" si="17"/>
        <v>4803.5827279999994</v>
      </c>
      <c r="S275" s="2">
        <f>VLOOKUP(S$266,AURORA!$C$3:$AC$460,$B275-2020,FALSE)</f>
        <v>1294.2670000000001</v>
      </c>
      <c r="T275" s="2">
        <f>VLOOKUP(T$266,AURORA!$C$3:$AC$460,$B275-2020,FALSE)</f>
        <v>244.60120000000001</v>
      </c>
      <c r="U275" s="2">
        <f>VLOOKUP(U$266,AURORA!$C$3:$AC$460,$B275-2020,FALSE)</f>
        <v>1176.03</v>
      </c>
      <c r="V275" s="2">
        <f>VLOOKUP(V$266,AURORA!$C$3:$AC$460,$B275-2020,FALSE)</f>
        <v>612.69809999999995</v>
      </c>
      <c r="W275" s="2">
        <f>VLOOKUP(W$266,AURORA!$C$3:$AC$460,$B275-2020,FALSE)</f>
        <v>156.09559999999999</v>
      </c>
      <c r="X275" s="2">
        <f>VLOOKUP(X$266,AURORA!$C$3:$AC$460,$B275-2020,FALSE)</f>
        <v>0</v>
      </c>
      <c r="Y275" s="2">
        <f>VLOOKUP(Y$266,AURORA!$C$3:$AC$460,$B275-2020,FALSE)</f>
        <v>691.76689999999996</v>
      </c>
      <c r="Z275" s="2">
        <f>VLOOKUP(Z$266,AURORA!$C$3:$AC$460,$B275-2020,FALSE)</f>
        <v>1.0866279999999999</v>
      </c>
      <c r="AA275" s="2">
        <f>VLOOKUP(AA$266,AURORA!$C$3:$AC$460,$B275-2020,FALSE)</f>
        <v>61.474499999999999</v>
      </c>
      <c r="AB275" s="2">
        <f>VLOOKUP(AB$266,AURORA!$C$3:$AC$460,$B275-2020,FALSE)</f>
        <v>565.56280000000004</v>
      </c>
    </row>
    <row r="276" spans="2:28" x14ac:dyDescent="0.2">
      <c r="B276">
        <v>2030</v>
      </c>
      <c r="C276">
        <v>2030</v>
      </c>
      <c r="D276" s="2">
        <f t="shared" si="11"/>
        <v>0</v>
      </c>
      <c r="E276" s="2">
        <f t="shared" si="12"/>
        <v>693.10760000000005</v>
      </c>
      <c r="F276" s="2">
        <f t="shared" si="13"/>
        <v>244.60120000000001</v>
      </c>
      <c r="G276" s="2">
        <f t="shared" si="14"/>
        <v>1504.6650099999997</v>
      </c>
      <c r="H276" s="2"/>
      <c r="I276" s="2"/>
      <c r="J276" s="2"/>
      <c r="K276" s="2"/>
      <c r="L276" s="2"/>
      <c r="M276" s="2"/>
      <c r="N276" s="2">
        <f t="shared" si="15"/>
        <v>1918.6158000000003</v>
      </c>
      <c r="O276" s="2">
        <f t="shared" si="16"/>
        <v>632.29629999999997</v>
      </c>
      <c r="P276" s="2"/>
      <c r="Q276" s="2">
        <f t="shared" si="17"/>
        <v>4993.2859100000005</v>
      </c>
      <c r="S276" s="2">
        <f>VLOOKUP(S$266,AURORA!$C$3:$AC$460,$B276-2020,FALSE)</f>
        <v>1328.3889999999999</v>
      </c>
      <c r="T276" s="2">
        <f>VLOOKUP(T$266,AURORA!$C$3:$AC$460,$B276-2020,FALSE)</f>
        <v>244.60120000000001</v>
      </c>
      <c r="U276" s="2">
        <f>VLOOKUP(U$266,AURORA!$C$3:$AC$460,$B276-2020,FALSE)</f>
        <v>1266.547</v>
      </c>
      <c r="V276" s="2">
        <f>VLOOKUP(V$266,AURORA!$C$3:$AC$460,$B276-2020,FALSE)</f>
        <v>591.39890000000003</v>
      </c>
      <c r="W276" s="2">
        <f>VLOOKUP(W$266,AURORA!$C$3:$AC$460,$B276-2020,FALSE)</f>
        <v>175.4787</v>
      </c>
      <c r="X276" s="2">
        <f>VLOOKUP(X$266,AURORA!$C$3:$AC$460,$B276-2020,FALSE)</f>
        <v>0</v>
      </c>
      <c r="Y276" s="2">
        <f>VLOOKUP(Y$266,AURORA!$C$3:$AC$460,$B276-2020,FALSE)</f>
        <v>693.10760000000005</v>
      </c>
      <c r="Z276" s="2">
        <f>VLOOKUP(Z$266,AURORA!$C$3:$AC$460,$B276-2020,FALSE)</f>
        <v>0.79730999999999996</v>
      </c>
      <c r="AA276" s="2">
        <f>VLOOKUP(AA$266,AURORA!$C$3:$AC$460,$B276-2020,FALSE)</f>
        <v>60.669899999999998</v>
      </c>
      <c r="AB276" s="2">
        <f>VLOOKUP(AB$266,AURORA!$C$3:$AC$460,$B276-2020,FALSE)</f>
        <v>632.29629999999997</v>
      </c>
    </row>
    <row r="277" spans="2:28" x14ac:dyDescent="0.2">
      <c r="B277">
        <v>2031</v>
      </c>
      <c r="C277">
        <v>2031</v>
      </c>
      <c r="D277" s="2">
        <f t="shared" si="11"/>
        <v>0</v>
      </c>
      <c r="E277" s="2">
        <f t="shared" si="12"/>
        <v>707.10429999999997</v>
      </c>
      <c r="F277" s="2">
        <f t="shared" si="13"/>
        <v>244.60120000000001</v>
      </c>
      <c r="G277" s="2">
        <f t="shared" si="14"/>
        <v>1535.1823697</v>
      </c>
      <c r="H277" s="2"/>
      <c r="I277" s="2"/>
      <c r="J277" s="2"/>
      <c r="K277" s="2"/>
      <c r="L277" s="2"/>
      <c r="M277" s="2"/>
      <c r="N277" s="2">
        <f t="shared" si="15"/>
        <v>1996.8874799999999</v>
      </c>
      <c r="O277" s="2">
        <f t="shared" si="16"/>
        <v>689.92550000000006</v>
      </c>
      <c r="P277" s="2"/>
      <c r="Q277" s="2">
        <f t="shared" si="17"/>
        <v>5173.7008496999997</v>
      </c>
      <c r="S277" s="2">
        <f>VLOOKUP(S$266,AURORA!$C$3:$AC$460,$B277-2020,FALSE)</f>
        <v>1353.6479999999999</v>
      </c>
      <c r="T277" s="2">
        <f>VLOOKUP(T$266,AURORA!$C$3:$AC$460,$B277-2020,FALSE)</f>
        <v>244.60120000000001</v>
      </c>
      <c r="U277" s="2">
        <f>VLOOKUP(U$266,AURORA!$C$3:$AC$460,$B277-2020,FALSE)</f>
        <v>1349.7760000000001</v>
      </c>
      <c r="V277" s="2">
        <f>VLOOKUP(V$266,AURORA!$C$3:$AC$460,$B277-2020,FALSE)</f>
        <v>586.5068</v>
      </c>
      <c r="W277" s="2">
        <f>VLOOKUP(W$266,AURORA!$C$3:$AC$460,$B277-2020,FALSE)</f>
        <v>180.63929999999999</v>
      </c>
      <c r="X277" s="2">
        <f>VLOOKUP(X$266,AURORA!$C$3:$AC$460,$B277-2020,FALSE)</f>
        <v>0</v>
      </c>
      <c r="Y277" s="2">
        <f>VLOOKUP(Y$266,AURORA!$C$3:$AC$460,$B277-2020,FALSE)</f>
        <v>707.10429999999997</v>
      </c>
      <c r="Z277" s="2">
        <f>VLOOKUP(Z$266,AURORA!$C$3:$AC$460,$B277-2020,FALSE)</f>
        <v>0.89506969999999997</v>
      </c>
      <c r="AA277" s="2">
        <f>VLOOKUP(AA$266,AURORA!$C$3:$AC$460,$B277-2020,FALSE)</f>
        <v>60.604680000000002</v>
      </c>
      <c r="AB277" s="2">
        <f>VLOOKUP(AB$266,AURORA!$C$3:$AC$460,$B277-2020,FALSE)</f>
        <v>689.92550000000006</v>
      </c>
    </row>
    <row r="278" spans="2:28" x14ac:dyDescent="0.2">
      <c r="B278">
        <v>2032</v>
      </c>
      <c r="C278">
        <v>2032</v>
      </c>
      <c r="D278" s="2">
        <f t="shared" si="11"/>
        <v>0</v>
      </c>
      <c r="E278" s="2">
        <f t="shared" si="12"/>
        <v>724.66890000000001</v>
      </c>
      <c r="F278" s="2">
        <f t="shared" si="13"/>
        <v>244.50059999999999</v>
      </c>
      <c r="G278" s="2">
        <f t="shared" si="14"/>
        <v>1473.7168614000002</v>
      </c>
      <c r="H278" s="2"/>
      <c r="I278" s="2"/>
      <c r="J278" s="2"/>
      <c r="K278" s="2"/>
      <c r="L278" s="2"/>
      <c r="M278" s="2"/>
      <c r="N278" s="2">
        <f t="shared" si="15"/>
        <v>2103.4854599999999</v>
      </c>
      <c r="O278" s="2">
        <f t="shared" si="16"/>
        <v>749.82640000000004</v>
      </c>
      <c r="P278" s="2"/>
      <c r="Q278" s="2">
        <f t="shared" si="17"/>
        <v>5296.1982214</v>
      </c>
      <c r="S278" s="2">
        <f>VLOOKUP(S$266,AURORA!$C$3:$AC$460,$B278-2020,FALSE)</f>
        <v>1315.9670000000001</v>
      </c>
      <c r="T278" s="2">
        <f>VLOOKUP(T$266,AURORA!$C$3:$AC$460,$B278-2020,FALSE)</f>
        <v>244.50059999999999</v>
      </c>
      <c r="U278" s="2">
        <f>VLOOKUP(U$266,AURORA!$C$3:$AC$460,$B278-2020,FALSE)</f>
        <v>1441.732</v>
      </c>
      <c r="V278" s="2">
        <f>VLOOKUP(V$266,AURORA!$C$3:$AC$460,$B278-2020,FALSE)</f>
        <v>600.62049999999999</v>
      </c>
      <c r="W278" s="2">
        <f>VLOOKUP(W$266,AURORA!$C$3:$AC$460,$B278-2020,FALSE)</f>
        <v>156.75409999999999</v>
      </c>
      <c r="X278" s="2">
        <f>VLOOKUP(X$266,AURORA!$C$3:$AC$460,$B278-2020,FALSE)</f>
        <v>0</v>
      </c>
      <c r="Y278" s="2">
        <f>VLOOKUP(Y$266,AURORA!$C$3:$AC$460,$B278-2020,FALSE)</f>
        <v>724.66890000000001</v>
      </c>
      <c r="Z278" s="2">
        <f>VLOOKUP(Z$266,AURORA!$C$3:$AC$460,$B278-2020,FALSE)</f>
        <v>0.99576140000000002</v>
      </c>
      <c r="AA278" s="2">
        <f>VLOOKUP(AA$266,AURORA!$C$3:$AC$460,$B278-2020,FALSE)</f>
        <v>61.132959999999997</v>
      </c>
      <c r="AB278" s="2">
        <f>VLOOKUP(AB$266,AURORA!$C$3:$AC$460,$B278-2020,FALSE)</f>
        <v>749.82640000000004</v>
      </c>
    </row>
    <row r="279" spans="2:28" x14ac:dyDescent="0.2">
      <c r="B279">
        <v>2033</v>
      </c>
      <c r="C279">
        <v>2033</v>
      </c>
      <c r="D279" s="2">
        <f t="shared" si="11"/>
        <v>0</v>
      </c>
      <c r="E279" s="2">
        <f t="shared" si="12"/>
        <v>734.93190000000004</v>
      </c>
      <c r="F279" s="2">
        <f t="shared" si="13"/>
        <v>244.60120000000001</v>
      </c>
      <c r="G279" s="2">
        <f t="shared" si="14"/>
        <v>1539.6777580000003</v>
      </c>
      <c r="H279" s="2"/>
      <c r="I279" s="2"/>
      <c r="J279" s="2"/>
      <c r="K279" s="2"/>
      <c r="L279" s="2"/>
      <c r="M279" s="2"/>
      <c r="N279" s="2">
        <f t="shared" si="15"/>
        <v>2156.7161799999999</v>
      </c>
      <c r="O279" s="2">
        <f t="shared" si="16"/>
        <v>784.82629999999995</v>
      </c>
      <c r="P279" s="2"/>
      <c r="Q279" s="2">
        <f t="shared" si="17"/>
        <v>5460.7533379999995</v>
      </c>
      <c r="S279" s="2">
        <f>VLOOKUP(S$266,AURORA!$C$3:$AC$460,$B279-2020,FALSE)</f>
        <v>1368.9860000000001</v>
      </c>
      <c r="T279" s="2">
        <f>VLOOKUP(T$266,AURORA!$C$3:$AC$460,$B279-2020,FALSE)</f>
        <v>244.60120000000001</v>
      </c>
      <c r="U279" s="2">
        <f>VLOOKUP(U$266,AURORA!$C$3:$AC$460,$B279-2020,FALSE)</f>
        <v>1505.0740000000001</v>
      </c>
      <c r="V279" s="2">
        <f>VLOOKUP(V$266,AURORA!$C$3:$AC$460,$B279-2020,FALSE)</f>
        <v>590.78710000000001</v>
      </c>
      <c r="W279" s="2">
        <f>VLOOKUP(W$266,AURORA!$C$3:$AC$460,$B279-2020,FALSE)</f>
        <v>170.05680000000001</v>
      </c>
      <c r="X279" s="2">
        <f>VLOOKUP(X$266,AURORA!$C$3:$AC$460,$B279-2020,FALSE)</f>
        <v>0</v>
      </c>
      <c r="Y279" s="2">
        <f>VLOOKUP(Y$266,AURORA!$C$3:$AC$460,$B279-2020,FALSE)</f>
        <v>734.93190000000004</v>
      </c>
      <c r="Z279" s="2">
        <f>VLOOKUP(Z$266,AURORA!$C$3:$AC$460,$B279-2020,FALSE)</f>
        <v>0.63495800000000002</v>
      </c>
      <c r="AA279" s="2">
        <f>VLOOKUP(AA$266,AURORA!$C$3:$AC$460,$B279-2020,FALSE)</f>
        <v>60.855080000000001</v>
      </c>
      <c r="AB279" s="2">
        <f>VLOOKUP(AB$266,AURORA!$C$3:$AC$460,$B279-2020,FALSE)</f>
        <v>784.82629999999995</v>
      </c>
    </row>
    <row r="280" spans="2:28" x14ac:dyDescent="0.2">
      <c r="B280">
        <v>2034</v>
      </c>
      <c r="C280">
        <v>2034</v>
      </c>
      <c r="D280" s="2">
        <f t="shared" si="11"/>
        <v>0</v>
      </c>
      <c r="E280" s="2">
        <f t="shared" si="12"/>
        <v>742.68640000000005</v>
      </c>
      <c r="F280" s="2">
        <f t="shared" si="13"/>
        <v>244.60120000000001</v>
      </c>
      <c r="G280" s="2">
        <f t="shared" si="14"/>
        <v>1467.2179381999999</v>
      </c>
      <c r="H280" s="2"/>
      <c r="I280" s="2"/>
      <c r="J280" s="2"/>
      <c r="K280" s="2"/>
      <c r="L280" s="2"/>
      <c r="M280" s="2"/>
      <c r="N280" s="2">
        <f t="shared" si="15"/>
        <v>2239.2372199999995</v>
      </c>
      <c r="O280" s="2">
        <f t="shared" si="16"/>
        <v>812.77610000000004</v>
      </c>
      <c r="P280" s="2"/>
      <c r="Q280" s="2">
        <f t="shared" si="17"/>
        <v>5506.5188582000001</v>
      </c>
      <c r="S280" s="2">
        <f>VLOOKUP(S$266,AURORA!$C$3:$AC$460,$B280-2020,FALSE)</f>
        <v>1290.6859999999999</v>
      </c>
      <c r="T280" s="2">
        <f>VLOOKUP(T$266,AURORA!$C$3:$AC$460,$B280-2020,FALSE)</f>
        <v>244.60120000000001</v>
      </c>
      <c r="U280" s="2">
        <f>VLOOKUP(U$266,AURORA!$C$3:$AC$460,$B280-2020,FALSE)</f>
        <v>1585.2929999999999</v>
      </c>
      <c r="V280" s="2">
        <f>VLOOKUP(V$266,AURORA!$C$3:$AC$460,$B280-2020,FALSE)</f>
        <v>593.06790000000001</v>
      </c>
      <c r="W280" s="2">
        <f>VLOOKUP(W$266,AURORA!$C$3:$AC$460,$B280-2020,FALSE)</f>
        <v>175.89519999999999</v>
      </c>
      <c r="X280" s="2">
        <f>VLOOKUP(X$266,AURORA!$C$3:$AC$460,$B280-2020,FALSE)</f>
        <v>0</v>
      </c>
      <c r="Y280" s="2">
        <f>VLOOKUP(Y$266,AURORA!$C$3:$AC$460,$B280-2020,FALSE)</f>
        <v>742.68640000000005</v>
      </c>
      <c r="Z280" s="2">
        <f>VLOOKUP(Z$266,AURORA!$C$3:$AC$460,$B280-2020,FALSE)</f>
        <v>0.63673820000000003</v>
      </c>
      <c r="AA280" s="2">
        <f>VLOOKUP(AA$266,AURORA!$C$3:$AC$460,$B280-2020,FALSE)</f>
        <v>60.87632</v>
      </c>
      <c r="AB280" s="2">
        <f>VLOOKUP(AB$266,AURORA!$C$3:$AC$460,$B280-2020,FALSE)</f>
        <v>812.77610000000004</v>
      </c>
    </row>
    <row r="281" spans="2:28" x14ac:dyDescent="0.2">
      <c r="B281">
        <v>2035</v>
      </c>
      <c r="C281">
        <v>2035</v>
      </c>
      <c r="D281" s="2">
        <f t="shared" si="11"/>
        <v>0</v>
      </c>
      <c r="E281" s="2">
        <f t="shared" si="12"/>
        <v>754.48710000000005</v>
      </c>
      <c r="F281" s="2">
        <f t="shared" si="13"/>
        <v>244.60120000000001</v>
      </c>
      <c r="G281" s="2">
        <f t="shared" si="14"/>
        <v>1427.4888657000001</v>
      </c>
      <c r="H281" s="2"/>
      <c r="I281" s="2"/>
      <c r="J281" s="2"/>
      <c r="K281" s="2"/>
      <c r="L281" s="2"/>
      <c r="M281" s="2"/>
      <c r="N281" s="2">
        <f t="shared" si="15"/>
        <v>2347.6065699999999</v>
      </c>
      <c r="O281" s="2">
        <f t="shared" si="16"/>
        <v>839.63890000000004</v>
      </c>
      <c r="P281" s="2"/>
      <c r="Q281" s="2">
        <f t="shared" si="17"/>
        <v>5613.8226357000003</v>
      </c>
      <c r="S281" s="2">
        <f>VLOOKUP(S$266,AURORA!$C$3:$AC$460,$B281-2020,FALSE)</f>
        <v>1225.356</v>
      </c>
      <c r="T281" s="2">
        <f>VLOOKUP(T$266,AURORA!$C$3:$AC$460,$B281-2020,FALSE)</f>
        <v>244.60120000000001</v>
      </c>
      <c r="U281" s="2">
        <f>VLOOKUP(U$266,AURORA!$C$3:$AC$460,$B281-2020,FALSE)</f>
        <v>1690.202</v>
      </c>
      <c r="V281" s="2">
        <f>VLOOKUP(V$266,AURORA!$C$3:$AC$460,$B281-2020,FALSE)</f>
        <v>596.87760000000003</v>
      </c>
      <c r="W281" s="2">
        <f>VLOOKUP(W$266,AURORA!$C$3:$AC$460,$B281-2020,FALSE)</f>
        <v>201.73599999999999</v>
      </c>
      <c r="X281" s="2">
        <f>VLOOKUP(X$266,AURORA!$C$3:$AC$460,$B281-2020,FALSE)</f>
        <v>0</v>
      </c>
      <c r="Y281" s="2">
        <f>VLOOKUP(Y$266,AURORA!$C$3:$AC$460,$B281-2020,FALSE)</f>
        <v>754.48710000000005</v>
      </c>
      <c r="Z281" s="2">
        <f>VLOOKUP(Z$266,AURORA!$C$3:$AC$460,$B281-2020,FALSE)</f>
        <v>0.39686569999999999</v>
      </c>
      <c r="AA281" s="2">
        <f>VLOOKUP(AA$266,AURORA!$C$3:$AC$460,$B281-2020,FALSE)</f>
        <v>60.526969999999999</v>
      </c>
      <c r="AB281" s="2">
        <f>VLOOKUP(AB$266,AURORA!$C$3:$AC$460,$B281-2020,FALSE)</f>
        <v>839.63890000000004</v>
      </c>
    </row>
    <row r="282" spans="2:28" x14ac:dyDescent="0.2">
      <c r="B282">
        <v>2036</v>
      </c>
      <c r="C282">
        <v>2036</v>
      </c>
      <c r="D282" s="2">
        <f t="shared" si="11"/>
        <v>0</v>
      </c>
      <c r="E282" s="2">
        <f t="shared" si="12"/>
        <v>760.6146</v>
      </c>
      <c r="F282" s="2">
        <f t="shared" si="13"/>
        <v>244.50059999999999</v>
      </c>
      <c r="G282" s="2">
        <f t="shared" si="14"/>
        <v>1396.3308769</v>
      </c>
      <c r="H282" s="2"/>
      <c r="I282" s="2"/>
      <c r="J282" s="2"/>
      <c r="K282" s="2"/>
      <c r="L282" s="2"/>
      <c r="M282" s="2"/>
      <c r="N282" s="2">
        <f t="shared" si="15"/>
        <v>2366.8909399999998</v>
      </c>
      <c r="O282" s="2">
        <f t="shared" si="16"/>
        <v>855.30409999999995</v>
      </c>
      <c r="P282" s="2"/>
      <c r="Q282" s="2">
        <f t="shared" si="17"/>
        <v>5623.6411168999994</v>
      </c>
      <c r="S282" s="2">
        <f>VLOOKUP(S$266,AURORA!$C$3:$AC$460,$B282-2020,FALSE)</f>
        <v>1207.345</v>
      </c>
      <c r="T282" s="2">
        <f>VLOOKUP(T$266,AURORA!$C$3:$AC$460,$B282-2020,FALSE)</f>
        <v>244.50059999999999</v>
      </c>
      <c r="U282" s="2">
        <f>VLOOKUP(U$266,AURORA!$C$3:$AC$460,$B282-2020,FALSE)</f>
        <v>1708.0260000000001</v>
      </c>
      <c r="V282" s="2">
        <f>VLOOKUP(V$266,AURORA!$C$3:$AC$460,$B282-2020,FALSE)</f>
        <v>598.42809999999997</v>
      </c>
      <c r="W282" s="2">
        <f>VLOOKUP(W$266,AURORA!$C$3:$AC$460,$B282-2020,FALSE)</f>
        <v>188.83709999999999</v>
      </c>
      <c r="X282" s="2">
        <f>VLOOKUP(X$266,AURORA!$C$3:$AC$460,$B282-2020,FALSE)</f>
        <v>0</v>
      </c>
      <c r="Y282" s="2">
        <f>VLOOKUP(Y$266,AURORA!$C$3:$AC$460,$B282-2020,FALSE)</f>
        <v>760.6146</v>
      </c>
      <c r="Z282" s="2">
        <f>VLOOKUP(Z$266,AURORA!$C$3:$AC$460,$B282-2020,FALSE)</f>
        <v>0.14877689999999999</v>
      </c>
      <c r="AA282" s="2">
        <f>VLOOKUP(AA$266,AURORA!$C$3:$AC$460,$B282-2020,FALSE)</f>
        <v>60.436839999999997</v>
      </c>
      <c r="AB282" s="2">
        <f>VLOOKUP(AB$266,AURORA!$C$3:$AC$460,$B282-2020,FALSE)</f>
        <v>855.30409999999995</v>
      </c>
    </row>
    <row r="283" spans="2:28" x14ac:dyDescent="0.2">
      <c r="B283">
        <v>2037</v>
      </c>
      <c r="C283">
        <v>2037</v>
      </c>
      <c r="D283" s="2">
        <f t="shared" si="11"/>
        <v>0</v>
      </c>
      <c r="E283" s="2">
        <f t="shared" si="12"/>
        <v>770.71770000000004</v>
      </c>
      <c r="F283" s="2">
        <f t="shared" si="13"/>
        <v>244.60120000000001</v>
      </c>
      <c r="G283" s="2">
        <f t="shared" si="14"/>
        <v>1370.6778688000002</v>
      </c>
      <c r="H283" s="2"/>
      <c r="I283" s="2"/>
      <c r="J283" s="2"/>
      <c r="K283" s="2"/>
      <c r="L283" s="2"/>
      <c r="M283" s="2"/>
      <c r="N283" s="2">
        <f t="shared" si="15"/>
        <v>2418.4253399999998</v>
      </c>
      <c r="O283" s="2">
        <f t="shared" si="16"/>
        <v>871.03700000000003</v>
      </c>
      <c r="P283" s="2"/>
      <c r="Q283" s="2">
        <f t="shared" si="17"/>
        <v>5675.4591087999997</v>
      </c>
      <c r="S283" s="2">
        <f>VLOOKUP(S$266,AURORA!$C$3:$AC$460,$B283-2020,FALSE)</f>
        <v>1172.663</v>
      </c>
      <c r="T283" s="2">
        <f>VLOOKUP(T$266,AURORA!$C$3:$AC$460,$B283-2020,FALSE)</f>
        <v>244.60120000000001</v>
      </c>
      <c r="U283" s="2">
        <f>VLOOKUP(U$266,AURORA!$C$3:$AC$460,$B283-2020,FALSE)</f>
        <v>1760.1120000000001</v>
      </c>
      <c r="V283" s="2">
        <f>VLOOKUP(V$266,AURORA!$C$3:$AC$460,$B283-2020,FALSE)</f>
        <v>597.82209999999998</v>
      </c>
      <c r="W283" s="2">
        <f>VLOOKUP(W$266,AURORA!$C$3:$AC$460,$B283-2020,FALSE)</f>
        <v>197.69</v>
      </c>
      <c r="X283" s="2">
        <f>VLOOKUP(X$266,AURORA!$C$3:$AC$460,$B283-2020,FALSE)</f>
        <v>0</v>
      </c>
      <c r="Y283" s="2">
        <f>VLOOKUP(Y$266,AURORA!$C$3:$AC$460,$B283-2020,FALSE)</f>
        <v>770.71770000000004</v>
      </c>
      <c r="Z283" s="2">
        <f>VLOOKUP(Z$266,AURORA!$C$3:$AC$460,$B283-2020,FALSE)</f>
        <v>0.32486880000000001</v>
      </c>
      <c r="AA283" s="2">
        <f>VLOOKUP(AA$266,AURORA!$C$3:$AC$460,$B283-2020,FALSE)</f>
        <v>60.491239999999998</v>
      </c>
      <c r="AB283" s="2">
        <f>VLOOKUP(AB$266,AURORA!$C$3:$AC$460,$B283-2020,FALSE)</f>
        <v>871.03700000000003</v>
      </c>
    </row>
    <row r="284" spans="2:28" x14ac:dyDescent="0.2">
      <c r="B284">
        <v>2038</v>
      </c>
      <c r="C284">
        <v>2038</v>
      </c>
      <c r="D284" s="2">
        <f t="shared" si="11"/>
        <v>0</v>
      </c>
      <c r="E284" s="2">
        <f t="shared" si="12"/>
        <v>784.25310000000002</v>
      </c>
      <c r="F284" s="2">
        <f t="shared" si="13"/>
        <v>244.5967</v>
      </c>
      <c r="G284" s="2">
        <f t="shared" si="14"/>
        <v>1379.6766789000001</v>
      </c>
      <c r="H284" s="2"/>
      <c r="I284" s="2"/>
      <c r="J284" s="2"/>
      <c r="K284" s="2"/>
      <c r="L284" s="2"/>
      <c r="M284" s="2"/>
      <c r="N284" s="2">
        <f t="shared" si="15"/>
        <v>2495.0915799999998</v>
      </c>
      <c r="O284" s="2">
        <f t="shared" si="16"/>
        <v>883.04</v>
      </c>
      <c r="P284" s="2"/>
      <c r="Q284" s="2">
        <f t="shared" si="17"/>
        <v>5786.6580588999996</v>
      </c>
      <c r="S284" s="2">
        <f>VLOOKUP(S$266,AURORA!$C$3:$AC$460,$B284-2020,FALSE)</f>
        <v>1161.9079999999999</v>
      </c>
      <c r="T284" s="2">
        <f>VLOOKUP(T$266,AURORA!$C$3:$AC$460,$B284-2020,FALSE)</f>
        <v>244.5967</v>
      </c>
      <c r="U284" s="2">
        <f>VLOOKUP(U$266,AURORA!$C$3:$AC$460,$B284-2020,FALSE)</f>
        <v>1840.325</v>
      </c>
      <c r="V284" s="2">
        <f>VLOOKUP(V$266,AURORA!$C$3:$AC$460,$B284-2020,FALSE)</f>
        <v>594.45309999999995</v>
      </c>
      <c r="W284" s="2">
        <f>VLOOKUP(W$266,AURORA!$C$3:$AC$460,$B284-2020,FALSE)</f>
        <v>217.65639999999999</v>
      </c>
      <c r="X284" s="2">
        <f>VLOOKUP(X$266,AURORA!$C$3:$AC$460,$B284-2020,FALSE)</f>
        <v>0</v>
      </c>
      <c r="Y284" s="2">
        <f>VLOOKUP(Y$266,AURORA!$C$3:$AC$460,$B284-2020,FALSE)</f>
        <v>784.25310000000002</v>
      </c>
      <c r="Z284" s="2">
        <f>VLOOKUP(Z$266,AURORA!$C$3:$AC$460,$B284-2020,FALSE)</f>
        <v>0.1122789</v>
      </c>
      <c r="AA284" s="2">
        <f>VLOOKUP(AA$266,AURORA!$C$3:$AC$460,$B284-2020,FALSE)</f>
        <v>60.313479999999998</v>
      </c>
      <c r="AB284" s="2">
        <f>VLOOKUP(AB$266,AURORA!$C$3:$AC$460,$B284-2020,FALSE)</f>
        <v>883.04</v>
      </c>
    </row>
    <row r="285" spans="2:28" x14ac:dyDescent="0.2">
      <c r="B285">
        <v>2039</v>
      </c>
      <c r="C285">
        <v>2039</v>
      </c>
      <c r="D285" s="2">
        <f t="shared" si="11"/>
        <v>0</v>
      </c>
      <c r="E285" s="2">
        <f t="shared" si="12"/>
        <v>797.07780000000002</v>
      </c>
      <c r="F285" s="2">
        <f t="shared" si="13"/>
        <v>244.58349999999999</v>
      </c>
      <c r="G285" s="2">
        <f t="shared" si="14"/>
        <v>1358.76074694</v>
      </c>
      <c r="H285" s="2"/>
      <c r="I285" s="2"/>
      <c r="J285" s="2"/>
      <c r="K285" s="2"/>
      <c r="L285" s="2"/>
      <c r="M285" s="2"/>
      <c r="N285" s="2">
        <f t="shared" si="15"/>
        <v>2521.3618400000005</v>
      </c>
      <c r="O285" s="2">
        <f t="shared" si="16"/>
        <v>899.05370000000005</v>
      </c>
      <c r="P285" s="2"/>
      <c r="Q285" s="2">
        <f t="shared" si="17"/>
        <v>5820.8375869400006</v>
      </c>
      <c r="S285" s="2">
        <f>VLOOKUP(S$266,AURORA!$C$3:$AC$460,$B285-2020,FALSE)</f>
        <v>1139.4259999999999</v>
      </c>
      <c r="T285" s="2">
        <f>VLOOKUP(T$266,AURORA!$C$3:$AC$460,$B285-2020,FALSE)</f>
        <v>244.58349999999999</v>
      </c>
      <c r="U285" s="2">
        <f>VLOOKUP(U$266,AURORA!$C$3:$AC$460,$B285-2020,FALSE)</f>
        <v>1863.4590000000001</v>
      </c>
      <c r="V285" s="2">
        <f>VLOOKUP(V$266,AURORA!$C$3:$AC$460,$B285-2020,FALSE)</f>
        <v>597.81410000000005</v>
      </c>
      <c r="W285" s="2">
        <f>VLOOKUP(W$266,AURORA!$C$3:$AC$460,$B285-2020,FALSE)</f>
        <v>219.30590000000001</v>
      </c>
      <c r="X285" s="2">
        <f>VLOOKUP(X$266,AURORA!$C$3:$AC$460,$B285-2020,FALSE)</f>
        <v>0</v>
      </c>
      <c r="Y285" s="2">
        <f>VLOOKUP(Y$266,AURORA!$C$3:$AC$460,$B285-2020,FALSE)</f>
        <v>797.07780000000002</v>
      </c>
      <c r="Z285" s="2">
        <f>VLOOKUP(Z$266,AURORA!$C$3:$AC$460,$B285-2020,FALSE)</f>
        <v>2.8846940000000001E-2</v>
      </c>
      <c r="AA285" s="2">
        <f>VLOOKUP(AA$266,AURORA!$C$3:$AC$460,$B285-2020,FALSE)</f>
        <v>60.088740000000001</v>
      </c>
      <c r="AB285" s="2">
        <f>VLOOKUP(AB$266,AURORA!$C$3:$AC$460,$B285-2020,FALSE)</f>
        <v>899.05370000000005</v>
      </c>
    </row>
    <row r="286" spans="2:28" x14ac:dyDescent="0.2">
      <c r="B286">
        <v>2040</v>
      </c>
      <c r="C286">
        <v>2040</v>
      </c>
      <c r="D286" s="2">
        <f t="shared" si="11"/>
        <v>0</v>
      </c>
      <c r="E286" s="2">
        <f t="shared" si="12"/>
        <v>810.44259999999997</v>
      </c>
      <c r="F286" s="2">
        <f t="shared" si="13"/>
        <v>244.46809999999999</v>
      </c>
      <c r="G286" s="2">
        <f t="shared" si="14"/>
        <v>1292.2360000000001</v>
      </c>
      <c r="H286" s="2"/>
      <c r="I286" s="2"/>
      <c r="J286" s="2"/>
      <c r="K286" s="2"/>
      <c r="L286" s="2"/>
      <c r="M286" s="2"/>
      <c r="N286" s="2">
        <f t="shared" si="15"/>
        <v>2590.5847300000005</v>
      </c>
      <c r="O286" s="2">
        <f t="shared" si="16"/>
        <v>908.95360000000005</v>
      </c>
      <c r="P286" s="2"/>
      <c r="Q286" s="2">
        <f t="shared" si="17"/>
        <v>5846.6850300000006</v>
      </c>
      <c r="S286" s="2">
        <f>VLOOKUP(S$266,AURORA!$C$3:$AC$460,$B286-2020,FALSE)</f>
        <v>1028.1990000000001</v>
      </c>
      <c r="T286" s="2">
        <f>VLOOKUP(T$266,AURORA!$C$3:$AC$460,$B286-2020,FALSE)</f>
        <v>244.46809999999999</v>
      </c>
      <c r="U286" s="2">
        <f>VLOOKUP(U$266,AURORA!$C$3:$AC$460,$B286-2020,FALSE)</f>
        <v>1925.5730000000001</v>
      </c>
      <c r="V286" s="2">
        <f>VLOOKUP(V$266,AURORA!$C$3:$AC$460,$B286-2020,FALSE)</f>
        <v>605.47569999999996</v>
      </c>
      <c r="W286" s="2">
        <f>VLOOKUP(W$266,AURORA!$C$3:$AC$460,$B286-2020,FALSE)</f>
        <v>264.03699999999998</v>
      </c>
      <c r="X286" s="2">
        <f>VLOOKUP(X$266,AURORA!$C$3:$AC$460,$B286-2020,FALSE)</f>
        <v>0</v>
      </c>
      <c r="Y286" s="2">
        <f>VLOOKUP(Y$266,AURORA!$C$3:$AC$460,$B286-2020,FALSE)</f>
        <v>810.44259999999997</v>
      </c>
      <c r="Z286" s="2">
        <f>VLOOKUP(Z$266,AURORA!$C$3:$AC$460,$B286-2020,FALSE)</f>
        <v>0</v>
      </c>
      <c r="AA286" s="2">
        <f>VLOOKUP(AA$266,AURORA!$C$3:$AC$460,$B286-2020,FALSE)</f>
        <v>59.536029999999997</v>
      </c>
      <c r="AB286" s="2">
        <f>VLOOKUP(AB$266,AURORA!$C$3:$AC$460,$B286-2020,FALSE)</f>
        <v>908.95360000000005</v>
      </c>
    </row>
    <row r="287" spans="2:28" x14ac:dyDescent="0.2">
      <c r="B287">
        <v>2041</v>
      </c>
      <c r="C287">
        <v>2041</v>
      </c>
      <c r="D287" s="2">
        <f t="shared" si="11"/>
        <v>0</v>
      </c>
      <c r="E287" s="2">
        <f t="shared" si="12"/>
        <v>820.37800000000004</v>
      </c>
      <c r="F287" s="2">
        <f t="shared" si="13"/>
        <v>244.56190000000001</v>
      </c>
      <c r="G287" s="2">
        <f t="shared" si="14"/>
        <v>1272.4819</v>
      </c>
      <c r="H287" s="2"/>
      <c r="I287" s="2"/>
      <c r="J287" s="2"/>
      <c r="K287" s="2"/>
      <c r="L287" s="2"/>
      <c r="M287" s="2"/>
      <c r="N287" s="2">
        <f t="shared" si="15"/>
        <v>2647.7249300000003</v>
      </c>
      <c r="O287" s="2">
        <f t="shared" si="16"/>
        <v>913.9905</v>
      </c>
      <c r="P287" s="2"/>
      <c r="Q287" s="2">
        <f t="shared" si="17"/>
        <v>5899.1372300000003</v>
      </c>
      <c r="S287" s="2">
        <f>VLOOKUP(S$266,AURORA!$C$3:$AC$460,$B287-2020,FALSE)</f>
        <v>981.35170000000005</v>
      </c>
      <c r="T287" s="2">
        <f>VLOOKUP(T$266,AURORA!$C$3:$AC$460,$B287-2020,FALSE)</f>
        <v>244.56190000000001</v>
      </c>
      <c r="U287" s="2">
        <f>VLOOKUP(U$266,AURORA!$C$3:$AC$460,$B287-2020,FALSE)</f>
        <v>1984.8030000000001</v>
      </c>
      <c r="V287" s="2">
        <f>VLOOKUP(V$266,AURORA!$C$3:$AC$460,$B287-2020,FALSE)</f>
        <v>603.68640000000005</v>
      </c>
      <c r="W287" s="2">
        <f>VLOOKUP(W$266,AURORA!$C$3:$AC$460,$B287-2020,FALSE)</f>
        <v>291.1302</v>
      </c>
      <c r="X287" s="2">
        <f>VLOOKUP(X$266,AURORA!$C$3:$AC$460,$B287-2020,FALSE)</f>
        <v>0</v>
      </c>
      <c r="Y287" s="2">
        <f>VLOOKUP(Y$266,AURORA!$C$3:$AC$460,$B287-2020,FALSE)</f>
        <v>820.37800000000004</v>
      </c>
      <c r="Z287" s="2">
        <f>VLOOKUP(Z$266,AURORA!$C$3:$AC$460,$B287-2020,FALSE)</f>
        <v>0</v>
      </c>
      <c r="AA287" s="2">
        <f>VLOOKUP(AA$266,AURORA!$C$3:$AC$460,$B287-2020,FALSE)</f>
        <v>59.235529999999997</v>
      </c>
      <c r="AB287" s="2">
        <f>VLOOKUP(AB$266,AURORA!$C$3:$AC$460,$B287-2020,FALSE)</f>
        <v>913.9905</v>
      </c>
    </row>
    <row r="288" spans="2:28" x14ac:dyDescent="0.2">
      <c r="B288">
        <v>2042</v>
      </c>
      <c r="C288">
        <v>2042</v>
      </c>
      <c r="D288" s="2">
        <f t="shared" si="11"/>
        <v>0</v>
      </c>
      <c r="E288" s="2">
        <f t="shared" si="12"/>
        <v>827.423</v>
      </c>
      <c r="F288" s="2">
        <f t="shared" si="13"/>
        <v>244.55629999999999</v>
      </c>
      <c r="G288" s="2">
        <f t="shared" si="14"/>
        <v>1225.2644</v>
      </c>
      <c r="H288" s="2"/>
      <c r="I288" s="2"/>
      <c r="J288" s="2"/>
      <c r="K288" s="2"/>
      <c r="L288" s="2"/>
      <c r="M288" s="2"/>
      <c r="N288" s="2">
        <f t="shared" si="15"/>
        <v>2659.7339899999997</v>
      </c>
      <c r="O288" s="2">
        <f t="shared" si="16"/>
        <v>920.00789999999995</v>
      </c>
      <c r="P288" s="2"/>
      <c r="Q288" s="2">
        <f t="shared" si="17"/>
        <v>5876.9855899999993</v>
      </c>
      <c r="S288" s="2">
        <f>VLOOKUP(S$266,AURORA!$C$3:$AC$460,$B288-2020,FALSE)</f>
        <v>931.98419999999999</v>
      </c>
      <c r="T288" s="2">
        <f>VLOOKUP(T$266,AURORA!$C$3:$AC$460,$B288-2020,FALSE)</f>
        <v>244.55629999999999</v>
      </c>
      <c r="U288" s="2">
        <f>VLOOKUP(U$266,AURORA!$C$3:$AC$460,$B288-2020,FALSE)</f>
        <v>1997.615</v>
      </c>
      <c r="V288" s="2">
        <f>VLOOKUP(V$266,AURORA!$C$3:$AC$460,$B288-2020,FALSE)</f>
        <v>603.15610000000004</v>
      </c>
      <c r="W288" s="2">
        <f>VLOOKUP(W$266,AURORA!$C$3:$AC$460,$B288-2020,FALSE)</f>
        <v>293.28019999999998</v>
      </c>
      <c r="X288" s="2">
        <f>VLOOKUP(X$266,AURORA!$C$3:$AC$460,$B288-2020,FALSE)</f>
        <v>0</v>
      </c>
      <c r="Y288" s="2">
        <f>VLOOKUP(Y$266,AURORA!$C$3:$AC$460,$B288-2020,FALSE)</f>
        <v>827.423</v>
      </c>
      <c r="Z288" s="2">
        <f>VLOOKUP(Z$266,AURORA!$C$3:$AC$460,$B288-2020,FALSE)</f>
        <v>0</v>
      </c>
      <c r="AA288" s="2">
        <f>VLOOKUP(AA$266,AURORA!$C$3:$AC$460,$B288-2020,FALSE)</f>
        <v>58.962890000000002</v>
      </c>
      <c r="AB288" s="2">
        <f>VLOOKUP(AB$266,AURORA!$C$3:$AC$460,$B288-2020,FALSE)</f>
        <v>920.00789999999995</v>
      </c>
    </row>
    <row r="289" spans="2:28" x14ac:dyDescent="0.2">
      <c r="B289">
        <v>2043</v>
      </c>
      <c r="C289">
        <v>2043</v>
      </c>
      <c r="D289" s="2">
        <f t="shared" si="11"/>
        <v>0</v>
      </c>
      <c r="E289" s="2">
        <f t="shared" si="12"/>
        <v>835.09839999999997</v>
      </c>
      <c r="F289" s="2">
        <f t="shared" si="13"/>
        <v>244.54990000000001</v>
      </c>
      <c r="G289" s="2">
        <f t="shared" si="14"/>
        <v>1206.7873999999999</v>
      </c>
      <c r="H289" s="2"/>
      <c r="I289" s="2"/>
      <c r="J289" s="2"/>
      <c r="K289" s="2"/>
      <c r="L289" s="2"/>
      <c r="M289" s="2"/>
      <c r="N289" s="2">
        <f t="shared" si="15"/>
        <v>2668.9313300000003</v>
      </c>
      <c r="O289" s="2">
        <f t="shared" si="16"/>
        <v>914.56859999999995</v>
      </c>
      <c r="P289" s="2"/>
      <c r="Q289" s="2">
        <f t="shared" si="17"/>
        <v>5869.9356299999999</v>
      </c>
      <c r="S289" s="2">
        <f>VLOOKUP(S$266,AURORA!$C$3:$AC$460,$B289-2020,FALSE)</f>
        <v>882.23419999999999</v>
      </c>
      <c r="T289" s="2">
        <f>VLOOKUP(T$266,AURORA!$C$3:$AC$460,$B289-2020,FALSE)</f>
        <v>244.54990000000001</v>
      </c>
      <c r="U289" s="2">
        <f>VLOOKUP(U$266,AURORA!$C$3:$AC$460,$B289-2020,FALSE)</f>
        <v>2005.383</v>
      </c>
      <c r="V289" s="2">
        <f>VLOOKUP(V$266,AURORA!$C$3:$AC$460,$B289-2020,FALSE)</f>
        <v>604.62249999999995</v>
      </c>
      <c r="W289" s="2">
        <f>VLOOKUP(W$266,AURORA!$C$3:$AC$460,$B289-2020,FALSE)</f>
        <v>324.5532</v>
      </c>
      <c r="X289" s="2">
        <f>VLOOKUP(X$266,AURORA!$C$3:$AC$460,$B289-2020,FALSE)</f>
        <v>0</v>
      </c>
      <c r="Y289" s="2">
        <f>VLOOKUP(Y$266,AURORA!$C$3:$AC$460,$B289-2020,FALSE)</f>
        <v>835.09839999999997</v>
      </c>
      <c r="Z289" s="2">
        <f>VLOOKUP(Z$266,AURORA!$C$3:$AC$460,$B289-2020,FALSE)</f>
        <v>0</v>
      </c>
      <c r="AA289" s="2">
        <f>VLOOKUP(AA$266,AURORA!$C$3:$AC$460,$B289-2020,FALSE)</f>
        <v>58.925829999999998</v>
      </c>
      <c r="AB289" s="2">
        <f>VLOOKUP(AB$266,AURORA!$C$3:$AC$460,$B289-2020,FALSE)</f>
        <v>914.56859999999995</v>
      </c>
    </row>
    <row r="290" spans="2:28" x14ac:dyDescent="0.2">
      <c r="B290">
        <v>2044</v>
      </c>
      <c r="C290">
        <v>2044</v>
      </c>
      <c r="D290" s="2">
        <f t="shared" si="11"/>
        <v>0</v>
      </c>
      <c r="E290" s="2">
        <f t="shared" si="12"/>
        <v>853.14030000000002</v>
      </c>
      <c r="F290" s="2">
        <f t="shared" si="13"/>
        <v>244.46690000000001</v>
      </c>
      <c r="G290" s="2">
        <f t="shared" si="14"/>
        <v>1152.9908</v>
      </c>
      <c r="H290" s="2"/>
      <c r="I290" s="2"/>
      <c r="J290" s="2"/>
      <c r="K290" s="2"/>
      <c r="L290" s="2"/>
      <c r="M290" s="2"/>
      <c r="N290" s="2">
        <f t="shared" si="15"/>
        <v>2730.6459300000001</v>
      </c>
      <c r="O290" s="2">
        <f t="shared" si="16"/>
        <v>931.54600000000005</v>
      </c>
      <c r="P290" s="2"/>
      <c r="Q290" s="2">
        <f t="shared" si="17"/>
        <v>5912.7899300000008</v>
      </c>
      <c r="S290" s="2">
        <f>VLOOKUP(S$266,AURORA!$C$3:$AC$460,$B290-2020,FALSE)</f>
        <v>810.95590000000004</v>
      </c>
      <c r="T290" s="2">
        <f>VLOOKUP(T$266,AURORA!$C$3:$AC$460,$B290-2020,FALSE)</f>
        <v>244.46690000000001</v>
      </c>
      <c r="U290" s="2">
        <f>VLOOKUP(U$266,AURORA!$C$3:$AC$460,$B290-2020,FALSE)</f>
        <v>2070.4720000000002</v>
      </c>
      <c r="V290" s="2">
        <f>VLOOKUP(V$266,AURORA!$C$3:$AC$460,$B290-2020,FALSE)</f>
        <v>601.2029</v>
      </c>
      <c r="W290" s="2">
        <f>VLOOKUP(W$266,AURORA!$C$3:$AC$460,$B290-2020,FALSE)</f>
        <v>342.03489999999999</v>
      </c>
      <c r="X290" s="2">
        <f>VLOOKUP(X$266,AURORA!$C$3:$AC$460,$B290-2020,FALSE)</f>
        <v>0</v>
      </c>
      <c r="Y290" s="2">
        <f>VLOOKUP(Y$266,AURORA!$C$3:$AC$460,$B290-2020,FALSE)</f>
        <v>853.14030000000002</v>
      </c>
      <c r="Z290" s="2">
        <f>VLOOKUP(Z$266,AURORA!$C$3:$AC$460,$B290-2020,FALSE)</f>
        <v>0</v>
      </c>
      <c r="AA290" s="2">
        <f>VLOOKUP(AA$266,AURORA!$C$3:$AC$460,$B290-2020,FALSE)</f>
        <v>58.971029999999999</v>
      </c>
      <c r="AB290" s="2">
        <f>VLOOKUP(AB$266,AURORA!$C$3:$AC$460,$B290-2020,FALSE)</f>
        <v>931.54600000000005</v>
      </c>
    </row>
    <row r="291" spans="2:28" x14ac:dyDescent="0.2">
      <c r="B291">
        <v>2045</v>
      </c>
      <c r="C291">
        <v>2045</v>
      </c>
      <c r="D291" s="2">
        <f>X291</f>
        <v>0</v>
      </c>
      <c r="E291" s="2">
        <f>Y291</f>
        <v>860.03470000000004</v>
      </c>
      <c r="F291" s="2">
        <f>T291</f>
        <v>244.55590000000001</v>
      </c>
      <c r="G291" s="2">
        <f>S291+W291+Z291</f>
        <v>1187.6610000000001</v>
      </c>
      <c r="H291" s="2"/>
      <c r="I291" s="2"/>
      <c r="J291" s="2"/>
      <c r="K291" s="2"/>
      <c r="L291" s="2"/>
      <c r="M291" s="2"/>
      <c r="N291" s="2">
        <f t="shared" si="15"/>
        <v>2768.0910199999998</v>
      </c>
      <c r="O291" s="2">
        <f>AB291</f>
        <v>961.11009999999999</v>
      </c>
      <c r="P291" s="2"/>
      <c r="Q291" s="2">
        <f t="shared" si="17"/>
        <v>6021.4527199999993</v>
      </c>
      <c r="S291" s="2">
        <f>VLOOKUP(S$266,AURORA!$C$3:$AC$460,$B291-2020,FALSE)</f>
        <v>796.90729999999996</v>
      </c>
      <c r="T291" s="2">
        <f>VLOOKUP(T$266,AURORA!$C$3:$AC$460,$B291-2020,FALSE)</f>
        <v>244.55590000000001</v>
      </c>
      <c r="U291" s="2">
        <f>VLOOKUP(U$266,AURORA!$C$3:$AC$460,$B291-2020,FALSE)</f>
        <v>2107.6819999999998</v>
      </c>
      <c r="V291" s="2">
        <f>VLOOKUP(V$266,AURORA!$C$3:$AC$460,$B291-2020,FALSE)</f>
        <v>601.85709999999995</v>
      </c>
      <c r="W291" s="2">
        <f>VLOOKUP(W$266,AURORA!$C$3:$AC$460,$B291-2020,FALSE)</f>
        <v>390.75369999999998</v>
      </c>
      <c r="X291" s="2">
        <f>VLOOKUP(X$266,AURORA!$C$3:$AC$460,$B291-2020,FALSE)</f>
        <v>0</v>
      </c>
      <c r="Y291" s="2">
        <f>VLOOKUP(Y$266,AURORA!$C$3:$AC$460,$B291-2020,FALSE)</f>
        <v>860.03470000000004</v>
      </c>
      <c r="Z291" s="2">
        <f>VLOOKUP(Z$266,AURORA!$C$3:$AC$460,$B291-2020,FALSE)</f>
        <v>0</v>
      </c>
      <c r="AA291" s="2">
        <f>VLOOKUP(AA$266,AURORA!$C$3:$AC$460,$B291-2020,FALSE)</f>
        <v>58.551920000000003</v>
      </c>
      <c r="AB291" s="2">
        <f>VLOOKUP(AB$266,AURORA!$C$3:$AC$460,$B291-2020,FALSE)</f>
        <v>961.11009999999999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6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1" sqref="C281:D281"/>
    </sheetView>
  </sheetViews>
  <sheetFormatPr defaultRowHeight="12.75" x14ac:dyDescent="0.2"/>
  <cols>
    <col min="2" max="2" width="5" bestFit="1" customWidth="1"/>
    <col min="3" max="3" width="11.28515625" bestFit="1" customWidth="1"/>
    <col min="4" max="23" width="11.28515625" customWidth="1"/>
  </cols>
  <sheetData>
    <row r="1" spans="1:23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2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2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2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2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2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2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2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2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2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2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2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2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2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2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2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2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2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2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2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2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2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2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2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2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2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2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2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2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2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2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2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2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2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2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2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2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2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2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2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2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2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2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2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2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2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2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2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2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2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2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2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2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2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2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2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2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2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2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2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2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2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2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2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2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2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2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2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2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2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2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2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2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2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2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2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2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2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2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2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2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2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2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2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2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2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2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2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2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2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2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2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2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2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2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2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2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2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2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2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2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2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2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2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2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2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2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2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2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2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2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2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2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2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2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2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2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2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2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2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2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2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2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2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2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2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2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2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2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2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2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2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2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2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2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2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2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2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2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2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2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2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2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2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2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2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2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2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2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2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2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2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2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2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2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2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2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2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2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2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2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2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2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2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2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2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2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2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2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2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2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2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2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2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2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2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2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2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2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2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2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2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2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2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2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2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2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2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2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2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2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2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2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29" si="7">SUM(D195:P195)</f>
        <v>4904171</v>
      </c>
      <c r="R195" s="2"/>
      <c r="S195" s="2"/>
      <c r="T195" s="2"/>
      <c r="U195" s="2"/>
      <c r="V195" s="2"/>
      <c r="W195" s="2"/>
    </row>
    <row r="196" spans="1:23" x14ac:dyDescent="0.2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2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2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2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2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2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2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2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2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2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2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2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2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2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2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2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2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2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2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2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2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2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2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2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2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2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2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2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2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2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2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2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2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2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2">
      <c r="B247">
        <v>2001</v>
      </c>
      <c r="C247">
        <v>8760</v>
      </c>
      <c r="D247" s="2">
        <f>SUMIF($B$2:$B$241,$B247,D$2:D$241)/$C247</f>
        <v>507.42614155251141</v>
      </c>
      <c r="E247" s="2">
        <f t="shared" ref="E247:Q262" si="8">SUMIF($B$2:$B$241,$B247,E$2:E$241)/$C247</f>
        <v>0</v>
      </c>
      <c r="F247" s="2">
        <f t="shared" si="8"/>
        <v>3269.9260273972604</v>
      </c>
      <c r="G247" s="2">
        <f t="shared" si="8"/>
        <v>1253.7631278538813</v>
      </c>
      <c r="H247" s="2">
        <f t="shared" si="8"/>
        <v>0</v>
      </c>
      <c r="I247" s="2">
        <f t="shared" si="8"/>
        <v>4.2905251141552512</v>
      </c>
      <c r="J247" s="2">
        <f t="shared" si="8"/>
        <v>5.6875570776255708</v>
      </c>
      <c r="K247" s="2">
        <f t="shared" si="8"/>
        <v>0</v>
      </c>
      <c r="L247" s="2">
        <f t="shared" si="8"/>
        <v>11.669292237442923</v>
      </c>
      <c r="M247" s="2">
        <f t="shared" si="8"/>
        <v>0</v>
      </c>
      <c r="N247" s="2">
        <f t="shared" si="8"/>
        <v>0</v>
      </c>
      <c r="O247" s="2">
        <f t="shared" si="8"/>
        <v>10.112671232876712</v>
      </c>
      <c r="P247" s="2">
        <f t="shared" si="8"/>
        <v>80.036301369863011</v>
      </c>
      <c r="Q247" s="2">
        <f>SUMIF($B$2:$B$241,$B247,Q$2:Q$241)/$C247</f>
        <v>5142.9116438356168</v>
      </c>
      <c r="R247" s="2"/>
      <c r="S247" s="2"/>
      <c r="T247" s="2"/>
      <c r="U247" s="2"/>
      <c r="V247" s="2"/>
      <c r="W247" s="2"/>
    </row>
    <row r="248" spans="1:23" x14ac:dyDescent="0.2">
      <c r="B248">
        <v>2002</v>
      </c>
      <c r="C248">
        <v>8760</v>
      </c>
      <c r="D248" s="2">
        <f t="shared" ref="D248:Q263" si="9">SUMIF($B$2:$B$241,$B248,D$2:D$241)/$C248</f>
        <v>431.47077625570779</v>
      </c>
      <c r="E248" s="2">
        <f t="shared" si="8"/>
        <v>0</v>
      </c>
      <c r="F248" s="2">
        <f t="shared" si="8"/>
        <v>3928.443607305936</v>
      </c>
      <c r="G248" s="2">
        <f t="shared" si="8"/>
        <v>891.88276255707763</v>
      </c>
      <c r="H248" s="2">
        <f t="shared" si="8"/>
        <v>0</v>
      </c>
      <c r="I248" s="2">
        <f t="shared" si="8"/>
        <v>4.3526255707762553</v>
      </c>
      <c r="J248" s="2">
        <f t="shared" si="8"/>
        <v>5.5417808219178086</v>
      </c>
      <c r="K248" s="2">
        <f t="shared" si="8"/>
        <v>0</v>
      </c>
      <c r="L248" s="2">
        <f t="shared" si="8"/>
        <v>0.76552511415525115</v>
      </c>
      <c r="M248" s="2">
        <f t="shared" si="8"/>
        <v>0</v>
      </c>
      <c r="N248" s="2">
        <f t="shared" si="8"/>
        <v>0</v>
      </c>
      <c r="O248" s="2">
        <f t="shared" si="8"/>
        <v>42.94052511415525</v>
      </c>
      <c r="P248" s="2">
        <f t="shared" si="8"/>
        <v>71.242579908675793</v>
      </c>
      <c r="Q248" s="2">
        <f t="shared" si="8"/>
        <v>5376.6401826484016</v>
      </c>
      <c r="R248" s="2"/>
      <c r="S248" s="2"/>
      <c r="T248" s="2"/>
      <c r="U248" s="2"/>
      <c r="V248" s="2"/>
      <c r="W248" s="2"/>
    </row>
    <row r="249" spans="1:23" x14ac:dyDescent="0.2">
      <c r="B249">
        <v>2003</v>
      </c>
      <c r="C249">
        <v>8760</v>
      </c>
      <c r="D249" s="2">
        <f t="shared" si="9"/>
        <v>491.42089041095892</v>
      </c>
      <c r="E249" s="2">
        <f t="shared" si="8"/>
        <v>0</v>
      </c>
      <c r="F249" s="2">
        <f t="shared" si="8"/>
        <v>3795.6998858447487</v>
      </c>
      <c r="G249" s="2">
        <f t="shared" si="8"/>
        <v>1169.3718036529681</v>
      </c>
      <c r="H249" s="2">
        <f t="shared" si="8"/>
        <v>0</v>
      </c>
      <c r="I249" s="2">
        <f t="shared" si="8"/>
        <v>4.6313926940639272</v>
      </c>
      <c r="J249" s="2">
        <f t="shared" si="8"/>
        <v>9.7105022831050221</v>
      </c>
      <c r="K249" s="2">
        <f t="shared" si="8"/>
        <v>0</v>
      </c>
      <c r="L249" s="2">
        <f t="shared" si="8"/>
        <v>5.0340182648401823</v>
      </c>
      <c r="M249" s="2">
        <f t="shared" si="8"/>
        <v>0</v>
      </c>
      <c r="N249" s="2">
        <f t="shared" si="8"/>
        <v>0</v>
      </c>
      <c r="O249" s="2">
        <f t="shared" si="8"/>
        <v>50.641438356164386</v>
      </c>
      <c r="P249" s="2">
        <f t="shared" si="8"/>
        <v>63.232420091324201</v>
      </c>
      <c r="Q249" s="2">
        <f t="shared" si="8"/>
        <v>5589.7423515981736</v>
      </c>
      <c r="R249" s="2"/>
      <c r="S249" s="2"/>
      <c r="T249" s="2"/>
      <c r="U249" s="2"/>
      <c r="V249" s="2"/>
      <c r="W249" s="2"/>
    </row>
    <row r="250" spans="1:23" x14ac:dyDescent="0.2">
      <c r="B250">
        <v>2004</v>
      </c>
      <c r="C250">
        <v>8784</v>
      </c>
      <c r="D250" s="2">
        <f t="shared" si="9"/>
        <v>404.78825136612022</v>
      </c>
      <c r="E250" s="2">
        <f t="shared" si="8"/>
        <v>0</v>
      </c>
      <c r="F250" s="2">
        <f t="shared" si="8"/>
        <v>3766.0311930783241</v>
      </c>
      <c r="G250" s="2">
        <f t="shared" si="8"/>
        <v>1539.7521630236795</v>
      </c>
      <c r="H250" s="2">
        <f t="shared" si="8"/>
        <v>0</v>
      </c>
      <c r="I250" s="2">
        <f t="shared" si="8"/>
        <v>4.7336065573770494</v>
      </c>
      <c r="J250" s="2">
        <f t="shared" si="8"/>
        <v>9.806010928961749</v>
      </c>
      <c r="K250" s="2">
        <f t="shared" si="8"/>
        <v>0</v>
      </c>
      <c r="L250" s="2">
        <f t="shared" si="8"/>
        <v>7.1643897996357016</v>
      </c>
      <c r="M250" s="2">
        <f t="shared" si="8"/>
        <v>0</v>
      </c>
      <c r="N250" s="2">
        <f t="shared" si="8"/>
        <v>0</v>
      </c>
      <c r="O250" s="2">
        <f t="shared" si="8"/>
        <v>70.470400728597454</v>
      </c>
      <c r="P250" s="2">
        <f t="shared" si="8"/>
        <v>46.670195810564664</v>
      </c>
      <c r="Q250" s="2">
        <f t="shared" si="8"/>
        <v>5849.4162112932609</v>
      </c>
      <c r="R250" s="2"/>
      <c r="S250" s="2"/>
      <c r="T250" s="2"/>
      <c r="U250" s="2"/>
      <c r="V250" s="2"/>
      <c r="W250" s="2"/>
    </row>
    <row r="251" spans="1:23" x14ac:dyDescent="0.2">
      <c r="B251">
        <v>2005</v>
      </c>
      <c r="C251">
        <v>8760</v>
      </c>
      <c r="D251" s="2">
        <f t="shared" si="9"/>
        <v>395.71757990867582</v>
      </c>
      <c r="E251" s="2">
        <f t="shared" si="8"/>
        <v>0</v>
      </c>
      <c r="F251" s="2">
        <f t="shared" si="8"/>
        <v>3532.9160958904108</v>
      </c>
      <c r="G251" s="2">
        <f t="shared" si="8"/>
        <v>1505.8214611872147</v>
      </c>
      <c r="H251" s="2">
        <f t="shared" si="8"/>
        <v>0</v>
      </c>
      <c r="I251" s="2">
        <f t="shared" si="8"/>
        <v>4.6207762557077627</v>
      </c>
      <c r="J251" s="2">
        <f t="shared" si="8"/>
        <v>11.192123287671233</v>
      </c>
      <c r="K251" s="2">
        <f t="shared" si="8"/>
        <v>0</v>
      </c>
      <c r="L251" s="2">
        <f t="shared" si="8"/>
        <v>8.9255707762557073</v>
      </c>
      <c r="M251" s="2">
        <f t="shared" si="8"/>
        <v>0</v>
      </c>
      <c r="N251" s="2">
        <f t="shared" si="8"/>
        <v>0</v>
      </c>
      <c r="O251" s="2">
        <f t="shared" si="8"/>
        <v>83.821347031963469</v>
      </c>
      <c r="P251" s="2">
        <f t="shared" si="8"/>
        <v>87.693607305936069</v>
      </c>
      <c r="Q251" s="2">
        <f t="shared" si="8"/>
        <v>5630.7085616438353</v>
      </c>
      <c r="R251" s="2"/>
      <c r="S251" s="2"/>
      <c r="T251" s="2"/>
      <c r="U251" s="2"/>
      <c r="V251" s="2"/>
      <c r="W251" s="2"/>
    </row>
    <row r="252" spans="1:23" x14ac:dyDescent="0.2">
      <c r="B252">
        <v>2006</v>
      </c>
      <c r="C252">
        <v>8760</v>
      </c>
      <c r="D252" s="2">
        <f t="shared" si="9"/>
        <v>270.61963470319637</v>
      </c>
      <c r="E252" s="2">
        <f t="shared" si="8"/>
        <v>0</v>
      </c>
      <c r="F252" s="2">
        <f t="shared" si="8"/>
        <v>4320.8102739726028</v>
      </c>
      <c r="G252" s="2">
        <f t="shared" si="8"/>
        <v>1282.9501141552512</v>
      </c>
      <c r="H252" s="2">
        <f t="shared" si="8"/>
        <v>0</v>
      </c>
      <c r="I252" s="2">
        <f t="shared" si="8"/>
        <v>4.602739726027397</v>
      </c>
      <c r="J252" s="2">
        <f t="shared" si="8"/>
        <v>11.298630136986301</v>
      </c>
      <c r="K252" s="2">
        <f t="shared" si="8"/>
        <v>0</v>
      </c>
      <c r="L252" s="2">
        <f t="shared" si="8"/>
        <v>1.3494292237442922</v>
      </c>
      <c r="M252" s="2">
        <f t="shared" si="8"/>
        <v>0</v>
      </c>
      <c r="N252" s="2">
        <f t="shared" si="8"/>
        <v>0</v>
      </c>
      <c r="O252" s="2">
        <f t="shared" si="8"/>
        <v>106.30353881278539</v>
      </c>
      <c r="P252" s="2">
        <f t="shared" si="8"/>
        <v>91.186415525114157</v>
      </c>
      <c r="Q252" s="2">
        <f t="shared" si="8"/>
        <v>6089.1207762557078</v>
      </c>
      <c r="R252" s="2"/>
      <c r="S252" s="2"/>
      <c r="T252" s="2"/>
      <c r="U252" s="2"/>
      <c r="V252" s="2"/>
      <c r="W252" s="2"/>
    </row>
    <row r="253" spans="1:23" x14ac:dyDescent="0.2">
      <c r="B253">
        <v>2007</v>
      </c>
      <c r="C253">
        <v>8760</v>
      </c>
      <c r="D253" s="2">
        <f t="shared" si="9"/>
        <v>496.76061643835618</v>
      </c>
      <c r="E253" s="2">
        <f t="shared" si="8"/>
        <v>0</v>
      </c>
      <c r="F253" s="2">
        <f t="shared" si="8"/>
        <v>3834.1826484018266</v>
      </c>
      <c r="G253" s="2">
        <f t="shared" si="8"/>
        <v>1696.0809360730593</v>
      </c>
      <c r="H253" s="2">
        <f t="shared" si="8"/>
        <v>0</v>
      </c>
      <c r="I253" s="2">
        <f t="shared" si="8"/>
        <v>4.3930365296803657</v>
      </c>
      <c r="J253" s="2">
        <f t="shared" si="8"/>
        <v>15.837100456621005</v>
      </c>
      <c r="K253" s="2">
        <f t="shared" si="8"/>
        <v>0</v>
      </c>
      <c r="L253" s="2">
        <f t="shared" si="8"/>
        <v>1.6308219178082193</v>
      </c>
      <c r="M253" s="2">
        <f t="shared" si="8"/>
        <v>0</v>
      </c>
      <c r="N253" s="2">
        <f t="shared" si="8"/>
        <v>0</v>
      </c>
      <c r="O253" s="2">
        <f t="shared" si="8"/>
        <v>142.35091324200914</v>
      </c>
      <c r="P253" s="2">
        <f t="shared" si="8"/>
        <v>96.183333333333337</v>
      </c>
      <c r="Q253" s="2">
        <f t="shared" si="8"/>
        <v>6287.4194063926943</v>
      </c>
      <c r="R253" s="2"/>
      <c r="S253" s="2"/>
      <c r="T253" s="2"/>
      <c r="U253" s="2"/>
      <c r="V253" s="2"/>
      <c r="W253" s="2"/>
    </row>
    <row r="254" spans="1:23" x14ac:dyDescent="0.2">
      <c r="B254">
        <v>2008</v>
      </c>
      <c r="C254">
        <v>8784</v>
      </c>
      <c r="D254" s="2">
        <f t="shared" si="9"/>
        <v>460.41871584699453</v>
      </c>
      <c r="E254" s="2">
        <f t="shared" si="8"/>
        <v>0</v>
      </c>
      <c r="F254" s="2">
        <f t="shared" si="8"/>
        <v>3848.4774590163934</v>
      </c>
      <c r="G254" s="2">
        <f t="shared" si="8"/>
        <v>1979.4130236794172</v>
      </c>
      <c r="H254" s="2">
        <f t="shared" si="8"/>
        <v>0</v>
      </c>
      <c r="I254" s="2">
        <f t="shared" si="8"/>
        <v>5.0137750455373409</v>
      </c>
      <c r="J254" s="2">
        <f t="shared" si="8"/>
        <v>14.88479052823315</v>
      </c>
      <c r="K254" s="2">
        <f t="shared" si="8"/>
        <v>0</v>
      </c>
      <c r="L254" s="2">
        <f t="shared" si="8"/>
        <v>1.6840846994535519</v>
      </c>
      <c r="M254" s="2">
        <f t="shared" si="8"/>
        <v>0</v>
      </c>
      <c r="N254" s="2">
        <f t="shared" si="8"/>
        <v>0</v>
      </c>
      <c r="O254" s="2">
        <f t="shared" si="8"/>
        <v>293.17338342440803</v>
      </c>
      <c r="P254" s="2">
        <f t="shared" si="8"/>
        <v>81.639002732240442</v>
      </c>
      <c r="Q254" s="2">
        <f t="shared" si="8"/>
        <v>6684.704234972678</v>
      </c>
      <c r="R254" s="2"/>
      <c r="S254" s="2"/>
      <c r="T254" s="2"/>
      <c r="U254" s="2"/>
      <c r="V254" s="2"/>
      <c r="W254" s="2"/>
    </row>
    <row r="255" spans="1:23" x14ac:dyDescent="0.2">
      <c r="B255">
        <v>2009</v>
      </c>
      <c r="C255">
        <v>8760</v>
      </c>
      <c r="D255" s="2">
        <f t="shared" si="9"/>
        <v>364.94303652968034</v>
      </c>
      <c r="E255" s="2">
        <f t="shared" si="8"/>
        <v>0</v>
      </c>
      <c r="F255" s="2">
        <f t="shared" si="8"/>
        <v>3770.9489726027396</v>
      </c>
      <c r="G255" s="2">
        <f t="shared" si="8"/>
        <v>1841.7181506849315</v>
      </c>
      <c r="H255" s="2">
        <f t="shared" si="8"/>
        <v>0</v>
      </c>
      <c r="I255" s="2">
        <f t="shared" si="8"/>
        <v>5.3206621004566212</v>
      </c>
      <c r="J255" s="2">
        <f t="shared" si="8"/>
        <v>14.649771689497717</v>
      </c>
      <c r="K255" s="2">
        <f t="shared" si="8"/>
        <v>0</v>
      </c>
      <c r="L255" s="2">
        <f t="shared" si="8"/>
        <v>0.90821917808219177</v>
      </c>
      <c r="M255" s="2">
        <f t="shared" si="8"/>
        <v>0</v>
      </c>
      <c r="N255" s="2">
        <f t="shared" si="8"/>
        <v>0</v>
      </c>
      <c r="O255" s="2">
        <f t="shared" si="8"/>
        <v>396.08595890410959</v>
      </c>
      <c r="P255" s="2">
        <f t="shared" si="8"/>
        <v>76.984246575342468</v>
      </c>
      <c r="Q255" s="2">
        <f t="shared" si="8"/>
        <v>6471.5590182648402</v>
      </c>
      <c r="R255" s="2"/>
      <c r="S255" s="2"/>
      <c r="T255" s="2"/>
      <c r="U255" s="2"/>
      <c r="V255" s="2"/>
      <c r="W255" s="2"/>
    </row>
    <row r="256" spans="1:23" x14ac:dyDescent="0.2">
      <c r="B256">
        <v>2010</v>
      </c>
      <c r="C256">
        <v>8760</v>
      </c>
      <c r="D256" s="2">
        <f t="shared" si="9"/>
        <v>471.05422374429224</v>
      </c>
      <c r="E256" s="2">
        <f t="shared" si="8"/>
        <v>0</v>
      </c>
      <c r="F256" s="2">
        <f t="shared" si="8"/>
        <v>3486.5593607305937</v>
      </c>
      <c r="G256" s="2">
        <f t="shared" si="8"/>
        <v>1786.6639269406392</v>
      </c>
      <c r="H256" s="2">
        <f t="shared" si="8"/>
        <v>0</v>
      </c>
      <c r="I256" s="2">
        <f t="shared" si="8"/>
        <v>5.3456621004566207</v>
      </c>
      <c r="J256" s="2">
        <f t="shared" si="8"/>
        <v>23.393949771689499</v>
      </c>
      <c r="K256" s="2">
        <f t="shared" si="8"/>
        <v>0</v>
      </c>
      <c r="L256" s="2">
        <f t="shared" si="8"/>
        <v>0.39052511415525115</v>
      </c>
      <c r="M256" s="2">
        <f t="shared" si="8"/>
        <v>0</v>
      </c>
      <c r="N256" s="2">
        <f t="shared" si="8"/>
        <v>0</v>
      </c>
      <c r="O256" s="2">
        <f t="shared" si="8"/>
        <v>447.48938356164382</v>
      </c>
      <c r="P256" s="2">
        <f t="shared" si="8"/>
        <v>72.139497716894979</v>
      </c>
      <c r="Q256" s="2">
        <f t="shared" si="8"/>
        <v>6293.0365296803657</v>
      </c>
      <c r="R256" s="2"/>
      <c r="S256" s="2"/>
      <c r="T256" s="2"/>
      <c r="U256" s="2"/>
      <c r="V256" s="2"/>
      <c r="W256" s="2"/>
    </row>
    <row r="257" spans="2:33" x14ac:dyDescent="0.2">
      <c r="B257">
        <v>2011</v>
      </c>
      <c r="C257">
        <v>8760</v>
      </c>
      <c r="D257" s="2">
        <f t="shared" si="9"/>
        <v>380.53824200913243</v>
      </c>
      <c r="E257" s="2">
        <f t="shared" si="8"/>
        <v>0</v>
      </c>
      <c r="F257" s="2">
        <f t="shared" si="8"/>
        <v>4830.4589041095887</v>
      </c>
      <c r="G257" s="2">
        <f t="shared" si="8"/>
        <v>970.06038812785391</v>
      </c>
      <c r="H257" s="2">
        <f t="shared" si="8"/>
        <v>0</v>
      </c>
      <c r="I257" s="2">
        <f t="shared" si="8"/>
        <v>5.8590182648401825</v>
      </c>
      <c r="J257" s="2">
        <f t="shared" si="8"/>
        <v>25.371689497716893</v>
      </c>
      <c r="K257" s="2">
        <f t="shared" si="8"/>
        <v>0</v>
      </c>
      <c r="L257" s="2">
        <f t="shared" si="8"/>
        <v>0.90799086757990866</v>
      </c>
      <c r="M257" s="2">
        <f t="shared" si="8"/>
        <v>0</v>
      </c>
      <c r="N257" s="2">
        <f t="shared" si="8"/>
        <v>1.0273972602739725E-2</v>
      </c>
      <c r="O257" s="2">
        <f t="shared" si="8"/>
        <v>545.13401826484017</v>
      </c>
      <c r="P257" s="2">
        <f t="shared" si="8"/>
        <v>56.175684931506851</v>
      </c>
      <c r="Q257" s="2">
        <f t="shared" si="8"/>
        <v>6814.5162100456619</v>
      </c>
      <c r="R257" s="2"/>
      <c r="S257" s="2"/>
      <c r="T257" s="2"/>
      <c r="U257" s="2"/>
      <c r="V257" s="2"/>
      <c r="W257" s="2"/>
    </row>
    <row r="258" spans="2:33" x14ac:dyDescent="0.2">
      <c r="B258">
        <v>2012</v>
      </c>
      <c r="C258">
        <v>8784</v>
      </c>
      <c r="D258" s="2">
        <f t="shared" si="9"/>
        <v>299.90141165755921</v>
      </c>
      <c r="E258" s="2">
        <f t="shared" si="8"/>
        <v>2.920195810564663</v>
      </c>
      <c r="F258" s="2">
        <f t="shared" si="8"/>
        <v>4486.5868624772311</v>
      </c>
      <c r="G258" s="2">
        <f t="shared" si="8"/>
        <v>1323.3934426229507</v>
      </c>
      <c r="H258" s="2">
        <f t="shared" si="8"/>
        <v>0</v>
      </c>
      <c r="I258" s="2">
        <f t="shared" si="8"/>
        <v>5.7329234972677598</v>
      </c>
      <c r="J258" s="2">
        <f t="shared" si="8"/>
        <v>26.364867941712205</v>
      </c>
      <c r="K258" s="2">
        <f t="shared" si="8"/>
        <v>0</v>
      </c>
      <c r="L258" s="2">
        <f t="shared" si="8"/>
        <v>0.67463570127504557</v>
      </c>
      <c r="M258" s="2">
        <f t="shared" si="8"/>
        <v>0</v>
      </c>
      <c r="N258" s="2">
        <f t="shared" si="8"/>
        <v>0.72984972677595628</v>
      </c>
      <c r="O258" s="2">
        <f t="shared" si="8"/>
        <v>722.16154371584696</v>
      </c>
      <c r="P258" s="2">
        <f t="shared" si="8"/>
        <v>68.318761384335161</v>
      </c>
      <c r="Q258" s="2">
        <f t="shared" si="8"/>
        <v>6936.7844945355191</v>
      </c>
      <c r="R258" s="2"/>
      <c r="S258" s="2"/>
      <c r="T258" s="2"/>
      <c r="U258" s="2"/>
      <c r="V258" s="2"/>
      <c r="W258" s="2"/>
    </row>
    <row r="259" spans="2:33" x14ac:dyDescent="0.2">
      <c r="B259">
        <v>2013</v>
      </c>
      <c r="C259">
        <v>8760</v>
      </c>
      <c r="D259" s="2">
        <f t="shared" si="9"/>
        <v>429.10890410958905</v>
      </c>
      <c r="E259" s="2">
        <f t="shared" si="8"/>
        <v>18.795547945205481</v>
      </c>
      <c r="F259" s="2">
        <f t="shared" si="8"/>
        <v>3778.2722602739727</v>
      </c>
      <c r="G259" s="2">
        <f t="shared" si="8"/>
        <v>1639.6164383561643</v>
      </c>
      <c r="H259" s="2">
        <f t="shared" si="8"/>
        <v>0</v>
      </c>
      <c r="I259" s="2">
        <f t="shared" si="8"/>
        <v>3.9663242009132422</v>
      </c>
      <c r="J259" s="2">
        <f t="shared" si="8"/>
        <v>33.548972602739724</v>
      </c>
      <c r="K259" s="2">
        <f t="shared" si="8"/>
        <v>0</v>
      </c>
      <c r="L259" s="2">
        <f t="shared" si="8"/>
        <v>0.70228310502283109</v>
      </c>
      <c r="M259" s="2">
        <f t="shared" si="8"/>
        <v>0</v>
      </c>
      <c r="N259" s="2">
        <f t="shared" si="8"/>
        <v>2.3393835616438357</v>
      </c>
      <c r="O259" s="2">
        <f t="shared" si="8"/>
        <v>851.10764840182651</v>
      </c>
      <c r="P259" s="2">
        <f t="shared" si="8"/>
        <v>79.929452054794524</v>
      </c>
      <c r="Q259" s="2">
        <f t="shared" si="8"/>
        <v>6837.387214611872</v>
      </c>
      <c r="R259" s="2"/>
      <c r="S259" s="2"/>
      <c r="T259" s="2"/>
      <c r="U259" s="2"/>
      <c r="V259" s="2"/>
      <c r="W259" s="2"/>
    </row>
    <row r="260" spans="2:33" x14ac:dyDescent="0.2">
      <c r="B260">
        <v>2014</v>
      </c>
      <c r="C260">
        <v>8760</v>
      </c>
      <c r="D260" s="2">
        <f t="shared" si="9"/>
        <v>364.45125570776258</v>
      </c>
      <c r="E260" s="2">
        <f t="shared" si="8"/>
        <v>20.943721461187213</v>
      </c>
      <c r="F260" s="2">
        <f t="shared" si="8"/>
        <v>3988.4310502283106</v>
      </c>
      <c r="G260" s="2">
        <f t="shared" si="8"/>
        <v>1445.7409817351597</v>
      </c>
      <c r="H260" s="2">
        <f t="shared" si="8"/>
        <v>0</v>
      </c>
      <c r="I260" s="2">
        <f t="shared" si="8"/>
        <v>4.218036529680365</v>
      </c>
      <c r="J260" s="2">
        <f t="shared" si="8"/>
        <v>33.607191780821921</v>
      </c>
      <c r="K260" s="2">
        <f t="shared" si="8"/>
        <v>0</v>
      </c>
      <c r="L260" s="2">
        <f t="shared" si="8"/>
        <v>1.1913242009132421</v>
      </c>
      <c r="M260" s="2">
        <f t="shared" si="8"/>
        <v>0</v>
      </c>
      <c r="N260" s="2">
        <f t="shared" si="8"/>
        <v>3.4687214611872146</v>
      </c>
      <c r="O260" s="2">
        <f t="shared" si="8"/>
        <v>865.32545662100461</v>
      </c>
      <c r="P260" s="2">
        <f t="shared" si="8"/>
        <v>89.803538812785391</v>
      </c>
      <c r="Q260" s="2">
        <f t="shared" si="8"/>
        <v>6817.1812785388129</v>
      </c>
      <c r="R260" s="2"/>
      <c r="S260" s="2"/>
      <c r="T260" s="2"/>
      <c r="U260" s="2"/>
      <c r="V260" s="2"/>
      <c r="W260" s="2"/>
    </row>
    <row r="261" spans="2:33" x14ac:dyDescent="0.2">
      <c r="B261">
        <v>2015</v>
      </c>
      <c r="C261">
        <v>8760</v>
      </c>
      <c r="D261" s="2">
        <f t="shared" si="9"/>
        <v>271.38801369863012</v>
      </c>
      <c r="E261" s="2">
        <f t="shared" si="8"/>
        <v>20.411301369863015</v>
      </c>
      <c r="F261" s="2">
        <f t="shared" si="8"/>
        <v>3567.7909817351597</v>
      </c>
      <c r="G261" s="2">
        <f t="shared" si="8"/>
        <v>1853.5494292237443</v>
      </c>
      <c r="H261" s="2">
        <f t="shared" si="8"/>
        <v>0</v>
      </c>
      <c r="I261" s="2">
        <f t="shared" si="8"/>
        <v>4.7754566210045661</v>
      </c>
      <c r="J261" s="2">
        <f t="shared" si="8"/>
        <v>42.069292237442923</v>
      </c>
      <c r="K261" s="2">
        <f t="shared" si="8"/>
        <v>0</v>
      </c>
      <c r="L261" s="2">
        <f t="shared" si="8"/>
        <v>0.69246575342465755</v>
      </c>
      <c r="M261" s="2">
        <f t="shared" si="8"/>
        <v>0</v>
      </c>
      <c r="N261" s="2">
        <f t="shared" si="8"/>
        <v>2.763470319634703</v>
      </c>
      <c r="O261" s="2">
        <f t="shared" si="8"/>
        <v>757.02694063926936</v>
      </c>
      <c r="P261" s="2">
        <f t="shared" si="8"/>
        <v>85.30125570776255</v>
      </c>
      <c r="Q261" s="2">
        <f t="shared" si="8"/>
        <v>6605.7686073059358</v>
      </c>
      <c r="R261" s="2"/>
      <c r="S261" s="2"/>
      <c r="T261" s="2"/>
      <c r="U261" s="2"/>
      <c r="V261" s="2"/>
      <c r="W261" s="2"/>
    </row>
    <row r="262" spans="2:33" x14ac:dyDescent="0.2">
      <c r="B262">
        <v>2016</v>
      </c>
      <c r="C262">
        <v>8784</v>
      </c>
      <c r="D262" s="2">
        <f t="shared" si="9"/>
        <v>216.09767759562843</v>
      </c>
      <c r="E262" s="2">
        <f t="shared" si="8"/>
        <v>22.405054644808743</v>
      </c>
      <c r="F262" s="2">
        <f t="shared" si="8"/>
        <v>3836.5163934426228</v>
      </c>
      <c r="G262" s="2">
        <f t="shared" si="8"/>
        <v>1747.8093123861568</v>
      </c>
      <c r="H262" s="2">
        <f t="shared" si="8"/>
        <v>0</v>
      </c>
      <c r="I262" s="2">
        <f t="shared" si="8"/>
        <v>5.3469945355191255</v>
      </c>
      <c r="J262" s="2">
        <f t="shared" si="8"/>
        <v>41.206853369763209</v>
      </c>
      <c r="K262" s="2">
        <f t="shared" si="8"/>
        <v>0</v>
      </c>
      <c r="L262" s="2">
        <f t="shared" si="8"/>
        <v>0.55658014571948999</v>
      </c>
      <c r="M262" s="2">
        <f t="shared" si="8"/>
        <v>0</v>
      </c>
      <c r="N262" s="2">
        <f t="shared" si="8"/>
        <v>8.0247040072859743</v>
      </c>
      <c r="O262" s="2">
        <f t="shared" si="8"/>
        <v>815.43465391621135</v>
      </c>
      <c r="P262" s="2">
        <f t="shared" si="8"/>
        <v>71.756602914389802</v>
      </c>
      <c r="Q262" s="2">
        <f t="shared" si="8"/>
        <v>6765.1548269581053</v>
      </c>
      <c r="R262" s="2"/>
      <c r="S262" s="2"/>
      <c r="T262" s="2"/>
      <c r="U262" s="2"/>
      <c r="V262" s="2"/>
      <c r="W262" s="2"/>
    </row>
    <row r="263" spans="2:33" x14ac:dyDescent="0.2">
      <c r="B263">
        <v>2017</v>
      </c>
      <c r="C263">
        <v>8760</v>
      </c>
      <c r="D263" s="2">
        <f t="shared" si="9"/>
        <v>197.27203196347031</v>
      </c>
      <c r="E263" s="2">
        <f t="shared" si="9"/>
        <v>22.00662100456621</v>
      </c>
      <c r="F263" s="2">
        <f t="shared" si="9"/>
        <v>4182.9408675799086</v>
      </c>
      <c r="G263" s="2">
        <f t="shared" si="9"/>
        <v>1383.1124429223744</v>
      </c>
      <c r="H263" s="2">
        <f t="shared" si="9"/>
        <v>0</v>
      </c>
      <c r="I263" s="2">
        <f t="shared" si="9"/>
        <v>4.4801369863013702</v>
      </c>
      <c r="J263" s="2">
        <f t="shared" si="9"/>
        <v>40.168607305936071</v>
      </c>
      <c r="K263" s="2">
        <f t="shared" si="9"/>
        <v>0</v>
      </c>
      <c r="L263" s="2">
        <f t="shared" si="9"/>
        <v>1.1797945205479452</v>
      </c>
      <c r="M263" s="2">
        <f t="shared" si="9"/>
        <v>0</v>
      </c>
      <c r="N263" s="2">
        <f t="shared" si="9"/>
        <v>27.465296803652969</v>
      </c>
      <c r="O263" s="2">
        <f t="shared" si="9"/>
        <v>742.7038812785388</v>
      </c>
      <c r="P263" s="2">
        <f t="shared" si="9"/>
        <v>78.576484018264836</v>
      </c>
      <c r="Q263" s="2">
        <f t="shared" si="9"/>
        <v>6679.9061643835612</v>
      </c>
      <c r="R263" s="2"/>
      <c r="S263" s="2" t="s">
        <v>425</v>
      </c>
      <c r="T263" s="2"/>
      <c r="U263" s="2"/>
      <c r="V263" s="2"/>
      <c r="W263" s="2"/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168.22876712328767</v>
      </c>
      <c r="E264" s="2">
        <f t="shared" si="10"/>
        <v>21.49052511415525</v>
      </c>
      <c r="F264" s="2">
        <f t="shared" si="10"/>
        <v>4192.8316210045659</v>
      </c>
      <c r="G264" s="2">
        <f t="shared" si="10"/>
        <v>2014.1836757990868</v>
      </c>
      <c r="H264" s="2">
        <f t="shared" si="10"/>
        <v>0</v>
      </c>
      <c r="I264" s="2">
        <f t="shared" si="10"/>
        <v>3.8920091324200912</v>
      </c>
      <c r="J264" s="2">
        <f t="shared" si="10"/>
        <v>40.710159817351595</v>
      </c>
      <c r="K264" s="2">
        <f t="shared" si="10"/>
        <v>0</v>
      </c>
      <c r="L264" s="2">
        <f t="shared" si="10"/>
        <v>0.56506849315068497</v>
      </c>
      <c r="M264" s="2">
        <f t="shared" si="10"/>
        <v>0</v>
      </c>
      <c r="N264" s="2">
        <f t="shared" si="10"/>
        <v>68.066780821917803</v>
      </c>
      <c r="O264" s="2">
        <f t="shared" si="10"/>
        <v>814.73698630136983</v>
      </c>
      <c r="P264" s="2">
        <f t="shared" si="10"/>
        <v>76.717465753424662</v>
      </c>
      <c r="Q264" s="2">
        <f t="shared" si="10"/>
        <v>7401.4230593607308</v>
      </c>
      <c r="R264" s="2"/>
      <c r="S264" s="2">
        <v>5630.8109589041096</v>
      </c>
      <c r="T264" s="2"/>
      <c r="U264" s="2"/>
      <c r="V264" s="2"/>
      <c r="W264" s="2"/>
    </row>
    <row r="265" spans="2:33" x14ac:dyDescent="0.2">
      <c r="B265">
        <v>2019</v>
      </c>
      <c r="C265">
        <v>8760</v>
      </c>
      <c r="D265" s="2">
        <f t="shared" si="10"/>
        <v>293.28310502283102</v>
      </c>
      <c r="E265" s="2">
        <f t="shared" si="10"/>
        <v>17.349429223744291</v>
      </c>
      <c r="F265" s="2">
        <f t="shared" si="10"/>
        <v>3370.4939497716896</v>
      </c>
      <c r="G265" s="2">
        <f t="shared" si="10"/>
        <v>2407.625</v>
      </c>
      <c r="H265" s="2">
        <f t="shared" si="10"/>
        <v>0</v>
      </c>
      <c r="I265" s="2">
        <f t="shared" si="10"/>
        <v>4.083675799086758</v>
      </c>
      <c r="J265" s="2">
        <f t="shared" si="10"/>
        <v>38.408789954337898</v>
      </c>
      <c r="K265" s="2">
        <f t="shared" si="10"/>
        <v>0</v>
      </c>
      <c r="L265" s="2">
        <f t="shared" si="10"/>
        <v>0.54589041095890412</v>
      </c>
      <c r="M265" s="2">
        <f t="shared" si="10"/>
        <v>0</v>
      </c>
      <c r="N265" s="2">
        <f t="shared" si="10"/>
        <v>75.875570776255714</v>
      </c>
      <c r="O265" s="2">
        <f t="shared" si="10"/>
        <v>818.34863013698634</v>
      </c>
      <c r="P265" s="2">
        <f t="shared" si="10"/>
        <v>84.462557077625576</v>
      </c>
      <c r="Q265" s="2">
        <f t="shared" si="10"/>
        <v>7110.4765981735163</v>
      </c>
      <c r="R265" s="2"/>
      <c r="S265" s="2">
        <v>5657.3204542390722</v>
      </c>
      <c r="T265" s="2"/>
      <c r="U265" s="2"/>
      <c r="V265" s="2"/>
      <c r="W265" s="2"/>
    </row>
    <row r="266" spans="2:33" s="13" customFormat="1" x14ac:dyDescent="0.2">
      <c r="B266" s="13">
        <v>2020</v>
      </c>
      <c r="C266" s="11">
        <v>8784</v>
      </c>
      <c r="R266" s="14"/>
      <c r="S266" s="14">
        <v>5683.9547545706937</v>
      </c>
      <c r="T266" s="14"/>
      <c r="U266" s="14"/>
      <c r="V266" s="14"/>
      <c r="W266" s="13" t="s">
        <v>211</v>
      </c>
      <c r="X266" s="13" t="s">
        <v>212</v>
      </c>
      <c r="Y266" s="13" t="s">
        <v>213</v>
      </c>
      <c r="Z266" s="13" t="s">
        <v>214</v>
      </c>
      <c r="AA266" s="13" t="s">
        <v>215</v>
      </c>
      <c r="AB266" s="13" t="s">
        <v>216</v>
      </c>
      <c r="AC266" s="13" t="s">
        <v>217</v>
      </c>
      <c r="AD266" s="13" t="s">
        <v>218</v>
      </c>
      <c r="AE266" s="13" t="s">
        <v>219</v>
      </c>
      <c r="AF266" s="13" t="s">
        <v>220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>
        <v>5710.7144474728602</v>
      </c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/>
      <c r="E268" s="2">
        <f t="shared" ref="E268:E291" si="11">AC268</f>
        <v>32.304989999999997</v>
      </c>
      <c r="F268" s="2">
        <f t="shared" ref="F268:F291" si="12">X268</f>
        <v>3523.116</v>
      </c>
      <c r="G268" s="2">
        <f t="shared" ref="G268:G291" si="13">W268+Y268+AB268</f>
        <v>1826.59910163</v>
      </c>
      <c r="H268" s="2"/>
      <c r="I268" s="2">
        <f t="shared" ref="I268:I291" si="14">AD268</f>
        <v>78.595759999999999</v>
      </c>
      <c r="J268" s="2"/>
      <c r="K268" s="2"/>
      <c r="L268" s="2"/>
      <c r="M268" s="2"/>
      <c r="N268" s="2">
        <f t="shared" ref="N268:N291" si="15">Z268+AA268</f>
        <v>260.10275000000001</v>
      </c>
      <c r="O268" s="2">
        <f t="shared" ref="O268:O291" si="16">AF268</f>
        <v>1192.6289999999999</v>
      </c>
      <c r="P268" s="2"/>
      <c r="Q268" s="2">
        <f t="shared" ref="Q268:Q291" si="17">SUM(D268:P268)</f>
        <v>6913.3476016300001</v>
      </c>
      <c r="R268" s="6">
        <f t="shared" ref="R268:R291" si="18">F268+H268+I268+J268+M268+N268+O268+P268</f>
        <v>5054.4435100000001</v>
      </c>
      <c r="S268" s="6">
        <v>5737.6001232857179</v>
      </c>
      <c r="T268" s="4">
        <f t="shared" ref="T268:T291" si="19">R268/S268</f>
        <v>0.8809333870248004</v>
      </c>
      <c r="U268" s="4"/>
      <c r="V268" s="4"/>
      <c r="W268" s="2">
        <f>VLOOKUP(W$266,AURORA!$C$3:$AC$460,$B268-2020,FALSE)</f>
        <v>1823.059</v>
      </c>
      <c r="X268" s="2">
        <f>VLOOKUP(X$266,AURORA!$C$3:$AC$460,$B268-2020,FALSE)</f>
        <v>3523.116</v>
      </c>
      <c r="Y268" s="2">
        <f>VLOOKUP(Y$266,AURORA!$C$3:$AC$460,$B268-2020,FALSE)</f>
        <v>3.454307</v>
      </c>
      <c r="Z268" s="2">
        <f>VLOOKUP(Z$266,AURORA!$C$3:$AC$460,$B268-2020,FALSE)</f>
        <v>244.68979999999999</v>
      </c>
      <c r="AA268" s="2">
        <f>VLOOKUP(AA$266,AURORA!$C$3:$AC$460,$B268-2020,FALSE)</f>
        <v>15.41295</v>
      </c>
      <c r="AB268" s="2">
        <f>VLOOKUP(AB$266,AURORA!$C$3:$AC$460,$B268-2020,FALSE)</f>
        <v>8.5794629999999997E-2</v>
      </c>
      <c r="AC268" s="2">
        <f>VLOOKUP(AC$266,AURORA!$C$3:$AC$460,$B268-2020,FALSE)</f>
        <v>32.304989999999997</v>
      </c>
      <c r="AD268" s="2">
        <f>VLOOKUP(AD$266,AURORA!$C$3:$AC$460,$B268-2020,FALSE)</f>
        <v>78.595759999999999</v>
      </c>
      <c r="AE268" s="2">
        <f>VLOOKUP(AE$266,AURORA!$C$3:$AC$460,$B268-2020,FALSE)</f>
        <v>0</v>
      </c>
      <c r="AF268" s="2">
        <f>VLOOKUP(AF$266,AURORA!$C$3:$AC$460,$B268-2020,FALSE)</f>
        <v>1192.6289999999999</v>
      </c>
      <c r="AG268" s="2"/>
    </row>
    <row r="269" spans="2:33" x14ac:dyDescent="0.2">
      <c r="B269">
        <v>2023</v>
      </c>
      <c r="C269">
        <v>2023</v>
      </c>
      <c r="D269" s="2"/>
      <c r="E269" s="2">
        <f t="shared" si="11"/>
        <v>32.311999999999998</v>
      </c>
      <c r="F269" s="2">
        <f t="shared" si="12"/>
        <v>3523.116</v>
      </c>
      <c r="G269" s="2">
        <f t="shared" si="13"/>
        <v>1722.8525717</v>
      </c>
      <c r="H269" s="2"/>
      <c r="I269" s="2">
        <f t="shared" si="14"/>
        <v>78.967449999999999</v>
      </c>
      <c r="J269" s="2"/>
      <c r="K269" s="2"/>
      <c r="L269" s="2"/>
      <c r="M269" s="2"/>
      <c r="N269" s="2">
        <f t="shared" si="15"/>
        <v>326.37182000000001</v>
      </c>
      <c r="O269" s="2">
        <f t="shared" si="16"/>
        <v>1214.5170000000001</v>
      </c>
      <c r="P269" s="2"/>
      <c r="Q269" s="2">
        <f t="shared" si="17"/>
        <v>6898.1368417000003</v>
      </c>
      <c r="R269" s="6">
        <f t="shared" si="18"/>
        <v>5142.9722700000002</v>
      </c>
      <c r="S269" s="6">
        <v>5764.6123751286968</v>
      </c>
      <c r="T269" s="4">
        <f t="shared" si="19"/>
        <v>0.8921627223695473</v>
      </c>
      <c r="U269" s="4"/>
      <c r="V269" s="4"/>
      <c r="W269" s="2">
        <f>VLOOKUP(W$266,AURORA!$C$3:$AC$460,$B269-2020,FALSE)</f>
        <v>1722.6110000000001</v>
      </c>
      <c r="X269" s="2">
        <f>VLOOKUP(X$266,AURORA!$C$3:$AC$460,$B269-2020,FALSE)</f>
        <v>3523.116</v>
      </c>
      <c r="Y269" s="2">
        <f>VLOOKUP(Y$266,AURORA!$C$3:$AC$460,$B269-2020,FALSE)</f>
        <v>0.2415717</v>
      </c>
      <c r="Z269" s="2">
        <f>VLOOKUP(Z$266,AURORA!$C$3:$AC$460,$B269-2020,FALSE)</f>
        <v>310.947</v>
      </c>
      <c r="AA269" s="2">
        <f>VLOOKUP(AA$266,AURORA!$C$3:$AC$460,$B269-2020,FALSE)</f>
        <v>15.42482</v>
      </c>
      <c r="AB269" s="2">
        <f>VLOOKUP(AB$266,AURORA!$C$3:$AC$460,$B269-2020,FALSE)</f>
        <v>0</v>
      </c>
      <c r="AC269" s="2">
        <f>VLOOKUP(AC$266,AURORA!$C$3:$AC$460,$B269-2020,FALSE)</f>
        <v>32.311999999999998</v>
      </c>
      <c r="AD269" s="2">
        <f>VLOOKUP(AD$266,AURORA!$C$3:$AC$460,$B269-2020,FALSE)</f>
        <v>78.967449999999999</v>
      </c>
      <c r="AE269" s="2">
        <f>VLOOKUP(AE$266,AURORA!$C$3:$AC$460,$B269-2020,FALSE)</f>
        <v>0</v>
      </c>
      <c r="AF269" s="2">
        <f>VLOOKUP(AF$266,AURORA!$C$3:$AC$460,$B269-2020,FALSE)</f>
        <v>1214.5170000000001</v>
      </c>
      <c r="AG269" s="2"/>
    </row>
    <row r="270" spans="2:33" x14ac:dyDescent="0.2">
      <c r="B270">
        <v>2024</v>
      </c>
      <c r="C270">
        <v>2024</v>
      </c>
      <c r="D270" s="2"/>
      <c r="E270" s="2">
        <f t="shared" si="11"/>
        <v>37.417969999999997</v>
      </c>
      <c r="F270" s="2">
        <f t="shared" si="12"/>
        <v>3523.482</v>
      </c>
      <c r="G270" s="2">
        <f t="shared" si="13"/>
        <v>1633.3588205000001</v>
      </c>
      <c r="H270" s="2"/>
      <c r="I270" s="2">
        <f t="shared" si="14"/>
        <v>77.768339999999995</v>
      </c>
      <c r="J270" s="2"/>
      <c r="K270" s="2"/>
      <c r="L270" s="2"/>
      <c r="M270" s="2"/>
      <c r="N270" s="2">
        <f t="shared" si="15"/>
        <v>384.31262000000004</v>
      </c>
      <c r="O270" s="2">
        <f t="shared" si="16"/>
        <v>1234.049</v>
      </c>
      <c r="P270" s="2"/>
      <c r="Q270" s="2">
        <f t="shared" si="17"/>
        <v>6890.3887504999993</v>
      </c>
      <c r="R270" s="6">
        <f t="shared" si="18"/>
        <v>5219.6119600000002</v>
      </c>
      <c r="S270" s="6">
        <v>5791.751798913594</v>
      </c>
      <c r="T270" s="4">
        <f t="shared" si="19"/>
        <v>0.90121471727760938</v>
      </c>
      <c r="U270" s="4"/>
      <c r="V270" s="4"/>
      <c r="W270" s="2">
        <f>VLOOKUP(W$266,AURORA!$C$3:$AC$460,$B270-2020,FALSE)</f>
        <v>1633.173</v>
      </c>
      <c r="X270" s="2">
        <f>VLOOKUP(X$266,AURORA!$C$3:$AC$460,$B270-2020,FALSE)</f>
        <v>3523.482</v>
      </c>
      <c r="Y270" s="2">
        <f>VLOOKUP(Y$266,AURORA!$C$3:$AC$460,$B270-2020,FALSE)</f>
        <v>0.1858205</v>
      </c>
      <c r="Z270" s="2">
        <f>VLOOKUP(Z$266,AURORA!$C$3:$AC$460,$B270-2020,FALSE)</f>
        <v>368.88080000000002</v>
      </c>
      <c r="AA270" s="2">
        <f>VLOOKUP(AA$266,AURORA!$C$3:$AC$460,$B270-2020,FALSE)</f>
        <v>15.43182</v>
      </c>
      <c r="AB270" s="2">
        <f>VLOOKUP(AB$266,AURORA!$C$3:$AC$460,$B270-2020,FALSE)</f>
        <v>0</v>
      </c>
      <c r="AC270" s="2">
        <f>VLOOKUP(AC$266,AURORA!$C$3:$AC$460,$B270-2020,FALSE)</f>
        <v>37.417969999999997</v>
      </c>
      <c r="AD270" s="2">
        <f>VLOOKUP(AD$266,AURORA!$C$3:$AC$460,$B270-2020,FALSE)</f>
        <v>77.768339999999995</v>
      </c>
      <c r="AE270" s="2">
        <f>VLOOKUP(AE$266,AURORA!$C$3:$AC$460,$B270-2020,FALSE)</f>
        <v>0</v>
      </c>
      <c r="AF270" s="2">
        <f>VLOOKUP(AF$266,AURORA!$C$3:$AC$460,$B270-2020,FALSE)</f>
        <v>1234.049</v>
      </c>
      <c r="AG270" s="2"/>
    </row>
    <row r="271" spans="2:33" x14ac:dyDescent="0.2">
      <c r="B271">
        <v>2025</v>
      </c>
      <c r="C271">
        <v>2025</v>
      </c>
      <c r="D271" s="2"/>
      <c r="E271" s="2">
        <f t="shared" si="11"/>
        <v>48.528440000000003</v>
      </c>
      <c r="F271" s="2">
        <f t="shared" si="12"/>
        <v>3523.116</v>
      </c>
      <c r="G271" s="2">
        <f t="shared" si="13"/>
        <v>1484.4228553999999</v>
      </c>
      <c r="H271" s="2"/>
      <c r="I271" s="2">
        <f t="shared" si="14"/>
        <v>77.607519999999994</v>
      </c>
      <c r="J271" s="2"/>
      <c r="K271" s="2"/>
      <c r="L271" s="2"/>
      <c r="M271" s="2"/>
      <c r="N271" s="2">
        <f t="shared" si="15"/>
        <v>433.70605</v>
      </c>
      <c r="O271" s="2">
        <f t="shared" si="16"/>
        <v>1235.556</v>
      </c>
      <c r="P271" s="2"/>
      <c r="Q271" s="2">
        <f t="shared" si="17"/>
        <v>6802.9368653999991</v>
      </c>
      <c r="R271" s="6">
        <f t="shared" si="18"/>
        <v>5269.9855700000007</v>
      </c>
      <c r="S271" s="6">
        <v>5819.0189933577212</v>
      </c>
      <c r="T271" s="4">
        <f t="shared" si="19"/>
        <v>0.90564845655523207</v>
      </c>
      <c r="U271" s="4"/>
      <c r="V271" s="4"/>
      <c r="W271" s="2">
        <f>VLOOKUP(W$266,AURORA!$C$3:$AC$460,$B271-2020,FALSE)</f>
        <v>1483.808</v>
      </c>
      <c r="X271" s="2">
        <f>VLOOKUP(X$266,AURORA!$C$3:$AC$460,$B271-2020,FALSE)</f>
        <v>3523.116</v>
      </c>
      <c r="Y271" s="2">
        <f>VLOOKUP(Y$266,AURORA!$C$3:$AC$460,$B271-2020,FALSE)</f>
        <v>0.61485540000000005</v>
      </c>
      <c r="Z271" s="2">
        <f>VLOOKUP(Z$266,AURORA!$C$3:$AC$460,$B271-2020,FALSE)</f>
        <v>418.30250000000001</v>
      </c>
      <c r="AA271" s="2">
        <f>VLOOKUP(AA$266,AURORA!$C$3:$AC$460,$B271-2020,FALSE)</f>
        <v>15.403549999999999</v>
      </c>
      <c r="AB271" s="2">
        <f>VLOOKUP(AB$266,AURORA!$C$3:$AC$460,$B271-2020,FALSE)</f>
        <v>0</v>
      </c>
      <c r="AC271" s="2">
        <f>VLOOKUP(AC$266,AURORA!$C$3:$AC$460,$B271-2020,FALSE)</f>
        <v>48.528440000000003</v>
      </c>
      <c r="AD271" s="2">
        <f>VLOOKUP(AD$266,AURORA!$C$3:$AC$460,$B271-2020,FALSE)</f>
        <v>77.607519999999994</v>
      </c>
      <c r="AE271" s="2">
        <f>VLOOKUP(AE$266,AURORA!$C$3:$AC$460,$B271-2020,FALSE)</f>
        <v>-2.3349889999999999E-4</v>
      </c>
      <c r="AF271" s="2">
        <f>VLOOKUP(AF$266,AURORA!$C$3:$AC$460,$B271-2020,FALSE)</f>
        <v>1235.556</v>
      </c>
      <c r="AG271" s="2"/>
    </row>
    <row r="272" spans="2:33" x14ac:dyDescent="0.2">
      <c r="B272">
        <v>2026</v>
      </c>
      <c r="C272">
        <v>2026</v>
      </c>
      <c r="D272" s="2"/>
      <c r="E272" s="2">
        <f t="shared" si="11"/>
        <v>53.666119999999999</v>
      </c>
      <c r="F272" s="2">
        <f t="shared" si="12"/>
        <v>3482.1619999999998</v>
      </c>
      <c r="G272" s="2">
        <f t="shared" si="13"/>
        <v>1642.7812699999999</v>
      </c>
      <c r="H272" s="2"/>
      <c r="I272" s="2">
        <f t="shared" si="14"/>
        <v>77.963390000000004</v>
      </c>
      <c r="J272" s="2"/>
      <c r="K272" s="2"/>
      <c r="L272" s="2"/>
      <c r="M272" s="2"/>
      <c r="N272" s="2">
        <f t="shared" si="15"/>
        <v>478.39666999999997</v>
      </c>
      <c r="O272" s="2">
        <f t="shared" si="16"/>
        <v>1255.8399999999999</v>
      </c>
      <c r="P272" s="2"/>
      <c r="Q272" s="2">
        <f t="shared" si="17"/>
        <v>6990.8094499999997</v>
      </c>
      <c r="R272" s="6">
        <f t="shared" si="18"/>
        <v>5294.3620599999995</v>
      </c>
      <c r="S272" s="6">
        <v>5846.4145599971125</v>
      </c>
      <c r="T272" s="4">
        <f t="shared" si="19"/>
        <v>0.90557417809978469</v>
      </c>
      <c r="U272" s="4"/>
      <c r="V272" s="4"/>
      <c r="W272" s="2">
        <f>VLOOKUP(W$266,AURORA!$C$3:$AC$460,$B272-2020,FALSE)</f>
        <v>1639.7860000000001</v>
      </c>
      <c r="X272" s="2">
        <f>VLOOKUP(X$266,AURORA!$C$3:$AC$460,$B272-2020,FALSE)</f>
        <v>3482.1619999999998</v>
      </c>
      <c r="Y272" s="2">
        <f>VLOOKUP(Y$266,AURORA!$C$3:$AC$460,$B272-2020,FALSE)</f>
        <v>2.9952700000000001</v>
      </c>
      <c r="Z272" s="2">
        <f>VLOOKUP(Z$266,AURORA!$C$3:$AC$460,$B272-2020,FALSE)</f>
        <v>462.99029999999999</v>
      </c>
      <c r="AA272" s="2">
        <f>VLOOKUP(AA$266,AURORA!$C$3:$AC$460,$B272-2020,FALSE)</f>
        <v>15.406370000000001</v>
      </c>
      <c r="AB272" s="2">
        <f>VLOOKUP(AB$266,AURORA!$C$3:$AC$460,$B272-2020,FALSE)</f>
        <v>0</v>
      </c>
      <c r="AC272" s="2">
        <f>VLOOKUP(AC$266,AURORA!$C$3:$AC$460,$B272-2020,FALSE)</f>
        <v>53.666119999999999</v>
      </c>
      <c r="AD272" s="2">
        <f>VLOOKUP(AD$266,AURORA!$C$3:$AC$460,$B272-2020,FALSE)</f>
        <v>77.963390000000004</v>
      </c>
      <c r="AE272" s="2">
        <f>VLOOKUP(AE$266,AURORA!$C$3:$AC$460,$B272-2020,FALSE)</f>
        <v>-1.55666E-4</v>
      </c>
      <c r="AF272" s="2">
        <f>VLOOKUP(AF$266,AURORA!$C$3:$AC$460,$B272-2020,FALSE)</f>
        <v>1255.8399999999999</v>
      </c>
      <c r="AG272" s="2"/>
    </row>
    <row r="273" spans="2:33" x14ac:dyDescent="0.2">
      <c r="B273">
        <v>2027</v>
      </c>
      <c r="C273">
        <v>2027</v>
      </c>
      <c r="D273" s="2"/>
      <c r="E273" s="2">
        <f t="shared" si="11"/>
        <v>64.760170000000002</v>
      </c>
      <c r="F273" s="2">
        <f t="shared" si="12"/>
        <v>3482.1619999999998</v>
      </c>
      <c r="G273" s="2">
        <f t="shared" si="13"/>
        <v>1601.2202970000001</v>
      </c>
      <c r="H273" s="2"/>
      <c r="I273" s="2">
        <f t="shared" si="14"/>
        <v>76.948809999999995</v>
      </c>
      <c r="J273" s="2"/>
      <c r="K273" s="2"/>
      <c r="L273" s="2"/>
      <c r="M273" s="2"/>
      <c r="N273" s="2">
        <f t="shared" si="15"/>
        <v>525.89157</v>
      </c>
      <c r="O273" s="2">
        <f t="shared" si="16"/>
        <v>1278.5340000000001</v>
      </c>
      <c r="P273" s="2"/>
      <c r="Q273" s="2">
        <f t="shared" si="17"/>
        <v>7029.516846999999</v>
      </c>
      <c r="R273" s="6">
        <f t="shared" si="18"/>
        <v>5363.5363799999996</v>
      </c>
      <c r="S273" s="6">
        <v>5873.9391031997957</v>
      </c>
      <c r="T273" s="4">
        <f t="shared" si="19"/>
        <v>0.91310724979737068</v>
      </c>
      <c r="U273" s="4"/>
      <c r="V273" s="4"/>
      <c r="W273" s="2">
        <f>VLOOKUP(W$266,AURORA!$C$3:$AC$460,$B273-2020,FALSE)</f>
        <v>1596.241</v>
      </c>
      <c r="X273" s="2">
        <f>VLOOKUP(X$266,AURORA!$C$3:$AC$460,$B273-2020,FALSE)</f>
        <v>3482.1619999999998</v>
      </c>
      <c r="Y273" s="2">
        <f>VLOOKUP(Y$266,AURORA!$C$3:$AC$460,$B273-2020,FALSE)</f>
        <v>4.9792969999999999</v>
      </c>
      <c r="Z273" s="2">
        <f>VLOOKUP(Z$266,AURORA!$C$3:$AC$460,$B273-2020,FALSE)</f>
        <v>510.47230000000002</v>
      </c>
      <c r="AA273" s="2">
        <f>VLOOKUP(AA$266,AURORA!$C$3:$AC$460,$B273-2020,FALSE)</f>
        <v>15.419269999999999</v>
      </c>
      <c r="AB273" s="2">
        <f>VLOOKUP(AB$266,AURORA!$C$3:$AC$460,$B273-2020,FALSE)</f>
        <v>0</v>
      </c>
      <c r="AC273" s="2">
        <f>VLOOKUP(AC$266,AURORA!$C$3:$AC$460,$B273-2020,FALSE)</f>
        <v>64.760170000000002</v>
      </c>
      <c r="AD273" s="2">
        <f>VLOOKUP(AD$266,AURORA!$C$3:$AC$460,$B273-2020,FALSE)</f>
        <v>76.948809999999995</v>
      </c>
      <c r="AE273" s="2">
        <f>VLOOKUP(AE$266,AURORA!$C$3:$AC$460,$B273-2020,FALSE)</f>
        <v>0</v>
      </c>
      <c r="AF273" s="2">
        <f>VLOOKUP(AF$266,AURORA!$C$3:$AC$460,$B273-2020,FALSE)</f>
        <v>1278.5340000000001</v>
      </c>
      <c r="AG273" s="2"/>
    </row>
    <row r="274" spans="2:33" x14ac:dyDescent="0.2">
      <c r="B274">
        <v>2028</v>
      </c>
      <c r="C274">
        <v>2028</v>
      </c>
      <c r="D274" s="2"/>
      <c r="E274" s="2">
        <f t="shared" si="11"/>
        <v>69.873580000000004</v>
      </c>
      <c r="F274" s="2">
        <f t="shared" si="12"/>
        <v>3482.5230000000001</v>
      </c>
      <c r="G274" s="2">
        <f t="shared" si="13"/>
        <v>1535.556583</v>
      </c>
      <c r="H274" s="2"/>
      <c r="I274" s="2">
        <f t="shared" si="14"/>
        <v>76.10857</v>
      </c>
      <c r="J274" s="2"/>
      <c r="K274" s="2"/>
      <c r="L274" s="2"/>
      <c r="M274" s="2"/>
      <c r="N274" s="2">
        <f t="shared" si="15"/>
        <v>576.19596999999999</v>
      </c>
      <c r="O274" s="2">
        <f t="shared" si="16"/>
        <v>1312.4760000000001</v>
      </c>
      <c r="P274" s="2"/>
      <c r="Q274" s="2">
        <f t="shared" si="17"/>
        <v>7052.7337029999999</v>
      </c>
      <c r="R274" s="6">
        <f t="shared" si="18"/>
        <v>5447.3035400000008</v>
      </c>
      <c r="S274" s="6">
        <v>5901.5932301791245</v>
      </c>
      <c r="T274" s="4">
        <f t="shared" si="19"/>
        <v>0.92302253434614723</v>
      </c>
      <c r="U274" s="4"/>
      <c r="V274" s="4"/>
      <c r="W274" s="2">
        <f>VLOOKUP(W$266,AURORA!$C$3:$AC$460,$B274-2020,FALSE)</f>
        <v>1529.22</v>
      </c>
      <c r="X274" s="2">
        <f>VLOOKUP(X$266,AURORA!$C$3:$AC$460,$B274-2020,FALSE)</f>
        <v>3482.5230000000001</v>
      </c>
      <c r="Y274" s="2">
        <f>VLOOKUP(Y$266,AURORA!$C$3:$AC$460,$B274-2020,FALSE)</f>
        <v>6.3365830000000001</v>
      </c>
      <c r="Z274" s="2">
        <f>VLOOKUP(Z$266,AURORA!$C$3:$AC$460,$B274-2020,FALSE)</f>
        <v>560.77170000000001</v>
      </c>
      <c r="AA274" s="2">
        <f>VLOOKUP(AA$266,AURORA!$C$3:$AC$460,$B274-2020,FALSE)</f>
        <v>15.42427</v>
      </c>
      <c r="AB274" s="2">
        <f>VLOOKUP(AB$266,AURORA!$C$3:$AC$460,$B274-2020,FALSE)</f>
        <v>0</v>
      </c>
      <c r="AC274" s="2">
        <f>VLOOKUP(AC$266,AURORA!$C$3:$AC$460,$B274-2020,FALSE)</f>
        <v>69.873580000000004</v>
      </c>
      <c r="AD274" s="2">
        <f>VLOOKUP(AD$266,AURORA!$C$3:$AC$460,$B274-2020,FALSE)</f>
        <v>76.10857</v>
      </c>
      <c r="AE274" s="2">
        <f>VLOOKUP(AE$266,AURORA!$C$3:$AC$460,$B274-2020,FALSE)</f>
        <v>-6.2096259999999996E-4</v>
      </c>
      <c r="AF274" s="2">
        <f>VLOOKUP(AF$266,AURORA!$C$3:$AC$460,$B274-2020,FALSE)</f>
        <v>1312.4760000000001</v>
      </c>
      <c r="AG274" s="2"/>
    </row>
    <row r="275" spans="2:33" x14ac:dyDescent="0.2">
      <c r="B275">
        <v>2029</v>
      </c>
      <c r="C275">
        <v>2029</v>
      </c>
      <c r="D275" s="2"/>
      <c r="E275" s="2">
        <f t="shared" si="11"/>
        <v>80.129819999999995</v>
      </c>
      <c r="F275" s="2">
        <f t="shared" si="12"/>
        <v>3482.1619999999998</v>
      </c>
      <c r="G275" s="2">
        <f t="shared" si="13"/>
        <v>1429.880680065</v>
      </c>
      <c r="H275" s="2"/>
      <c r="I275" s="2">
        <f t="shared" si="14"/>
        <v>76.008750000000006</v>
      </c>
      <c r="J275" s="2"/>
      <c r="K275" s="2"/>
      <c r="L275" s="2"/>
      <c r="M275" s="2"/>
      <c r="N275" s="2">
        <f t="shared" si="15"/>
        <v>621.82575999999995</v>
      </c>
      <c r="O275" s="2">
        <f t="shared" si="16"/>
        <v>1347.8009999999999</v>
      </c>
      <c r="P275" s="2"/>
      <c r="Q275" s="2">
        <f t="shared" si="17"/>
        <v>7037.8080100650004</v>
      </c>
      <c r="R275" s="6">
        <f t="shared" si="18"/>
        <v>5527.7975100000003</v>
      </c>
      <c r="S275" s="6">
        <v>5929.3775510071719</v>
      </c>
      <c r="T275" s="4">
        <f t="shared" si="19"/>
        <v>0.93227281657263361</v>
      </c>
      <c r="U275" s="4"/>
      <c r="V275" s="4"/>
      <c r="W275" s="2">
        <f>VLOOKUP(W$266,AURORA!$C$3:$AC$460,$B275-2020,FALSE)</f>
        <v>1422.473</v>
      </c>
      <c r="X275" s="2">
        <f>VLOOKUP(X$266,AURORA!$C$3:$AC$460,$B275-2020,FALSE)</f>
        <v>3482.1619999999998</v>
      </c>
      <c r="Y275" s="2">
        <f>VLOOKUP(Y$266,AURORA!$C$3:$AC$460,$B275-2020,FALSE)</f>
        <v>7.3997529999999996</v>
      </c>
      <c r="Z275" s="2">
        <f>VLOOKUP(Z$266,AURORA!$C$3:$AC$460,$B275-2020,FALSE)</f>
        <v>606.37929999999994</v>
      </c>
      <c r="AA275" s="2">
        <f>VLOOKUP(AA$266,AURORA!$C$3:$AC$460,$B275-2020,FALSE)</f>
        <v>15.44646</v>
      </c>
      <c r="AB275" s="2">
        <f>VLOOKUP(AB$266,AURORA!$C$3:$AC$460,$B275-2020,FALSE)</f>
        <v>7.9270650000000005E-3</v>
      </c>
      <c r="AC275" s="2">
        <f>VLOOKUP(AC$266,AURORA!$C$3:$AC$460,$B275-2020,FALSE)</f>
        <v>80.129819999999995</v>
      </c>
      <c r="AD275" s="2">
        <f>VLOOKUP(AD$266,AURORA!$C$3:$AC$460,$B275-2020,FALSE)</f>
        <v>76.008750000000006</v>
      </c>
      <c r="AE275" s="2">
        <f>VLOOKUP(AE$266,AURORA!$C$3:$AC$460,$B275-2020,FALSE)</f>
        <v>-1.0585289999999999E-3</v>
      </c>
      <c r="AF275" s="2">
        <f>VLOOKUP(AF$266,AURORA!$C$3:$AC$460,$B275-2020,FALSE)</f>
        <v>1347.8009999999999</v>
      </c>
      <c r="AG275" s="2"/>
    </row>
    <row r="276" spans="2:33" x14ac:dyDescent="0.2">
      <c r="B276">
        <v>2030</v>
      </c>
      <c r="C276">
        <v>2030</v>
      </c>
      <c r="D276" s="2"/>
      <c r="E276" s="2">
        <f t="shared" si="11"/>
        <v>86.084729999999993</v>
      </c>
      <c r="F276" s="2">
        <f t="shared" si="12"/>
        <v>3482.1619999999998</v>
      </c>
      <c r="G276" s="2">
        <f t="shared" si="13"/>
        <v>1270.0155239999999</v>
      </c>
      <c r="H276" s="2"/>
      <c r="I276" s="2">
        <f t="shared" si="14"/>
        <v>74.443569999999994</v>
      </c>
      <c r="J276" s="2"/>
      <c r="K276" s="2"/>
      <c r="L276" s="2"/>
      <c r="M276" s="2"/>
      <c r="N276" s="2">
        <f t="shared" si="15"/>
        <v>666.43607000000009</v>
      </c>
      <c r="O276" s="2">
        <f t="shared" si="16"/>
        <v>1370.7650000000001</v>
      </c>
      <c r="P276" s="2"/>
      <c r="Q276" s="2">
        <f t="shared" si="17"/>
        <v>6949.9068939999997</v>
      </c>
      <c r="R276" s="6">
        <f t="shared" si="18"/>
        <v>5593.8066399999998</v>
      </c>
      <c r="S276" s="6">
        <v>5957.2926786281932</v>
      </c>
      <c r="T276" s="4">
        <f t="shared" si="19"/>
        <v>0.93898469351150049</v>
      </c>
      <c r="U276" s="4"/>
      <c r="V276" s="4"/>
      <c r="W276" s="2">
        <f>VLOOKUP(W$266,AURORA!$C$3:$AC$460,$B276-2020,FALSE)</f>
        <v>1262.819</v>
      </c>
      <c r="X276" s="2">
        <f>VLOOKUP(X$266,AURORA!$C$3:$AC$460,$B276-2020,FALSE)</f>
        <v>3482.1619999999998</v>
      </c>
      <c r="Y276" s="2">
        <f>VLOOKUP(Y$266,AURORA!$C$3:$AC$460,$B276-2020,FALSE)</f>
        <v>7.1965240000000001</v>
      </c>
      <c r="Z276" s="2">
        <f>VLOOKUP(Z$266,AURORA!$C$3:$AC$460,$B276-2020,FALSE)</f>
        <v>650.99620000000004</v>
      </c>
      <c r="AA276" s="2">
        <f>VLOOKUP(AA$266,AURORA!$C$3:$AC$460,$B276-2020,FALSE)</f>
        <v>15.439870000000001</v>
      </c>
      <c r="AB276" s="2">
        <f>VLOOKUP(AB$266,AURORA!$C$3:$AC$460,$B276-2020,FALSE)</f>
        <v>0</v>
      </c>
      <c r="AC276" s="2">
        <f>VLOOKUP(AC$266,AURORA!$C$3:$AC$460,$B276-2020,FALSE)</f>
        <v>86.084729999999993</v>
      </c>
      <c r="AD276" s="2">
        <f>VLOOKUP(AD$266,AURORA!$C$3:$AC$460,$B276-2020,FALSE)</f>
        <v>74.443569999999994</v>
      </c>
      <c r="AE276" s="2">
        <f>VLOOKUP(AE$266,AURORA!$C$3:$AC$460,$B276-2020,FALSE)</f>
        <v>-6.382305E-4</v>
      </c>
      <c r="AF276" s="2">
        <f>VLOOKUP(AF$266,AURORA!$C$3:$AC$460,$B276-2020,FALSE)</f>
        <v>1370.7650000000001</v>
      </c>
      <c r="AG276" s="2"/>
    </row>
    <row r="277" spans="2:33" x14ac:dyDescent="0.2">
      <c r="B277">
        <v>2031</v>
      </c>
      <c r="C277">
        <v>2031</v>
      </c>
      <c r="D277" s="2"/>
      <c r="E277" s="2">
        <f t="shared" si="11"/>
        <v>96.327060000000003</v>
      </c>
      <c r="F277" s="2">
        <f t="shared" si="12"/>
        <v>3482.1619999999998</v>
      </c>
      <c r="G277" s="2">
        <f t="shared" si="13"/>
        <v>1183.8516280550002</v>
      </c>
      <c r="H277" s="2"/>
      <c r="I277" s="2">
        <f t="shared" si="14"/>
        <v>73.906120000000001</v>
      </c>
      <c r="J277" s="2"/>
      <c r="K277" s="2"/>
      <c r="L277" s="2"/>
      <c r="M277" s="2"/>
      <c r="N277" s="2">
        <f t="shared" si="15"/>
        <v>708.31012999999996</v>
      </c>
      <c r="O277" s="2">
        <f t="shared" si="16"/>
        <v>1396.067</v>
      </c>
      <c r="P277" s="2"/>
      <c r="Q277" s="2">
        <f t="shared" si="17"/>
        <v>6940.6239380549996</v>
      </c>
      <c r="R277" s="6">
        <f t="shared" si="18"/>
        <v>5660.4452499999998</v>
      </c>
      <c r="S277" s="6">
        <v>5985.3392288721452</v>
      </c>
      <c r="T277" s="4">
        <f t="shared" si="19"/>
        <v>0.94571836842514823</v>
      </c>
      <c r="U277" s="4"/>
      <c r="V277" s="4"/>
      <c r="W277" s="2">
        <f>VLOOKUP(W$266,AURORA!$C$3:$AC$460,$B277-2020,FALSE)</f>
        <v>1176.0930000000001</v>
      </c>
      <c r="X277" s="2">
        <f>VLOOKUP(X$266,AURORA!$C$3:$AC$460,$B277-2020,FALSE)</f>
        <v>3482.1619999999998</v>
      </c>
      <c r="Y277" s="2">
        <f>VLOOKUP(Y$266,AURORA!$C$3:$AC$460,$B277-2020,FALSE)</f>
        <v>7.7560609999999999</v>
      </c>
      <c r="Z277" s="2">
        <f>VLOOKUP(Z$266,AURORA!$C$3:$AC$460,$B277-2020,FALSE)</f>
        <v>692.92079999999999</v>
      </c>
      <c r="AA277" s="2">
        <f>VLOOKUP(AA$266,AURORA!$C$3:$AC$460,$B277-2020,FALSE)</f>
        <v>15.389329999999999</v>
      </c>
      <c r="AB277" s="2">
        <f>VLOOKUP(AB$266,AURORA!$C$3:$AC$460,$B277-2020,FALSE)</f>
        <v>2.5670549999999999E-3</v>
      </c>
      <c r="AC277" s="2">
        <f>VLOOKUP(AC$266,AURORA!$C$3:$AC$460,$B277-2020,FALSE)</f>
        <v>96.327060000000003</v>
      </c>
      <c r="AD277" s="2">
        <f>VLOOKUP(AD$266,AURORA!$C$3:$AC$460,$B277-2020,FALSE)</f>
        <v>73.906120000000001</v>
      </c>
      <c r="AE277" s="2">
        <f>VLOOKUP(AE$266,AURORA!$C$3:$AC$460,$B277-2020,FALSE)</f>
        <v>-5.1058450000000003E-3</v>
      </c>
      <c r="AF277" s="2">
        <f>VLOOKUP(AF$266,AURORA!$C$3:$AC$460,$B277-2020,FALSE)</f>
        <v>1396.067</v>
      </c>
      <c r="AG277" s="2"/>
    </row>
    <row r="278" spans="2:33" x14ac:dyDescent="0.2">
      <c r="B278">
        <v>2032</v>
      </c>
      <c r="C278">
        <v>2032</v>
      </c>
      <c r="D278" s="2"/>
      <c r="E278" s="2">
        <f t="shared" si="11"/>
        <v>105.7277</v>
      </c>
      <c r="F278" s="2">
        <f t="shared" si="12"/>
        <v>3482.5230000000001</v>
      </c>
      <c r="G278" s="2">
        <f t="shared" si="13"/>
        <v>1100.309929</v>
      </c>
      <c r="H278" s="2"/>
      <c r="I278" s="2">
        <f t="shared" si="14"/>
        <v>74.520160000000004</v>
      </c>
      <c r="J278" s="2"/>
      <c r="K278" s="2"/>
      <c r="L278" s="2"/>
      <c r="M278" s="2"/>
      <c r="N278" s="2">
        <f t="shared" si="15"/>
        <v>752.97076000000004</v>
      </c>
      <c r="O278" s="2">
        <f t="shared" si="16"/>
        <v>1438.008</v>
      </c>
      <c r="P278" s="2"/>
      <c r="Q278" s="2">
        <f t="shared" si="17"/>
        <v>6954.0595489999996</v>
      </c>
      <c r="R278" s="6">
        <f t="shared" si="18"/>
        <v>5748.0219200000001</v>
      </c>
      <c r="S278" s="6">
        <v>6013.5178204682716</v>
      </c>
      <c r="T278" s="4">
        <f t="shared" si="19"/>
        <v>0.95585015154281239</v>
      </c>
      <c r="U278" s="4"/>
      <c r="V278" s="4"/>
      <c r="W278" s="2">
        <f>VLOOKUP(W$266,AURORA!$C$3:$AC$460,$B278-2020,FALSE)</f>
        <v>1092.3330000000001</v>
      </c>
      <c r="X278" s="2">
        <f>VLOOKUP(X$266,AURORA!$C$3:$AC$460,$B278-2020,FALSE)</f>
        <v>3482.5230000000001</v>
      </c>
      <c r="Y278" s="2">
        <f>VLOOKUP(Y$266,AURORA!$C$3:$AC$460,$B278-2020,FALSE)</f>
        <v>7.9769290000000002</v>
      </c>
      <c r="Z278" s="2">
        <f>VLOOKUP(Z$266,AURORA!$C$3:$AC$460,$B278-2020,FALSE)</f>
        <v>737.56410000000005</v>
      </c>
      <c r="AA278" s="2">
        <f>VLOOKUP(AA$266,AURORA!$C$3:$AC$460,$B278-2020,FALSE)</f>
        <v>15.40666</v>
      </c>
      <c r="AB278" s="2">
        <f>VLOOKUP(AB$266,AURORA!$C$3:$AC$460,$B278-2020,FALSE)</f>
        <v>0</v>
      </c>
      <c r="AC278" s="2">
        <f>VLOOKUP(AC$266,AURORA!$C$3:$AC$460,$B278-2020,FALSE)</f>
        <v>105.7277</v>
      </c>
      <c r="AD278" s="2">
        <f>VLOOKUP(AD$266,AURORA!$C$3:$AC$460,$B278-2020,FALSE)</f>
        <v>74.520160000000004</v>
      </c>
      <c r="AE278" s="2">
        <f>VLOOKUP(AE$266,AURORA!$C$3:$AC$460,$B278-2020,FALSE)</f>
        <v>-3.4929179999999998E-3</v>
      </c>
      <c r="AF278" s="2">
        <f>VLOOKUP(AF$266,AURORA!$C$3:$AC$460,$B278-2020,FALSE)</f>
        <v>1438.008</v>
      </c>
      <c r="AG278" s="2"/>
    </row>
    <row r="279" spans="2:33" x14ac:dyDescent="0.2">
      <c r="B279">
        <v>2033</v>
      </c>
      <c r="C279">
        <v>2033</v>
      </c>
      <c r="D279" s="2"/>
      <c r="E279" s="2">
        <f t="shared" si="11"/>
        <v>118.5039</v>
      </c>
      <c r="F279" s="2">
        <f t="shared" si="12"/>
        <v>3482.1619999999998</v>
      </c>
      <c r="G279" s="2">
        <f t="shared" si="13"/>
        <v>1073.1153471089999</v>
      </c>
      <c r="H279" s="2"/>
      <c r="I279" s="2">
        <f t="shared" si="14"/>
        <v>73.095860000000002</v>
      </c>
      <c r="J279" s="2"/>
      <c r="K279" s="2"/>
      <c r="L279" s="2"/>
      <c r="M279" s="2"/>
      <c r="N279" s="2">
        <f t="shared" si="15"/>
        <v>796.69776999999999</v>
      </c>
      <c r="O279" s="2">
        <f t="shared" si="16"/>
        <v>1435.547</v>
      </c>
      <c r="P279" s="2"/>
      <c r="Q279" s="2">
        <f t="shared" si="17"/>
        <v>6979.1218771090007</v>
      </c>
      <c r="R279" s="6">
        <f t="shared" si="18"/>
        <v>5787.502629999999</v>
      </c>
      <c r="S279" s="6">
        <v>6041.8290750587548</v>
      </c>
      <c r="T279" s="4">
        <f t="shared" si="19"/>
        <v>0.95790571995678597</v>
      </c>
      <c r="U279" s="4"/>
      <c r="V279" s="4"/>
      <c r="W279" s="2">
        <f>VLOOKUP(W$266,AURORA!$C$3:$AC$460,$B279-2020,FALSE)</f>
        <v>1065.57</v>
      </c>
      <c r="X279" s="2">
        <f>VLOOKUP(X$266,AURORA!$C$3:$AC$460,$B279-2020,FALSE)</f>
        <v>3482.1619999999998</v>
      </c>
      <c r="Y279" s="2">
        <f>VLOOKUP(Y$266,AURORA!$C$3:$AC$460,$B279-2020,FALSE)</f>
        <v>7.5402129999999996</v>
      </c>
      <c r="Z279" s="2">
        <f>VLOOKUP(Z$266,AURORA!$C$3:$AC$460,$B279-2020,FALSE)</f>
        <v>781.29790000000003</v>
      </c>
      <c r="AA279" s="2">
        <f>VLOOKUP(AA$266,AURORA!$C$3:$AC$460,$B279-2020,FALSE)</f>
        <v>15.39987</v>
      </c>
      <c r="AB279" s="2">
        <f>VLOOKUP(AB$266,AURORA!$C$3:$AC$460,$B279-2020,FALSE)</f>
        <v>5.1341090000000004E-3</v>
      </c>
      <c r="AC279" s="2">
        <f>VLOOKUP(AC$266,AURORA!$C$3:$AC$460,$B279-2020,FALSE)</f>
        <v>118.5039</v>
      </c>
      <c r="AD279" s="2">
        <f>VLOOKUP(AD$266,AURORA!$C$3:$AC$460,$B279-2020,FALSE)</f>
        <v>73.095860000000002</v>
      </c>
      <c r="AE279" s="2">
        <f>VLOOKUP(AE$266,AURORA!$C$3:$AC$460,$B279-2020,FALSE)</f>
        <v>-1.0834359999999999E-2</v>
      </c>
      <c r="AF279" s="2">
        <f>VLOOKUP(AF$266,AURORA!$C$3:$AC$460,$B279-2020,FALSE)</f>
        <v>1435.547</v>
      </c>
      <c r="AG279" s="2"/>
    </row>
    <row r="280" spans="2:33" x14ac:dyDescent="0.2">
      <c r="B280">
        <v>2034</v>
      </c>
      <c r="C280">
        <v>2034</v>
      </c>
      <c r="D280" s="2"/>
      <c r="E280" s="2">
        <f t="shared" si="11"/>
        <v>127.80240000000001</v>
      </c>
      <c r="F280" s="2">
        <f t="shared" si="12"/>
        <v>3482.1619999999998</v>
      </c>
      <c r="G280" s="2">
        <f t="shared" si="13"/>
        <v>930.63645510900005</v>
      </c>
      <c r="H280" s="2"/>
      <c r="I280" s="2">
        <f t="shared" si="14"/>
        <v>72.550120000000007</v>
      </c>
      <c r="J280" s="2"/>
      <c r="K280" s="2"/>
      <c r="L280" s="2"/>
      <c r="M280" s="2"/>
      <c r="N280" s="2">
        <f t="shared" si="15"/>
        <v>840.29960000000005</v>
      </c>
      <c r="O280" s="2">
        <f t="shared" si="16"/>
        <v>1443.3589999999999</v>
      </c>
      <c r="P280" s="2"/>
      <c r="Q280" s="2">
        <f t="shared" si="17"/>
        <v>6896.8095751090004</v>
      </c>
      <c r="R280" s="6">
        <f t="shared" si="18"/>
        <v>5838.370719999999</v>
      </c>
      <c r="S280" s="6">
        <v>6070.2736172124278</v>
      </c>
      <c r="T280" s="4">
        <f t="shared" si="19"/>
        <v>0.9617969614162265</v>
      </c>
      <c r="U280" s="4"/>
      <c r="V280" s="4"/>
      <c r="W280" s="2">
        <f>VLOOKUP(W$266,AURORA!$C$3:$AC$460,$B280-2020,FALSE)</f>
        <v>923.43380000000002</v>
      </c>
      <c r="X280" s="2">
        <f>VLOOKUP(X$266,AURORA!$C$3:$AC$460,$B280-2020,FALSE)</f>
        <v>3482.1619999999998</v>
      </c>
      <c r="Y280" s="2">
        <f>VLOOKUP(Y$266,AURORA!$C$3:$AC$460,$B280-2020,FALSE)</f>
        <v>7.1975210000000001</v>
      </c>
      <c r="Z280" s="2">
        <f>VLOOKUP(Z$266,AURORA!$C$3:$AC$460,$B280-2020,FALSE)</f>
        <v>824.90210000000002</v>
      </c>
      <c r="AA280" s="2">
        <f>VLOOKUP(AA$266,AURORA!$C$3:$AC$460,$B280-2020,FALSE)</f>
        <v>15.397500000000001</v>
      </c>
      <c r="AB280" s="2">
        <f>VLOOKUP(AB$266,AURORA!$C$3:$AC$460,$B280-2020,FALSE)</f>
        <v>5.1341090000000004E-3</v>
      </c>
      <c r="AC280" s="2">
        <f>VLOOKUP(AC$266,AURORA!$C$3:$AC$460,$B280-2020,FALSE)</f>
        <v>127.80240000000001</v>
      </c>
      <c r="AD280" s="2">
        <f>VLOOKUP(AD$266,AURORA!$C$3:$AC$460,$B280-2020,FALSE)</f>
        <v>72.550120000000007</v>
      </c>
      <c r="AE280" s="2">
        <f>VLOOKUP(AE$266,AURORA!$C$3:$AC$460,$B280-2020,FALSE)</f>
        <v>-1.5597750000000001E-2</v>
      </c>
      <c r="AF280" s="2">
        <f>VLOOKUP(AF$266,AURORA!$C$3:$AC$460,$B280-2020,FALSE)</f>
        <v>1443.3589999999999</v>
      </c>
      <c r="AG280" s="2"/>
    </row>
    <row r="281" spans="2:33" x14ac:dyDescent="0.2">
      <c r="B281">
        <v>2035</v>
      </c>
      <c r="C281">
        <v>2035</v>
      </c>
      <c r="D281" s="2"/>
      <c r="E281" s="2">
        <f t="shared" si="11"/>
        <v>142.25550000000001</v>
      </c>
      <c r="F281" s="2">
        <f t="shared" si="12"/>
        <v>3482.1619999999998</v>
      </c>
      <c r="G281" s="2">
        <f t="shared" si="13"/>
        <v>812.66988459999993</v>
      </c>
      <c r="H281" s="2"/>
      <c r="I281" s="2">
        <f t="shared" si="14"/>
        <v>72.410210000000006</v>
      </c>
      <c r="J281" s="2"/>
      <c r="K281" s="2"/>
      <c r="L281" s="2"/>
      <c r="M281" s="2"/>
      <c r="N281" s="2">
        <f t="shared" si="15"/>
        <v>890.95258000000001</v>
      </c>
      <c r="O281" s="2">
        <f t="shared" si="16"/>
        <v>1463.432</v>
      </c>
      <c r="P281" s="2"/>
      <c r="Q281" s="2">
        <f t="shared" si="17"/>
        <v>6863.8821745999994</v>
      </c>
      <c r="R281" s="6">
        <f t="shared" si="18"/>
        <v>5908.9567899999993</v>
      </c>
      <c r="S281" s="6">
        <v>6098.8520744385532</v>
      </c>
      <c r="T281" s="4">
        <f t="shared" si="19"/>
        <v>0.96886376614470759</v>
      </c>
      <c r="U281" s="4"/>
      <c r="V281" s="4"/>
      <c r="W281" s="2">
        <f>VLOOKUP(W$266,AURORA!$C$3:$AC$460,$B281-2020,FALSE)</f>
        <v>803.39859999999999</v>
      </c>
      <c r="X281" s="2">
        <f>VLOOKUP(X$266,AURORA!$C$3:$AC$460,$B281-2020,FALSE)</f>
        <v>3482.1619999999998</v>
      </c>
      <c r="Y281" s="2">
        <f>VLOOKUP(Y$266,AURORA!$C$3:$AC$460,$B281-2020,FALSE)</f>
        <v>8.9249010000000002</v>
      </c>
      <c r="Z281" s="2">
        <f>VLOOKUP(Z$266,AURORA!$C$3:$AC$460,$B281-2020,FALSE)</f>
        <v>875.52290000000005</v>
      </c>
      <c r="AA281" s="2">
        <f>VLOOKUP(AA$266,AURORA!$C$3:$AC$460,$B281-2020,FALSE)</f>
        <v>15.429679999999999</v>
      </c>
      <c r="AB281" s="2">
        <f>VLOOKUP(AB$266,AURORA!$C$3:$AC$460,$B281-2020,FALSE)</f>
        <v>0.34638360000000001</v>
      </c>
      <c r="AC281" s="2">
        <f>VLOOKUP(AC$266,AURORA!$C$3:$AC$460,$B281-2020,FALSE)</f>
        <v>142.25550000000001</v>
      </c>
      <c r="AD281" s="2">
        <f>VLOOKUP(AD$266,AURORA!$C$3:$AC$460,$B281-2020,FALSE)</f>
        <v>72.410210000000006</v>
      </c>
      <c r="AE281" s="2">
        <f>VLOOKUP(AE$266,AURORA!$C$3:$AC$460,$B281-2020,FALSE)</f>
        <v>-2.1123889999999999E-2</v>
      </c>
      <c r="AF281" s="2">
        <f>VLOOKUP(AF$266,AURORA!$C$3:$AC$460,$B281-2020,FALSE)</f>
        <v>1463.432</v>
      </c>
      <c r="AG281" s="2"/>
    </row>
    <row r="282" spans="2:33" x14ac:dyDescent="0.2">
      <c r="B282">
        <v>2036</v>
      </c>
      <c r="C282">
        <v>2036</v>
      </c>
      <c r="D282" s="2"/>
      <c r="E282" s="2">
        <f t="shared" si="11"/>
        <v>153.27950000000001</v>
      </c>
      <c r="F282" s="2">
        <f t="shared" si="12"/>
        <v>3482.5230000000001</v>
      </c>
      <c r="G282" s="2">
        <f t="shared" si="13"/>
        <v>841.20050160000005</v>
      </c>
      <c r="H282" s="2"/>
      <c r="I282" s="2">
        <f t="shared" si="14"/>
        <v>71.50385</v>
      </c>
      <c r="J282" s="2"/>
      <c r="K282" s="2"/>
      <c r="L282" s="2"/>
      <c r="M282" s="2"/>
      <c r="N282" s="2">
        <f t="shared" si="15"/>
        <v>917.63879000000009</v>
      </c>
      <c r="O282" s="2">
        <f t="shared" si="16"/>
        <v>1458.0719999999999</v>
      </c>
      <c r="P282" s="2"/>
      <c r="Q282" s="2">
        <f t="shared" si="17"/>
        <v>6924.2176416000002</v>
      </c>
      <c r="R282" s="6">
        <f t="shared" si="18"/>
        <v>5929.7376400000003</v>
      </c>
      <c r="S282" s="6">
        <v>6127.5650772006675</v>
      </c>
      <c r="T282" s="4">
        <f t="shared" si="19"/>
        <v>0.96771516341185182</v>
      </c>
      <c r="U282" s="4"/>
      <c r="V282" s="4"/>
      <c r="W282" s="2">
        <f>VLOOKUP(W$266,AURORA!$C$3:$AC$460,$B282-2020,FALSE)</f>
        <v>832.88930000000005</v>
      </c>
      <c r="X282" s="2">
        <f>VLOOKUP(X$266,AURORA!$C$3:$AC$460,$B282-2020,FALSE)</f>
        <v>3482.5230000000001</v>
      </c>
      <c r="Y282" s="2">
        <f>VLOOKUP(Y$266,AURORA!$C$3:$AC$460,$B282-2020,FALSE)</f>
        <v>8.168234</v>
      </c>
      <c r="Z282" s="2">
        <f>VLOOKUP(Z$266,AURORA!$C$3:$AC$460,$B282-2020,FALSE)</f>
        <v>902.27660000000003</v>
      </c>
      <c r="AA282" s="2">
        <f>VLOOKUP(AA$266,AURORA!$C$3:$AC$460,$B282-2020,FALSE)</f>
        <v>15.36219</v>
      </c>
      <c r="AB282" s="2">
        <f>VLOOKUP(AB$266,AURORA!$C$3:$AC$460,$B282-2020,FALSE)</f>
        <v>0.1429676</v>
      </c>
      <c r="AC282" s="2">
        <f>VLOOKUP(AC$266,AURORA!$C$3:$AC$460,$B282-2020,FALSE)</f>
        <v>153.27950000000001</v>
      </c>
      <c r="AD282" s="2">
        <f>VLOOKUP(AD$266,AURORA!$C$3:$AC$460,$B282-2020,FALSE)</f>
        <v>71.50385</v>
      </c>
      <c r="AE282" s="2">
        <f>VLOOKUP(AE$266,AURORA!$C$3:$AC$460,$B282-2020,FALSE)</f>
        <v>-1.942062E-2</v>
      </c>
      <c r="AF282" s="2">
        <f>VLOOKUP(AF$266,AURORA!$C$3:$AC$460,$B282-2020,FALSE)</f>
        <v>1458.0719999999999</v>
      </c>
      <c r="AG282" s="2"/>
    </row>
    <row r="283" spans="2:33" x14ac:dyDescent="0.2">
      <c r="B283">
        <v>2037</v>
      </c>
      <c r="C283">
        <v>2037</v>
      </c>
      <c r="D283" s="2"/>
      <c r="E283" s="2">
        <f t="shared" si="11"/>
        <v>169.42869999999999</v>
      </c>
      <c r="F283" s="2">
        <f t="shared" si="12"/>
        <v>3482.1619999999998</v>
      </c>
      <c r="G283" s="2">
        <f t="shared" si="13"/>
        <v>751.26999241999999</v>
      </c>
      <c r="H283" s="2"/>
      <c r="I283" s="2">
        <f t="shared" si="14"/>
        <v>71.115250000000003</v>
      </c>
      <c r="J283" s="2"/>
      <c r="K283" s="2"/>
      <c r="L283" s="2"/>
      <c r="M283" s="2"/>
      <c r="N283" s="2">
        <f t="shared" si="15"/>
        <v>951.65549999999996</v>
      </c>
      <c r="O283" s="2">
        <f t="shared" si="16"/>
        <v>1459.7260000000001</v>
      </c>
      <c r="P283" s="2"/>
      <c r="Q283" s="2">
        <f t="shared" si="17"/>
        <v>6885.3574424199996</v>
      </c>
      <c r="R283" s="6">
        <f t="shared" si="18"/>
        <v>5964.6587500000005</v>
      </c>
      <c r="S283" s="6">
        <v>6156.4132589304882</v>
      </c>
      <c r="T283" s="4">
        <f t="shared" si="19"/>
        <v>0.96885288546016157</v>
      </c>
      <c r="U283" s="4"/>
      <c r="V283" s="4"/>
      <c r="W283" s="2">
        <f>VLOOKUP(W$266,AURORA!$C$3:$AC$460,$B283-2020,FALSE)</f>
        <v>744.33219999999994</v>
      </c>
      <c r="X283" s="2">
        <f>VLOOKUP(X$266,AURORA!$C$3:$AC$460,$B283-2020,FALSE)</f>
        <v>3482.1619999999998</v>
      </c>
      <c r="Y283" s="2">
        <f>VLOOKUP(Y$266,AURORA!$C$3:$AC$460,$B283-2020,FALSE)</f>
        <v>6.8685029999999996</v>
      </c>
      <c r="Z283" s="2">
        <f>VLOOKUP(Z$266,AURORA!$C$3:$AC$460,$B283-2020,FALSE)</f>
        <v>936.30579999999998</v>
      </c>
      <c r="AA283" s="2">
        <f>VLOOKUP(AA$266,AURORA!$C$3:$AC$460,$B283-2020,FALSE)</f>
        <v>15.3497</v>
      </c>
      <c r="AB283" s="2">
        <f>VLOOKUP(AB$266,AURORA!$C$3:$AC$460,$B283-2020,FALSE)</f>
        <v>6.9289420000000004E-2</v>
      </c>
      <c r="AC283" s="2">
        <f>VLOOKUP(AC$266,AURORA!$C$3:$AC$460,$B283-2020,FALSE)</f>
        <v>169.42869999999999</v>
      </c>
      <c r="AD283" s="2">
        <f>VLOOKUP(AD$266,AURORA!$C$3:$AC$460,$B283-2020,FALSE)</f>
        <v>71.115250000000003</v>
      </c>
      <c r="AE283" s="2">
        <f>VLOOKUP(AE$266,AURORA!$C$3:$AC$460,$B283-2020,FALSE)</f>
        <v>-1.978516E-2</v>
      </c>
      <c r="AF283" s="2">
        <f>VLOOKUP(AF$266,AURORA!$C$3:$AC$460,$B283-2020,FALSE)</f>
        <v>1459.7260000000001</v>
      </c>
      <c r="AG283" s="2"/>
    </row>
    <row r="284" spans="2:33" x14ac:dyDescent="0.2">
      <c r="B284">
        <v>2038</v>
      </c>
      <c r="C284">
        <v>2038</v>
      </c>
      <c r="D284" s="2"/>
      <c r="E284" s="2">
        <f t="shared" si="11"/>
        <v>187.05860000000001</v>
      </c>
      <c r="F284" s="2">
        <f t="shared" si="12"/>
        <v>3482.1619999999998</v>
      </c>
      <c r="G284" s="2">
        <f t="shared" si="13"/>
        <v>763.79299446999994</v>
      </c>
      <c r="H284" s="2"/>
      <c r="I284" s="2">
        <f t="shared" si="14"/>
        <v>70.908940000000001</v>
      </c>
      <c r="J284" s="2"/>
      <c r="K284" s="2"/>
      <c r="L284" s="2"/>
      <c r="M284" s="2"/>
      <c r="N284" s="2">
        <f t="shared" si="15"/>
        <v>989.40742999999998</v>
      </c>
      <c r="O284" s="2">
        <f t="shared" si="16"/>
        <v>1472.5719999999999</v>
      </c>
      <c r="P284" s="2"/>
      <c r="Q284" s="2">
        <f t="shared" si="17"/>
        <v>6965.9019644700002</v>
      </c>
      <c r="R284" s="6">
        <f t="shared" si="18"/>
        <v>6015.0503699999999</v>
      </c>
      <c r="S284" s="6">
        <v>6185.3972560418888</v>
      </c>
      <c r="T284" s="4">
        <f t="shared" si="19"/>
        <v>0.97245983095499744</v>
      </c>
      <c r="U284" s="4"/>
      <c r="V284" s="4"/>
      <c r="W284" s="2">
        <f>VLOOKUP(W$266,AURORA!$C$3:$AC$460,$B284-2020,FALSE)</f>
        <v>754.42049999999995</v>
      </c>
      <c r="X284" s="2">
        <f>VLOOKUP(X$266,AURORA!$C$3:$AC$460,$B284-2020,FALSE)</f>
        <v>3482.1619999999998</v>
      </c>
      <c r="Y284" s="2">
        <f>VLOOKUP(Y$266,AURORA!$C$3:$AC$460,$B284-2020,FALSE)</f>
        <v>9.3100299999999994</v>
      </c>
      <c r="Z284" s="2">
        <f>VLOOKUP(Z$266,AURORA!$C$3:$AC$460,$B284-2020,FALSE)</f>
        <v>974.0462</v>
      </c>
      <c r="AA284" s="2">
        <f>VLOOKUP(AA$266,AURORA!$C$3:$AC$460,$B284-2020,FALSE)</f>
        <v>15.361230000000001</v>
      </c>
      <c r="AB284" s="2">
        <f>VLOOKUP(AB$266,AURORA!$C$3:$AC$460,$B284-2020,FALSE)</f>
        <v>6.2464470000000001E-2</v>
      </c>
      <c r="AC284" s="2">
        <f>VLOOKUP(AC$266,AURORA!$C$3:$AC$460,$B284-2020,FALSE)</f>
        <v>187.05860000000001</v>
      </c>
      <c r="AD284" s="2">
        <f>VLOOKUP(AD$266,AURORA!$C$3:$AC$460,$B284-2020,FALSE)</f>
        <v>70.908940000000001</v>
      </c>
      <c r="AE284" s="2">
        <f>VLOOKUP(AE$266,AURORA!$C$3:$AC$460,$B284-2020,FALSE)</f>
        <v>-1.8368599999999999E-2</v>
      </c>
      <c r="AF284" s="2">
        <f>VLOOKUP(AF$266,AURORA!$C$3:$AC$460,$B284-2020,FALSE)</f>
        <v>1472.5719999999999</v>
      </c>
      <c r="AG284" s="2"/>
    </row>
    <row r="285" spans="2:33" x14ac:dyDescent="0.2">
      <c r="B285">
        <v>2039</v>
      </c>
      <c r="C285">
        <v>2039</v>
      </c>
      <c r="D285" s="2"/>
      <c r="E285" s="2">
        <f t="shared" si="11"/>
        <v>209.63919999999999</v>
      </c>
      <c r="F285" s="2">
        <f t="shared" si="12"/>
        <v>3482.1619999999998</v>
      </c>
      <c r="G285" s="2">
        <f t="shared" si="13"/>
        <v>737.81039170000008</v>
      </c>
      <c r="H285" s="2"/>
      <c r="I285" s="2">
        <f t="shared" si="14"/>
        <v>70.131979999999999</v>
      </c>
      <c r="J285" s="2"/>
      <c r="K285" s="2"/>
      <c r="L285" s="2"/>
      <c r="M285" s="2"/>
      <c r="N285" s="2">
        <f t="shared" si="15"/>
        <v>1013.2029200000001</v>
      </c>
      <c r="O285" s="2">
        <f t="shared" si="16"/>
        <v>1469.1659999999999</v>
      </c>
      <c r="P285" s="2"/>
      <c r="Q285" s="2">
        <f t="shared" si="17"/>
        <v>6982.1124916999997</v>
      </c>
      <c r="R285" s="6">
        <f t="shared" si="18"/>
        <v>6034.6629000000003</v>
      </c>
      <c r="S285" s="6">
        <v>6214.5177079449386</v>
      </c>
      <c r="T285" s="4">
        <f t="shared" si="19"/>
        <v>0.97105892743454525</v>
      </c>
      <c r="U285" s="4"/>
      <c r="V285" s="4"/>
      <c r="W285" s="2">
        <f>VLOOKUP(W$266,AURORA!$C$3:$AC$460,$B285-2020,FALSE)</f>
        <v>727.02120000000002</v>
      </c>
      <c r="X285" s="2">
        <f>VLOOKUP(X$266,AURORA!$C$3:$AC$460,$B285-2020,FALSE)</f>
        <v>3482.1619999999998</v>
      </c>
      <c r="Y285" s="2">
        <f>VLOOKUP(Y$266,AURORA!$C$3:$AC$460,$B285-2020,FALSE)</f>
        <v>10.628629999999999</v>
      </c>
      <c r="Z285" s="2">
        <f>VLOOKUP(Z$266,AURORA!$C$3:$AC$460,$B285-2020,FALSE)</f>
        <v>997.87220000000002</v>
      </c>
      <c r="AA285" s="2">
        <f>VLOOKUP(AA$266,AURORA!$C$3:$AC$460,$B285-2020,FALSE)</f>
        <v>15.330719999999999</v>
      </c>
      <c r="AB285" s="2">
        <f>VLOOKUP(AB$266,AURORA!$C$3:$AC$460,$B285-2020,FALSE)</f>
        <v>0.1605617</v>
      </c>
      <c r="AC285" s="2">
        <f>VLOOKUP(AC$266,AURORA!$C$3:$AC$460,$B285-2020,FALSE)</f>
        <v>209.63919999999999</v>
      </c>
      <c r="AD285" s="2">
        <f>VLOOKUP(AD$266,AURORA!$C$3:$AC$460,$B285-2020,FALSE)</f>
        <v>70.131979999999999</v>
      </c>
      <c r="AE285" s="2">
        <f>VLOOKUP(AE$266,AURORA!$C$3:$AC$460,$B285-2020,FALSE)</f>
        <v>-2.471978E-2</v>
      </c>
      <c r="AF285" s="2">
        <f>VLOOKUP(AF$266,AURORA!$C$3:$AC$460,$B285-2020,FALSE)</f>
        <v>1469.1659999999999</v>
      </c>
      <c r="AG285" s="2"/>
    </row>
    <row r="286" spans="2:33" x14ac:dyDescent="0.2">
      <c r="B286">
        <v>2040</v>
      </c>
      <c r="C286">
        <v>2040</v>
      </c>
      <c r="D286" s="2"/>
      <c r="E286" s="2">
        <f t="shared" si="11"/>
        <v>228.88220000000001</v>
      </c>
      <c r="F286" s="2">
        <f t="shared" si="12"/>
        <v>3482.5230000000001</v>
      </c>
      <c r="G286" s="2">
        <f t="shared" si="13"/>
        <v>677.82510497999999</v>
      </c>
      <c r="H286" s="2"/>
      <c r="I286" s="2">
        <f t="shared" si="14"/>
        <v>70.052099999999996</v>
      </c>
      <c r="J286" s="2"/>
      <c r="K286" s="2"/>
      <c r="L286" s="2"/>
      <c r="M286" s="2"/>
      <c r="N286" s="2">
        <f t="shared" si="15"/>
        <v>1062.26908</v>
      </c>
      <c r="O286" s="2">
        <f t="shared" si="16"/>
        <v>1480.2</v>
      </c>
      <c r="P286" s="2"/>
      <c r="Q286" s="2">
        <f t="shared" si="17"/>
        <v>7001.75148498</v>
      </c>
      <c r="R286" s="6">
        <f t="shared" si="18"/>
        <v>6095.0441799999999</v>
      </c>
      <c r="S286" s="6">
        <v>6243.7752570600078</v>
      </c>
      <c r="T286" s="4">
        <f t="shared" si="19"/>
        <v>0.97617930323615776</v>
      </c>
      <c r="U286" s="4"/>
      <c r="V286" s="4"/>
      <c r="W286" s="2">
        <f>VLOOKUP(W$266,AURORA!$C$3:$AC$460,$B286-2020,FALSE)</f>
        <v>668.48209999999995</v>
      </c>
      <c r="X286" s="2">
        <f>VLOOKUP(X$266,AURORA!$C$3:$AC$460,$B286-2020,FALSE)</f>
        <v>3482.5230000000001</v>
      </c>
      <c r="Y286" s="2">
        <f>VLOOKUP(Y$266,AURORA!$C$3:$AC$460,$B286-2020,FALSE)</f>
        <v>9.3169540000000008</v>
      </c>
      <c r="Z286" s="2">
        <f>VLOOKUP(Z$266,AURORA!$C$3:$AC$460,$B286-2020,FALSE)</f>
        <v>1046.92</v>
      </c>
      <c r="AA286" s="2">
        <f>VLOOKUP(AA$266,AURORA!$C$3:$AC$460,$B286-2020,FALSE)</f>
        <v>15.349080000000001</v>
      </c>
      <c r="AB286" s="2">
        <f>VLOOKUP(AB$266,AURORA!$C$3:$AC$460,$B286-2020,FALSE)</f>
        <v>2.6050980000000001E-2</v>
      </c>
      <c r="AC286" s="2">
        <f>VLOOKUP(AC$266,AURORA!$C$3:$AC$460,$B286-2020,FALSE)</f>
        <v>228.88220000000001</v>
      </c>
      <c r="AD286" s="2">
        <f>VLOOKUP(AD$266,AURORA!$C$3:$AC$460,$B286-2020,FALSE)</f>
        <v>70.052099999999996</v>
      </c>
      <c r="AE286" s="2">
        <f>VLOOKUP(AE$266,AURORA!$C$3:$AC$460,$B286-2020,FALSE)</f>
        <v>-3.0794599999999998E-2</v>
      </c>
      <c r="AF286" s="2">
        <f>VLOOKUP(AF$266,AURORA!$C$3:$AC$460,$B286-2020,FALSE)</f>
        <v>1480.2</v>
      </c>
      <c r="AG286" s="2"/>
    </row>
    <row r="287" spans="2:33" x14ac:dyDescent="0.2">
      <c r="B287">
        <v>2041</v>
      </c>
      <c r="C287">
        <v>2041</v>
      </c>
      <c r="D287" s="2"/>
      <c r="E287" s="2">
        <f t="shared" si="11"/>
        <v>251.07509999999999</v>
      </c>
      <c r="F287" s="2">
        <f t="shared" si="12"/>
        <v>3482.1619999999998</v>
      </c>
      <c r="G287" s="2">
        <f t="shared" si="13"/>
        <v>645.66917272000001</v>
      </c>
      <c r="H287" s="2"/>
      <c r="I287" s="2">
        <f t="shared" si="14"/>
        <v>69.779979999999995</v>
      </c>
      <c r="J287" s="2"/>
      <c r="K287" s="2"/>
      <c r="L287" s="2"/>
      <c r="M287" s="2"/>
      <c r="N287" s="2">
        <f t="shared" si="15"/>
        <v>1106.2598699999999</v>
      </c>
      <c r="O287" s="2">
        <f t="shared" si="16"/>
        <v>1484.7270000000001</v>
      </c>
      <c r="P287" s="2"/>
      <c r="Q287" s="2">
        <f t="shared" si="17"/>
        <v>7039.6731227199998</v>
      </c>
      <c r="R287" s="6">
        <f t="shared" si="18"/>
        <v>6142.9288499999993</v>
      </c>
      <c r="S287" s="6">
        <v>6273.1705488319412</v>
      </c>
      <c r="T287" s="4">
        <f t="shared" si="19"/>
        <v>0.97923829779246274</v>
      </c>
      <c r="U287" s="4"/>
      <c r="V287" s="4"/>
      <c r="W287" s="2">
        <f>VLOOKUP(W$266,AURORA!$C$3:$AC$460,$B287-2020,FALSE)</f>
        <v>634.77980000000002</v>
      </c>
      <c r="X287" s="2">
        <f>VLOOKUP(X$266,AURORA!$C$3:$AC$460,$B287-2020,FALSE)</f>
        <v>3482.1619999999998</v>
      </c>
      <c r="Y287" s="2">
        <f>VLOOKUP(Y$266,AURORA!$C$3:$AC$460,$B287-2020,FALSE)</f>
        <v>10.800890000000001</v>
      </c>
      <c r="Z287" s="2">
        <f>VLOOKUP(Z$266,AURORA!$C$3:$AC$460,$B287-2020,FALSE)</f>
        <v>1090.9159999999999</v>
      </c>
      <c r="AA287" s="2">
        <f>VLOOKUP(AA$266,AURORA!$C$3:$AC$460,$B287-2020,FALSE)</f>
        <v>15.343870000000001</v>
      </c>
      <c r="AB287" s="2">
        <f>VLOOKUP(AB$266,AURORA!$C$3:$AC$460,$B287-2020,FALSE)</f>
        <v>8.8482720000000001E-2</v>
      </c>
      <c r="AC287" s="2">
        <f>VLOOKUP(AC$266,AURORA!$C$3:$AC$460,$B287-2020,FALSE)</f>
        <v>251.07509999999999</v>
      </c>
      <c r="AD287" s="2">
        <f>VLOOKUP(AD$266,AURORA!$C$3:$AC$460,$B287-2020,FALSE)</f>
        <v>69.779979999999995</v>
      </c>
      <c r="AE287" s="2">
        <f>VLOOKUP(AE$266,AURORA!$C$3:$AC$460,$B287-2020,FALSE)</f>
        <v>-3.9383519999999998E-2</v>
      </c>
      <c r="AF287" s="2">
        <f>VLOOKUP(AF$266,AURORA!$C$3:$AC$460,$B287-2020,FALSE)</f>
        <v>1484.7270000000001</v>
      </c>
      <c r="AG287" s="2"/>
    </row>
    <row r="288" spans="2:33" x14ac:dyDescent="0.2">
      <c r="B288">
        <v>2042</v>
      </c>
      <c r="C288">
        <v>2042</v>
      </c>
      <c r="D288" s="2"/>
      <c r="E288" s="2">
        <f t="shared" si="11"/>
        <v>271.16210000000001</v>
      </c>
      <c r="F288" s="2">
        <f t="shared" si="12"/>
        <v>3482.1619999999998</v>
      </c>
      <c r="G288" s="2">
        <f t="shared" si="13"/>
        <v>665.68419289999997</v>
      </c>
      <c r="H288" s="2"/>
      <c r="I288" s="2">
        <f t="shared" si="14"/>
        <v>68.889520000000005</v>
      </c>
      <c r="J288" s="2"/>
      <c r="K288" s="2"/>
      <c r="L288" s="2"/>
      <c r="M288" s="2"/>
      <c r="N288" s="2">
        <f t="shared" si="15"/>
        <v>1111.76513</v>
      </c>
      <c r="O288" s="2">
        <f t="shared" si="16"/>
        <v>1477.2280000000001</v>
      </c>
      <c r="P288" s="2"/>
      <c r="Q288" s="2">
        <f t="shared" si="17"/>
        <v>7076.8909428999996</v>
      </c>
      <c r="R288" s="6">
        <f t="shared" si="18"/>
        <v>6140.0446499999998</v>
      </c>
      <c r="S288" s="6">
        <v>6302.7042317442956</v>
      </c>
      <c r="T288" s="4">
        <f t="shared" si="19"/>
        <v>0.97419209663606898</v>
      </c>
      <c r="U288" s="4"/>
      <c r="V288" s="4"/>
      <c r="W288" s="2">
        <f>VLOOKUP(W$266,AURORA!$C$3:$AC$460,$B288-2020,FALSE)</f>
        <v>652.36789999999996</v>
      </c>
      <c r="X288" s="2">
        <f>VLOOKUP(X$266,AURORA!$C$3:$AC$460,$B288-2020,FALSE)</f>
        <v>3482.1619999999998</v>
      </c>
      <c r="Y288" s="2">
        <f>VLOOKUP(Y$266,AURORA!$C$3:$AC$460,$B288-2020,FALSE)</f>
        <v>13.097329999999999</v>
      </c>
      <c r="Z288" s="2">
        <f>VLOOKUP(Z$266,AURORA!$C$3:$AC$460,$B288-2020,FALSE)</f>
        <v>1096.4770000000001</v>
      </c>
      <c r="AA288" s="2">
        <f>VLOOKUP(AA$266,AURORA!$C$3:$AC$460,$B288-2020,FALSE)</f>
        <v>15.288130000000001</v>
      </c>
      <c r="AB288" s="2">
        <f>VLOOKUP(AB$266,AURORA!$C$3:$AC$460,$B288-2020,FALSE)</f>
        <v>0.21896289999999999</v>
      </c>
      <c r="AC288" s="2">
        <f>VLOOKUP(AC$266,AURORA!$C$3:$AC$460,$B288-2020,FALSE)</f>
        <v>271.16210000000001</v>
      </c>
      <c r="AD288" s="2">
        <f>VLOOKUP(AD$266,AURORA!$C$3:$AC$460,$B288-2020,FALSE)</f>
        <v>68.889520000000005</v>
      </c>
      <c r="AE288" s="2">
        <f>VLOOKUP(AE$266,AURORA!$C$3:$AC$460,$B288-2020,FALSE)</f>
        <v>-5.5365249999999998E-2</v>
      </c>
      <c r="AF288" s="2">
        <f>VLOOKUP(AF$266,AURORA!$C$3:$AC$460,$B288-2020,FALSE)</f>
        <v>1477.2280000000001</v>
      </c>
      <c r="AG288" s="2"/>
    </row>
    <row r="289" spans="2:33" x14ac:dyDescent="0.2">
      <c r="B289">
        <v>2043</v>
      </c>
      <c r="C289">
        <v>2043</v>
      </c>
      <c r="D289" s="2"/>
      <c r="E289" s="2">
        <f t="shared" si="11"/>
        <v>293.06790000000001</v>
      </c>
      <c r="F289" s="2">
        <f t="shared" si="12"/>
        <v>3482.1619999999998</v>
      </c>
      <c r="G289" s="2">
        <f t="shared" si="13"/>
        <v>560.92873060000011</v>
      </c>
      <c r="H289" s="2"/>
      <c r="I289" s="2">
        <f t="shared" si="14"/>
        <v>68.072950000000006</v>
      </c>
      <c r="J289" s="2"/>
      <c r="K289" s="2"/>
      <c r="L289" s="2"/>
      <c r="M289" s="2"/>
      <c r="N289" s="2">
        <f t="shared" si="15"/>
        <v>1197.31906</v>
      </c>
      <c r="O289" s="2">
        <f t="shared" si="16"/>
        <v>1545.6890000000001</v>
      </c>
      <c r="P289" s="2"/>
      <c r="Q289" s="2">
        <f t="shared" si="17"/>
        <v>7147.2396405999998</v>
      </c>
      <c r="R289" s="6">
        <f t="shared" si="18"/>
        <v>6293.2430100000001</v>
      </c>
      <c r="S289" s="6">
        <v>6332.3769573336467</v>
      </c>
      <c r="T289" s="4">
        <f t="shared" si="19"/>
        <v>0.99382002246592016</v>
      </c>
      <c r="U289" s="4"/>
      <c r="V289" s="4"/>
      <c r="W289" s="2">
        <f>VLOOKUP(W$266,AURORA!$C$3:$AC$460,$B289-2020,FALSE)</f>
        <v>548.81320000000005</v>
      </c>
      <c r="X289" s="2">
        <f>VLOOKUP(X$266,AURORA!$C$3:$AC$460,$B289-2020,FALSE)</f>
        <v>3482.1619999999998</v>
      </c>
      <c r="Y289" s="2">
        <f>VLOOKUP(Y$266,AURORA!$C$3:$AC$460,$B289-2020,FALSE)</f>
        <v>11.92381</v>
      </c>
      <c r="Z289" s="2">
        <f>VLOOKUP(Z$266,AURORA!$C$3:$AC$460,$B289-2020,FALSE)</f>
        <v>1181.999</v>
      </c>
      <c r="AA289" s="2">
        <f>VLOOKUP(AA$266,AURORA!$C$3:$AC$460,$B289-2020,FALSE)</f>
        <v>15.32006</v>
      </c>
      <c r="AB289" s="2">
        <f>VLOOKUP(AB$266,AURORA!$C$3:$AC$460,$B289-2020,FALSE)</f>
        <v>0.19172059999999999</v>
      </c>
      <c r="AC289" s="2">
        <f>VLOOKUP(AC$266,AURORA!$C$3:$AC$460,$B289-2020,FALSE)</f>
        <v>293.06790000000001</v>
      </c>
      <c r="AD289" s="2">
        <f>VLOOKUP(AD$266,AURORA!$C$3:$AC$460,$B289-2020,FALSE)</f>
        <v>68.072950000000006</v>
      </c>
      <c r="AE289" s="2">
        <f>VLOOKUP(AE$266,AURORA!$C$3:$AC$460,$B289-2020,FALSE)</f>
        <v>-6.6251489999999996E-2</v>
      </c>
      <c r="AF289" s="2">
        <f>VLOOKUP(AF$266,AURORA!$C$3:$AC$460,$B289-2020,FALSE)</f>
        <v>1545.6890000000001</v>
      </c>
      <c r="AG289" s="2"/>
    </row>
    <row r="290" spans="2:33" x14ac:dyDescent="0.2">
      <c r="B290">
        <v>2044</v>
      </c>
      <c r="C290">
        <v>2044</v>
      </c>
      <c r="D290" s="2"/>
      <c r="E290" s="2">
        <f t="shared" si="11"/>
        <v>315.83760000000001</v>
      </c>
      <c r="F290" s="2">
        <f t="shared" si="12"/>
        <v>3482.5230000000001</v>
      </c>
      <c r="G290" s="2">
        <f t="shared" si="13"/>
        <v>704.25791630000003</v>
      </c>
      <c r="H290" s="2"/>
      <c r="I290" s="2">
        <f t="shared" si="14"/>
        <v>69.299189999999996</v>
      </c>
      <c r="J290" s="2"/>
      <c r="K290" s="2"/>
      <c r="L290" s="2"/>
      <c r="M290" s="2"/>
      <c r="N290" s="2">
        <f t="shared" si="15"/>
        <v>1296.0021300000001</v>
      </c>
      <c r="O290" s="2">
        <f t="shared" si="16"/>
        <v>1632.1780000000001</v>
      </c>
      <c r="P290" s="2"/>
      <c r="Q290" s="2">
        <f t="shared" si="17"/>
        <v>7500.0978362999995</v>
      </c>
      <c r="R290" s="6">
        <f t="shared" si="18"/>
        <v>6480.0023200000005</v>
      </c>
      <c r="S290" s="6">
        <v>6362.1893802039631</v>
      </c>
      <c r="T290" s="4">
        <f t="shared" si="19"/>
        <v>1.0185176725739435</v>
      </c>
      <c r="U290" s="4"/>
      <c r="V290" s="4"/>
      <c r="W290" s="2">
        <f>VLOOKUP(W$266,AURORA!$C$3:$AC$460,$B290-2020,FALSE)</f>
        <v>686.15620000000001</v>
      </c>
      <c r="X290" s="2">
        <f>VLOOKUP(X$266,AURORA!$C$3:$AC$460,$B290-2020,FALSE)</f>
        <v>3482.5230000000001</v>
      </c>
      <c r="Y290" s="2">
        <f>VLOOKUP(Y$266,AURORA!$C$3:$AC$460,$B290-2020,FALSE)</f>
        <v>17.824529999999999</v>
      </c>
      <c r="Z290" s="2">
        <f>VLOOKUP(Z$266,AURORA!$C$3:$AC$460,$B290-2020,FALSE)</f>
        <v>1280.7280000000001</v>
      </c>
      <c r="AA290" s="2">
        <f>VLOOKUP(AA$266,AURORA!$C$3:$AC$460,$B290-2020,FALSE)</f>
        <v>15.27413</v>
      </c>
      <c r="AB290" s="2">
        <f>VLOOKUP(AB$266,AURORA!$C$3:$AC$460,$B290-2020,FALSE)</f>
        <v>0.2771863</v>
      </c>
      <c r="AC290" s="2">
        <f>VLOOKUP(AC$266,AURORA!$C$3:$AC$460,$B290-2020,FALSE)</f>
        <v>315.83760000000001</v>
      </c>
      <c r="AD290" s="2">
        <f>VLOOKUP(AD$266,AURORA!$C$3:$AC$460,$B290-2020,FALSE)</f>
        <v>69.299189999999996</v>
      </c>
      <c r="AE290" s="2">
        <f>VLOOKUP(AE$266,AURORA!$C$3:$AC$460,$B290-2020,FALSE)</f>
        <v>-7.2233539999999999E-2</v>
      </c>
      <c r="AF290" s="2">
        <f>VLOOKUP(AF$266,AURORA!$C$3:$AC$460,$B290-2020,FALSE)</f>
        <v>1632.1780000000001</v>
      </c>
      <c r="AG290" s="2"/>
    </row>
    <row r="291" spans="2:33" x14ac:dyDescent="0.2">
      <c r="B291">
        <v>2045</v>
      </c>
      <c r="C291">
        <v>2045</v>
      </c>
      <c r="D291" s="2"/>
      <c r="E291" s="2">
        <f t="shared" si="11"/>
        <v>337.04969999999997</v>
      </c>
      <c r="F291" s="2">
        <f t="shared" si="12"/>
        <v>3482.1619999999998</v>
      </c>
      <c r="G291" s="2">
        <f t="shared" si="13"/>
        <v>556.93599340000003</v>
      </c>
      <c r="H291" s="2"/>
      <c r="I291" s="2">
        <f t="shared" si="14"/>
        <v>67.927639999999997</v>
      </c>
      <c r="J291" s="2"/>
      <c r="K291" s="2"/>
      <c r="L291" s="2"/>
      <c r="M291" s="2"/>
      <c r="N291" s="2">
        <f t="shared" si="15"/>
        <v>1335.2627499999999</v>
      </c>
      <c r="O291" s="2">
        <f t="shared" si="16"/>
        <v>1699.127</v>
      </c>
      <c r="P291" s="2"/>
      <c r="Q291" s="2">
        <f t="shared" si="17"/>
        <v>7478.4650834000004</v>
      </c>
      <c r="R291" s="6">
        <f t="shared" si="18"/>
        <v>6584.4793900000004</v>
      </c>
      <c r="S291" s="6">
        <v>6392.1421580410461</v>
      </c>
      <c r="T291" s="4">
        <f t="shared" si="19"/>
        <v>1.0300896361819805</v>
      </c>
      <c r="U291" s="4"/>
      <c r="V291" s="4"/>
      <c r="W291" s="2">
        <f>VLOOKUP(W$266,AURORA!$C$3:$AC$460,$B291-2020,FALSE)</f>
        <v>542.18050000000005</v>
      </c>
      <c r="X291" s="2">
        <f>VLOOKUP(X$266,AURORA!$C$3:$AC$460,$B291-2020,FALSE)</f>
        <v>3482.1619999999998</v>
      </c>
      <c r="Y291" s="2">
        <f>VLOOKUP(Y$266,AURORA!$C$3:$AC$460,$B291-2020,FALSE)</f>
        <v>14.389340000000001</v>
      </c>
      <c r="Z291" s="2">
        <f>VLOOKUP(Z$266,AURORA!$C$3:$AC$460,$B291-2020,FALSE)</f>
        <v>1319.9559999999999</v>
      </c>
      <c r="AA291" s="2">
        <f>VLOOKUP(AA$266,AURORA!$C$3:$AC$460,$B291-2020,FALSE)</f>
        <v>15.306749999999999</v>
      </c>
      <c r="AB291" s="2">
        <f>VLOOKUP(AB$266,AURORA!$C$3:$AC$460,$B291-2020,FALSE)</f>
        <v>0.36615340000000002</v>
      </c>
      <c r="AC291" s="2">
        <f>VLOOKUP(AC$266,AURORA!$C$3:$AC$460,$B291-2020,FALSE)</f>
        <v>337.04969999999997</v>
      </c>
      <c r="AD291" s="2">
        <f>VLOOKUP(AD$266,AURORA!$C$3:$AC$460,$B291-2020,FALSE)</f>
        <v>67.927639999999997</v>
      </c>
      <c r="AE291" s="2">
        <f>VLOOKUP(AE$266,AURORA!$C$3:$AC$460,$B291-2020,FALSE)</f>
        <v>-8.9290079999999994E-2</v>
      </c>
      <c r="AF291" s="2">
        <f>VLOOKUP(AF$266,AURORA!$C$3:$AC$460,$B291-2020,FALSE)</f>
        <v>1699.127</v>
      </c>
      <c r="AG291" s="2"/>
    </row>
    <row r="292" spans="2:33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3" width="7.85546875" bestFit="1" customWidth="1"/>
    <col min="14" max="14" width="8.7109375" bestFit="1" customWidth="1"/>
    <col min="15" max="15" width="7.7109375" bestFit="1" customWidth="1"/>
    <col min="16" max="16" width="7" bestFit="1" customWidth="1"/>
    <col min="17" max="17" width="10.28515625" bestFit="1" customWidth="1"/>
    <col min="21" max="31" width="9.140625" style="2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29" si="7">SUM(D195:P195)</f>
        <v>2645747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3844.6698630136984</v>
      </c>
      <c r="E247" s="2">
        <f t="shared" ref="E247:Q262" si="8">SUMIF($B$2:$B$241,$B247,E$2:E$241)/$C247</f>
        <v>17.436301369863013</v>
      </c>
      <c r="F247" s="2">
        <f t="shared" si="8"/>
        <v>58.037214611872145</v>
      </c>
      <c r="G247" s="2">
        <f t="shared" si="8"/>
        <v>165.07728310502284</v>
      </c>
      <c r="H247" s="2">
        <f t="shared" si="8"/>
        <v>0</v>
      </c>
      <c r="I247" s="2">
        <f t="shared" si="8"/>
        <v>0.4735159817351598</v>
      </c>
      <c r="J247" s="2">
        <f t="shared" si="8"/>
        <v>0.62716894977168947</v>
      </c>
      <c r="K247" s="2">
        <f t="shared" si="8"/>
        <v>0</v>
      </c>
      <c r="L247" s="2">
        <f t="shared" si="8"/>
        <v>6.5724885844748862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4092.8938356164385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3936.954680365297</v>
      </c>
      <c r="E248" s="2">
        <f t="shared" si="8"/>
        <v>24.846118721461188</v>
      </c>
      <c r="F248" s="2">
        <f t="shared" si="8"/>
        <v>52.252511415525113</v>
      </c>
      <c r="G248" s="2">
        <f t="shared" si="8"/>
        <v>157.55479452054794</v>
      </c>
      <c r="H248" s="2">
        <f t="shared" si="8"/>
        <v>0</v>
      </c>
      <c r="I248" s="2">
        <f t="shared" si="8"/>
        <v>0.56255707762557072</v>
      </c>
      <c r="J248" s="2">
        <f t="shared" si="8"/>
        <v>0.71563926940639266</v>
      </c>
      <c r="K248" s="2">
        <f t="shared" si="8"/>
        <v>0</v>
      </c>
      <c r="L248" s="2">
        <f t="shared" si="8"/>
        <v>6.1095890410958908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4178.995890410959</v>
      </c>
    </row>
    <row r="249" spans="1:17" x14ac:dyDescent="0.2">
      <c r="B249">
        <v>2003</v>
      </c>
      <c r="C249">
        <v>8760</v>
      </c>
      <c r="D249" s="2">
        <f t="shared" si="9"/>
        <v>4107.1515981735156</v>
      </c>
      <c r="E249" s="2">
        <f t="shared" si="8"/>
        <v>22.655821917808218</v>
      </c>
      <c r="F249" s="2">
        <f t="shared" si="8"/>
        <v>48.097945205479455</v>
      </c>
      <c r="G249" s="2">
        <f t="shared" si="8"/>
        <v>157.88904109589041</v>
      </c>
      <c r="H249" s="2">
        <f t="shared" si="8"/>
        <v>0</v>
      </c>
      <c r="I249" s="2">
        <f t="shared" si="8"/>
        <v>0.47465753424657536</v>
      </c>
      <c r="J249" s="2">
        <f t="shared" si="8"/>
        <v>0.58013698630136989</v>
      </c>
      <c r="K249" s="2">
        <f t="shared" si="8"/>
        <v>0</v>
      </c>
      <c r="L249" s="2">
        <f t="shared" si="8"/>
        <v>3.7518264840182649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4340.6010273972606</v>
      </c>
    </row>
    <row r="250" spans="1:17" x14ac:dyDescent="0.2">
      <c r="B250">
        <v>2004</v>
      </c>
      <c r="C250">
        <v>8784</v>
      </c>
      <c r="D250" s="2">
        <f t="shared" si="9"/>
        <v>4168.6993397085607</v>
      </c>
      <c r="E250" s="2">
        <f t="shared" si="8"/>
        <v>22.185336976320581</v>
      </c>
      <c r="F250" s="2">
        <f t="shared" si="8"/>
        <v>51.212317850637525</v>
      </c>
      <c r="G250" s="2">
        <f t="shared" si="8"/>
        <v>103.58037340619308</v>
      </c>
      <c r="H250" s="2">
        <f t="shared" si="8"/>
        <v>0</v>
      </c>
      <c r="I250" s="2">
        <f t="shared" si="8"/>
        <v>0.35610200364298727</v>
      </c>
      <c r="J250" s="2">
        <f t="shared" si="8"/>
        <v>0.43510928961748635</v>
      </c>
      <c r="K250" s="2">
        <f t="shared" si="8"/>
        <v>0</v>
      </c>
      <c r="L250" s="2">
        <f t="shared" si="8"/>
        <v>3.7112932604735884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4350.179872495446</v>
      </c>
    </row>
    <row r="251" spans="1:17" x14ac:dyDescent="0.2">
      <c r="B251">
        <v>2005</v>
      </c>
      <c r="C251">
        <v>8760</v>
      </c>
      <c r="D251" s="2">
        <f t="shared" si="9"/>
        <v>4106.210730593607</v>
      </c>
      <c r="E251" s="2">
        <f t="shared" si="8"/>
        <v>21.096118721461188</v>
      </c>
      <c r="F251" s="2">
        <f t="shared" si="8"/>
        <v>89.550570776255711</v>
      </c>
      <c r="G251" s="2">
        <f t="shared" si="8"/>
        <v>134.41803652968036</v>
      </c>
      <c r="H251" s="2">
        <f t="shared" si="8"/>
        <v>0</v>
      </c>
      <c r="I251" s="2">
        <f t="shared" si="8"/>
        <v>0.35410958904109591</v>
      </c>
      <c r="J251" s="2">
        <f t="shared" si="8"/>
        <v>0.4506849315068493</v>
      </c>
      <c r="K251" s="2">
        <f t="shared" si="8"/>
        <v>0</v>
      </c>
      <c r="L251" s="2">
        <f t="shared" si="8"/>
        <v>4.6698630136986301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4356.7501141552511</v>
      </c>
    </row>
    <row r="252" spans="1:17" x14ac:dyDescent="0.2">
      <c r="B252">
        <v>2006</v>
      </c>
      <c r="C252">
        <v>8760</v>
      </c>
      <c r="D252" s="2">
        <f t="shared" si="9"/>
        <v>4207.2546803652967</v>
      </c>
      <c r="E252" s="2">
        <f t="shared" si="8"/>
        <v>21.758904109589039</v>
      </c>
      <c r="F252" s="2">
        <f t="shared" si="8"/>
        <v>85.249200913242007</v>
      </c>
      <c r="G252" s="2">
        <f t="shared" si="8"/>
        <v>386.82077625570776</v>
      </c>
      <c r="H252" s="2">
        <f t="shared" si="8"/>
        <v>0</v>
      </c>
      <c r="I252" s="2">
        <f t="shared" si="8"/>
        <v>0.55228310502283107</v>
      </c>
      <c r="J252" s="2">
        <f t="shared" si="8"/>
        <v>1.6971461187214611</v>
      </c>
      <c r="K252" s="2">
        <f t="shared" si="8"/>
        <v>0</v>
      </c>
      <c r="L252" s="2">
        <f t="shared" si="8"/>
        <v>7.0920091324200909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4710.4250000000002</v>
      </c>
    </row>
    <row r="253" spans="1:17" x14ac:dyDescent="0.2">
      <c r="B253">
        <v>2007</v>
      </c>
      <c r="C253">
        <v>8760</v>
      </c>
      <c r="D253" s="2">
        <f t="shared" si="9"/>
        <v>4243.2413242009134</v>
      </c>
      <c r="E253" s="2">
        <f t="shared" si="8"/>
        <v>18.712899543378995</v>
      </c>
      <c r="F253" s="2">
        <f t="shared" si="8"/>
        <v>61.504680365296807</v>
      </c>
      <c r="G253" s="2">
        <f t="shared" si="8"/>
        <v>847.51358447488587</v>
      </c>
      <c r="H253" s="2">
        <f t="shared" si="8"/>
        <v>0</v>
      </c>
      <c r="I253" s="2">
        <f t="shared" si="8"/>
        <v>0.53401826484018267</v>
      </c>
      <c r="J253" s="2">
        <f t="shared" si="8"/>
        <v>3.5424657534246577</v>
      </c>
      <c r="K253" s="2">
        <f t="shared" si="8"/>
        <v>0</v>
      </c>
      <c r="L253" s="2">
        <f t="shared" si="8"/>
        <v>4.4688356164383558</v>
      </c>
      <c r="M253" s="2">
        <f t="shared" si="8"/>
        <v>0</v>
      </c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5179.5178082191778</v>
      </c>
    </row>
    <row r="254" spans="1:17" x14ac:dyDescent="0.2">
      <c r="B254">
        <v>2008</v>
      </c>
      <c r="C254">
        <v>8784</v>
      </c>
      <c r="D254" s="2">
        <f t="shared" si="9"/>
        <v>4328.3661202185795</v>
      </c>
      <c r="E254" s="2">
        <f t="shared" si="8"/>
        <v>28.947745901639344</v>
      </c>
      <c r="F254" s="2">
        <f t="shared" si="8"/>
        <v>76.057149362477233</v>
      </c>
      <c r="G254" s="2">
        <f t="shared" si="8"/>
        <v>838.60530510018214</v>
      </c>
      <c r="H254" s="2">
        <f t="shared" si="8"/>
        <v>0</v>
      </c>
      <c r="I254" s="2">
        <f t="shared" si="8"/>
        <v>16.250227686703095</v>
      </c>
      <c r="J254" s="2">
        <f t="shared" si="8"/>
        <v>2.6967213114754101</v>
      </c>
      <c r="K254" s="2">
        <f t="shared" si="8"/>
        <v>4.0743397085610198</v>
      </c>
      <c r="L254" s="2">
        <f t="shared" si="8"/>
        <v>4.9651639344262293</v>
      </c>
      <c r="M254" s="2">
        <f t="shared" si="8"/>
        <v>0</v>
      </c>
      <c r="N254" s="2">
        <f t="shared" si="8"/>
        <v>0</v>
      </c>
      <c r="O254" s="2">
        <f t="shared" si="8"/>
        <v>2.7208561020036428</v>
      </c>
      <c r="P254" s="2">
        <f t="shared" si="8"/>
        <v>0</v>
      </c>
      <c r="Q254" s="2">
        <f t="shared" si="8"/>
        <v>5302.6836293260476</v>
      </c>
    </row>
    <row r="255" spans="1:17" x14ac:dyDescent="0.2">
      <c r="B255">
        <v>2009</v>
      </c>
      <c r="C255">
        <v>8760</v>
      </c>
      <c r="D255" s="2">
        <f t="shared" si="9"/>
        <v>4055.4937214611873</v>
      </c>
      <c r="E255" s="2">
        <f t="shared" si="8"/>
        <v>31.863127853881277</v>
      </c>
      <c r="F255" s="2">
        <f t="shared" si="8"/>
        <v>95.348972602739721</v>
      </c>
      <c r="G255" s="2">
        <f t="shared" si="8"/>
        <v>735.62123287671238</v>
      </c>
      <c r="H255" s="2">
        <f t="shared" si="8"/>
        <v>0</v>
      </c>
      <c r="I255" s="2">
        <f t="shared" si="8"/>
        <v>21.346461187214611</v>
      </c>
      <c r="J255" s="2">
        <f t="shared" si="8"/>
        <v>5.465525114155251</v>
      </c>
      <c r="K255" s="2">
        <f t="shared" si="8"/>
        <v>3.1886986301369862</v>
      </c>
      <c r="L255" s="2">
        <f t="shared" si="8"/>
        <v>4.1159817351598171</v>
      </c>
      <c r="M255" s="2">
        <f t="shared" si="8"/>
        <v>0</v>
      </c>
      <c r="N255" s="2">
        <f t="shared" si="8"/>
        <v>0</v>
      </c>
      <c r="O255" s="2">
        <f t="shared" si="8"/>
        <v>18.211986301369862</v>
      </c>
      <c r="P255" s="2">
        <f t="shared" si="8"/>
        <v>0</v>
      </c>
      <c r="Q255" s="2">
        <f t="shared" si="8"/>
        <v>4970.6557077625566</v>
      </c>
    </row>
    <row r="256" spans="1:17" x14ac:dyDescent="0.2">
      <c r="B256">
        <v>2010</v>
      </c>
      <c r="C256">
        <v>8760</v>
      </c>
      <c r="D256" s="2">
        <f t="shared" si="9"/>
        <v>3887.8156392694063</v>
      </c>
      <c r="E256" s="2">
        <f t="shared" si="8"/>
        <v>31.615182648401827</v>
      </c>
      <c r="F256" s="2">
        <f t="shared" si="8"/>
        <v>79.396232876712332</v>
      </c>
      <c r="G256" s="2">
        <f t="shared" si="8"/>
        <v>736.91735159817347</v>
      </c>
      <c r="H256" s="2">
        <f t="shared" si="8"/>
        <v>0</v>
      </c>
      <c r="I256" s="2">
        <f t="shared" si="8"/>
        <v>19.821461187214613</v>
      </c>
      <c r="J256" s="2">
        <f t="shared" si="8"/>
        <v>6.431392694063927</v>
      </c>
      <c r="K256" s="2">
        <f t="shared" si="8"/>
        <v>4.1348173515981737</v>
      </c>
      <c r="L256" s="2">
        <f t="shared" si="8"/>
        <v>5.7486301369863018</v>
      </c>
      <c r="M256" s="2">
        <f t="shared" si="8"/>
        <v>0</v>
      </c>
      <c r="N256" s="2">
        <f t="shared" si="8"/>
        <v>0</v>
      </c>
      <c r="O256" s="2">
        <f t="shared" si="8"/>
        <v>51.104794520547948</v>
      </c>
      <c r="P256" s="2">
        <f t="shared" si="8"/>
        <v>0</v>
      </c>
      <c r="Q256" s="2">
        <f t="shared" si="8"/>
        <v>4822.9855022831052</v>
      </c>
    </row>
    <row r="257" spans="2:31" x14ac:dyDescent="0.2">
      <c r="B257">
        <v>2011</v>
      </c>
      <c r="C257">
        <v>8760</v>
      </c>
      <c r="D257" s="2">
        <f t="shared" si="9"/>
        <v>3782.8382716894976</v>
      </c>
      <c r="E257" s="2">
        <f t="shared" si="8"/>
        <v>37.692696347031962</v>
      </c>
      <c r="F257" s="2">
        <f t="shared" si="8"/>
        <v>140.42979566210045</v>
      </c>
      <c r="G257" s="2">
        <f t="shared" si="8"/>
        <v>600.00529223744286</v>
      </c>
      <c r="H257" s="2">
        <f t="shared" si="8"/>
        <v>0</v>
      </c>
      <c r="I257" s="2">
        <f t="shared" si="8"/>
        <v>18.801732876712332</v>
      </c>
      <c r="J257" s="2">
        <f t="shared" si="8"/>
        <v>6.6217876712328776</v>
      </c>
      <c r="K257" s="2">
        <f t="shared" si="8"/>
        <v>3.7258287671232879</v>
      </c>
      <c r="L257" s="2">
        <f t="shared" si="8"/>
        <v>6.1585787671232879</v>
      </c>
      <c r="M257" s="2">
        <f t="shared" si="8"/>
        <v>0</v>
      </c>
      <c r="N257" s="2">
        <f t="shared" si="8"/>
        <v>0</v>
      </c>
      <c r="O257" s="2">
        <f t="shared" si="8"/>
        <v>65.386986301369859</v>
      </c>
      <c r="P257" s="2">
        <f t="shared" si="8"/>
        <v>0</v>
      </c>
      <c r="Q257" s="2">
        <f t="shared" si="8"/>
        <v>4661.6609703196345</v>
      </c>
    </row>
    <row r="258" spans="2:31" x14ac:dyDescent="0.2">
      <c r="B258">
        <v>2012</v>
      </c>
      <c r="C258">
        <v>8784</v>
      </c>
      <c r="D258" s="2">
        <f t="shared" si="9"/>
        <v>3506.2750979052826</v>
      </c>
      <c r="E258" s="2">
        <f t="shared" si="8"/>
        <v>38.096313752276863</v>
      </c>
      <c r="F258" s="2">
        <f t="shared" si="8"/>
        <v>85.130464480874323</v>
      </c>
      <c r="G258" s="2">
        <f t="shared" si="8"/>
        <v>749.04417691256833</v>
      </c>
      <c r="H258" s="2">
        <f t="shared" si="8"/>
        <v>0</v>
      </c>
      <c r="I258" s="2">
        <f t="shared" si="8"/>
        <v>15.142127732240439</v>
      </c>
      <c r="J258" s="2">
        <f t="shared" si="8"/>
        <v>6.7800489526411658</v>
      </c>
      <c r="K258" s="2">
        <f t="shared" si="8"/>
        <v>0.44753415300546451</v>
      </c>
      <c r="L258" s="2">
        <f t="shared" si="8"/>
        <v>4.529460382513661</v>
      </c>
      <c r="M258" s="2">
        <f t="shared" si="8"/>
        <v>0</v>
      </c>
      <c r="N258" s="2">
        <f t="shared" si="8"/>
        <v>0.18431238615664844</v>
      </c>
      <c r="O258" s="2">
        <f t="shared" si="8"/>
        <v>80.135588570127496</v>
      </c>
      <c r="P258" s="2">
        <f t="shared" si="8"/>
        <v>0</v>
      </c>
      <c r="Q258" s="2">
        <f t="shared" si="8"/>
        <v>4485.7651252276864</v>
      </c>
    </row>
    <row r="259" spans="2:31" x14ac:dyDescent="0.2">
      <c r="B259">
        <v>2013</v>
      </c>
      <c r="C259">
        <v>8760</v>
      </c>
      <c r="D259" s="2">
        <f t="shared" si="9"/>
        <v>3913.8078573059361</v>
      </c>
      <c r="E259" s="2">
        <f t="shared" si="8"/>
        <v>36.405025114155244</v>
      </c>
      <c r="F259" s="2">
        <f t="shared" si="8"/>
        <v>57.647945205479452</v>
      </c>
      <c r="G259" s="2">
        <f t="shared" si="8"/>
        <v>754.1578618721461</v>
      </c>
      <c r="H259" s="2">
        <f t="shared" si="8"/>
        <v>0</v>
      </c>
      <c r="I259" s="2">
        <f t="shared" si="8"/>
        <v>18.363423515981737</v>
      </c>
      <c r="J259" s="2">
        <f t="shared" si="8"/>
        <v>8.096602739726027</v>
      </c>
      <c r="K259" s="2">
        <f t="shared" si="8"/>
        <v>0.20208675799086756</v>
      </c>
      <c r="L259" s="2">
        <f t="shared" si="8"/>
        <v>2.9681552511415523</v>
      </c>
      <c r="M259" s="2">
        <f t="shared" si="8"/>
        <v>0</v>
      </c>
      <c r="N259" s="2">
        <f t="shared" si="8"/>
        <v>0.23972488584474883</v>
      </c>
      <c r="O259" s="2">
        <f t="shared" si="8"/>
        <v>61.621689497716893</v>
      </c>
      <c r="P259" s="2">
        <f t="shared" si="8"/>
        <v>0</v>
      </c>
      <c r="Q259" s="2">
        <f t="shared" si="8"/>
        <v>4853.5103721461182</v>
      </c>
    </row>
    <row r="260" spans="2:31" x14ac:dyDescent="0.2">
      <c r="B260">
        <v>2014</v>
      </c>
      <c r="C260">
        <v>8760</v>
      </c>
      <c r="D260" s="2">
        <f t="shared" si="9"/>
        <v>3796.5081358447487</v>
      </c>
      <c r="E260" s="2">
        <f t="shared" si="8"/>
        <v>59.599682648401831</v>
      </c>
      <c r="F260" s="2">
        <f t="shared" si="8"/>
        <v>72.238977168949759</v>
      </c>
      <c r="G260" s="2">
        <f t="shared" si="8"/>
        <v>946.51310273972592</v>
      </c>
      <c r="H260" s="2">
        <f t="shared" si="8"/>
        <v>0</v>
      </c>
      <c r="I260" s="2">
        <f t="shared" si="8"/>
        <v>13.578520547945203</v>
      </c>
      <c r="J260" s="2">
        <f t="shared" si="8"/>
        <v>8.1095616438356153</v>
      </c>
      <c r="K260" s="2">
        <f t="shared" si="8"/>
        <v>9.2381278538812783E-2</v>
      </c>
      <c r="L260" s="2">
        <f t="shared" si="8"/>
        <v>2.8747374429223744</v>
      </c>
      <c r="M260" s="2">
        <f t="shared" si="8"/>
        <v>0</v>
      </c>
      <c r="N260" s="2">
        <f t="shared" si="8"/>
        <v>0.27916324200913245</v>
      </c>
      <c r="O260" s="2">
        <f t="shared" si="8"/>
        <v>75.893756849315082</v>
      </c>
      <c r="P260" s="2">
        <f t="shared" si="8"/>
        <v>0</v>
      </c>
      <c r="Q260" s="2">
        <f t="shared" si="8"/>
        <v>4975.6880194063924</v>
      </c>
    </row>
    <row r="261" spans="2:31" x14ac:dyDescent="0.2">
      <c r="B261">
        <v>2015</v>
      </c>
      <c r="C261">
        <v>8760</v>
      </c>
      <c r="D261" s="2">
        <f t="shared" si="9"/>
        <v>3613.7546803652967</v>
      </c>
      <c r="E261" s="2">
        <f t="shared" si="8"/>
        <v>49.031735159817352</v>
      </c>
      <c r="F261" s="2">
        <f t="shared" si="8"/>
        <v>87.759360730593613</v>
      </c>
      <c r="G261" s="2">
        <f t="shared" si="8"/>
        <v>938.08961187214607</v>
      </c>
      <c r="H261" s="2">
        <f t="shared" si="8"/>
        <v>0</v>
      </c>
      <c r="I261" s="2">
        <f t="shared" si="8"/>
        <v>12.069977168949771</v>
      </c>
      <c r="J261" s="2">
        <f t="shared" si="8"/>
        <v>9.7184931506849317</v>
      </c>
      <c r="K261" s="2">
        <f t="shared" si="8"/>
        <v>0.94794520547945205</v>
      </c>
      <c r="L261" s="2">
        <f t="shared" si="8"/>
        <v>2.2523972602739728</v>
      </c>
      <c r="M261" s="2">
        <f t="shared" si="8"/>
        <v>0</v>
      </c>
      <c r="N261" s="2">
        <f t="shared" si="8"/>
        <v>3.6368721461187214</v>
      </c>
      <c r="O261" s="2">
        <f t="shared" si="8"/>
        <v>71.451484018264836</v>
      </c>
      <c r="P261" s="2">
        <f t="shared" si="8"/>
        <v>0</v>
      </c>
      <c r="Q261" s="2">
        <f t="shared" si="8"/>
        <v>4788.7125570776252</v>
      </c>
    </row>
    <row r="262" spans="2:31" x14ac:dyDescent="0.2">
      <c r="B262">
        <v>2016</v>
      </c>
      <c r="C262">
        <v>8784</v>
      </c>
      <c r="D262" s="2">
        <f t="shared" si="9"/>
        <v>2948.25</v>
      </c>
      <c r="E262" s="2">
        <f t="shared" si="8"/>
        <v>60.34357923497268</v>
      </c>
      <c r="F262" s="2">
        <f t="shared" si="8"/>
        <v>92.942053734061929</v>
      </c>
      <c r="G262" s="2">
        <f t="shared" si="8"/>
        <v>973.16165755919849</v>
      </c>
      <c r="H262" s="2">
        <f t="shared" si="8"/>
        <v>0</v>
      </c>
      <c r="I262" s="2">
        <f t="shared" si="8"/>
        <v>19.965163934426229</v>
      </c>
      <c r="J262" s="2">
        <f t="shared" si="8"/>
        <v>9.5872040072859743</v>
      </c>
      <c r="K262" s="2">
        <f t="shared" si="8"/>
        <v>0.81227231329690341</v>
      </c>
      <c r="L262" s="2">
        <f t="shared" si="8"/>
        <v>3.5479280510018216</v>
      </c>
      <c r="M262" s="2">
        <f t="shared" si="8"/>
        <v>0</v>
      </c>
      <c r="N262" s="2">
        <f t="shared" si="8"/>
        <v>99.470173041894355</v>
      </c>
      <c r="O262" s="2">
        <f t="shared" si="8"/>
        <v>94.133082877959922</v>
      </c>
      <c r="P262" s="2">
        <f t="shared" si="8"/>
        <v>0</v>
      </c>
      <c r="Q262" s="2">
        <f t="shared" si="8"/>
        <v>4302.2131147540986</v>
      </c>
    </row>
    <row r="263" spans="2:31" x14ac:dyDescent="0.2">
      <c r="B263">
        <v>2017</v>
      </c>
      <c r="C263">
        <v>8760</v>
      </c>
      <c r="D263" s="2">
        <f t="shared" si="9"/>
        <v>3012.5078767123287</v>
      </c>
      <c r="E263" s="2">
        <f t="shared" si="9"/>
        <v>52.814954337899543</v>
      </c>
      <c r="F263" s="2">
        <f t="shared" si="9"/>
        <v>93.449771689497723</v>
      </c>
      <c r="G263" s="2">
        <f t="shared" si="9"/>
        <v>673.79646118721462</v>
      </c>
      <c r="H263" s="2">
        <f t="shared" si="9"/>
        <v>0</v>
      </c>
      <c r="I263" s="2">
        <f t="shared" si="9"/>
        <v>13.932534246575342</v>
      </c>
      <c r="J263" s="2">
        <f t="shared" si="9"/>
        <v>8.3656392694063921</v>
      </c>
      <c r="K263" s="2">
        <f t="shared" si="9"/>
        <v>1.8732876712328768</v>
      </c>
      <c r="L263" s="2">
        <f t="shared" si="9"/>
        <v>4.4015981735159819</v>
      </c>
      <c r="M263" s="2">
        <f t="shared" si="9"/>
        <v>0</v>
      </c>
      <c r="N263" s="2">
        <f t="shared" si="9"/>
        <v>225.3398401826484</v>
      </c>
      <c r="O263" s="2">
        <f t="shared" si="9"/>
        <v>106.68424657534247</v>
      </c>
      <c r="P263" s="2">
        <f t="shared" si="9"/>
        <v>0</v>
      </c>
      <c r="Q263" s="2">
        <f t="shared" si="9"/>
        <v>4193.1662100456624</v>
      </c>
    </row>
    <row r="264" spans="2:31" x14ac:dyDescent="0.2">
      <c r="B264">
        <v>2018</v>
      </c>
      <c r="C264">
        <v>8760</v>
      </c>
      <c r="D264" s="2">
        <f t="shared" ref="D264:Q265" si="10">SUMIF($B$2:$B$241,$B264,D$2:D$241)/$C264</f>
        <v>2958.0449771689496</v>
      </c>
      <c r="E264" s="2">
        <f t="shared" si="10"/>
        <v>53.544406392694064</v>
      </c>
      <c r="F264" s="2">
        <f t="shared" si="10"/>
        <v>145.32671232876712</v>
      </c>
      <c r="G264" s="2">
        <f t="shared" si="10"/>
        <v>1005.272602739726</v>
      </c>
      <c r="H264" s="2">
        <f t="shared" si="10"/>
        <v>0</v>
      </c>
      <c r="I264" s="2">
        <f t="shared" si="10"/>
        <v>26.379680365296803</v>
      </c>
      <c r="J264" s="2">
        <f t="shared" si="10"/>
        <v>9.2375570776255707</v>
      </c>
      <c r="K264" s="2">
        <f t="shared" si="10"/>
        <v>0.74874429223744288</v>
      </c>
      <c r="L264" s="2">
        <f t="shared" si="10"/>
        <v>4.0718036529680361</v>
      </c>
      <c r="M264" s="2">
        <f t="shared" si="10"/>
        <v>0</v>
      </c>
      <c r="N264" s="2">
        <f t="shared" si="10"/>
        <v>248.92203196347032</v>
      </c>
      <c r="O264" s="2">
        <f t="shared" si="10"/>
        <v>97.605022831050235</v>
      </c>
      <c r="P264" s="2">
        <f t="shared" si="10"/>
        <v>0</v>
      </c>
      <c r="Q264" s="2">
        <f t="shared" si="10"/>
        <v>4549.153538812785</v>
      </c>
    </row>
    <row r="265" spans="2:31" x14ac:dyDescent="0.2">
      <c r="B265">
        <v>2019</v>
      </c>
      <c r="C265">
        <v>8760</v>
      </c>
      <c r="D265" s="2">
        <f t="shared" si="10"/>
        <v>2881.3955479452056</v>
      </c>
      <c r="E265" s="2">
        <f t="shared" si="10"/>
        <v>50.837328767123289</v>
      </c>
      <c r="F265" s="2">
        <f t="shared" si="10"/>
        <v>89.160502283105018</v>
      </c>
      <c r="G265" s="2">
        <f t="shared" si="10"/>
        <v>1077.2214611872146</v>
      </c>
      <c r="H265" s="2">
        <f t="shared" si="10"/>
        <v>0</v>
      </c>
      <c r="I265" s="2">
        <f t="shared" si="10"/>
        <v>23.13299086757991</v>
      </c>
      <c r="J265" s="2">
        <f t="shared" si="10"/>
        <v>7.7539954337899539</v>
      </c>
      <c r="K265" s="2">
        <f t="shared" si="10"/>
        <v>1.9431506849315068</v>
      </c>
      <c r="L265" s="2">
        <f t="shared" si="10"/>
        <v>4.5852739726027396</v>
      </c>
      <c r="M265" s="2">
        <f t="shared" si="10"/>
        <v>0</v>
      </c>
      <c r="N265" s="2">
        <f t="shared" si="10"/>
        <v>245.25913242009133</v>
      </c>
      <c r="O265" s="2">
        <f t="shared" si="10"/>
        <v>92.350456621004568</v>
      </c>
      <c r="P265" s="2">
        <f t="shared" si="10"/>
        <v>0</v>
      </c>
      <c r="Q265" s="2">
        <f t="shared" si="10"/>
        <v>4473.6398401826482</v>
      </c>
    </row>
    <row r="266" spans="2:31" s="13" customFormat="1" x14ac:dyDescent="0.2">
      <c r="B266" s="13">
        <v>2020</v>
      </c>
      <c r="C266" s="11">
        <v>8784</v>
      </c>
      <c r="U266" s="14" t="s">
        <v>284</v>
      </c>
      <c r="V266" s="14" t="s">
        <v>285</v>
      </c>
      <c r="W266" s="14" t="s">
        <v>286</v>
      </c>
      <c r="X266" s="14" t="s">
        <v>287</v>
      </c>
      <c r="Y266" s="14" t="s">
        <v>288</v>
      </c>
      <c r="Z266" s="14" t="s">
        <v>289</v>
      </c>
      <c r="AA266" s="14" t="s">
        <v>290</v>
      </c>
      <c r="AB266" s="14" t="s">
        <v>291</v>
      </c>
      <c r="AC266" s="14" t="s">
        <v>292</v>
      </c>
      <c r="AD266" s="14" t="s">
        <v>293</v>
      </c>
      <c r="AE266" s="14"/>
    </row>
    <row r="267" spans="2:31" x14ac:dyDescent="0.2">
      <c r="B267">
        <v>2021</v>
      </c>
      <c r="C267">
        <f>C263</f>
        <v>8760</v>
      </c>
      <c r="D267" s="6"/>
      <c r="E267" s="6"/>
      <c r="F267" s="6"/>
      <c r="G267" s="2"/>
      <c r="I267" s="6"/>
      <c r="N267" s="2"/>
      <c r="O267" s="6"/>
      <c r="Q267" s="2"/>
    </row>
    <row r="268" spans="2:31" x14ac:dyDescent="0.2">
      <c r="B268">
        <v>2022</v>
      </c>
      <c r="C268">
        <v>2022</v>
      </c>
      <c r="D268" s="6">
        <f t="shared" ref="D268:D291" si="11">Z268</f>
        <v>3181.4520000000002</v>
      </c>
      <c r="E268" s="6">
        <f t="shared" ref="E268:E291" si="12">AA268</f>
        <v>57.1995</v>
      </c>
      <c r="F268" s="6">
        <f t="shared" ref="F268:F291" si="13">V268</f>
        <v>89.317549999999997</v>
      </c>
      <c r="G268" s="2">
        <f t="shared" ref="G268:G291" si="14">U268+Y268+AB268</f>
        <v>655.91608190000011</v>
      </c>
      <c r="I268" s="6">
        <f t="shared" ref="I268:I291" si="15">AC268</f>
        <v>61.513739999999999</v>
      </c>
      <c r="N268" s="2">
        <f t="shared" ref="N268:N291" si="16">W268+X268</f>
        <v>423.92870000000005</v>
      </c>
      <c r="O268" s="6">
        <f t="shared" ref="O268:O291" si="17">AD268</f>
        <v>298.18860000000001</v>
      </c>
      <c r="Q268" s="2">
        <f t="shared" ref="Q268:Q291" si="18">SUM(D268:P268)</f>
        <v>4767.5161719000007</v>
      </c>
      <c r="U268" s="2">
        <f>VLOOKUP(U$266,AURORA!$C$3:$AC$460,$B268-2020,FALSE)</f>
        <v>652.47090000000003</v>
      </c>
      <c r="V268" s="2">
        <f>VLOOKUP(V$266,AURORA!$C$3:$AC$460,$B268-2020,FALSE)</f>
        <v>89.317549999999997</v>
      </c>
      <c r="W268" s="2">
        <f>VLOOKUP(W$266,AURORA!$C$3:$AC$460,$B268-2020,FALSE)</f>
        <v>162.84540000000001</v>
      </c>
      <c r="X268" s="2">
        <f>VLOOKUP(X$266,AURORA!$C$3:$AC$460,$B268-2020,FALSE)</f>
        <v>261.08330000000001</v>
      </c>
      <c r="Y268" s="2">
        <f>VLOOKUP(Y$266,AURORA!$C$3:$AC$460,$B268-2020,FALSE)</f>
        <v>0.83762590000000003</v>
      </c>
      <c r="Z268" s="2">
        <f>VLOOKUP(Z$266,AURORA!$C$3:$AC$460,$B268-2020,FALSE)</f>
        <v>3181.4520000000002</v>
      </c>
      <c r="AA268" s="2">
        <f>VLOOKUP(AA$266,AURORA!$C$3:$AC$460,$B268-2020,FALSE)</f>
        <v>57.1995</v>
      </c>
      <c r="AB268" s="2">
        <f>VLOOKUP(AB$266,AURORA!$C$3:$AC$460,$B268-2020,FALSE)</f>
        <v>2.6075560000000002</v>
      </c>
      <c r="AC268" s="2">
        <f>VLOOKUP(AC$266,AURORA!$C$3:$AC$460,$B268-2020,FALSE)</f>
        <v>61.513739999999999</v>
      </c>
      <c r="AD268" s="2">
        <f>VLOOKUP(AD$266,AURORA!$C$3:$AC$460,$B268-2020,FALSE)</f>
        <v>298.18860000000001</v>
      </c>
    </row>
    <row r="269" spans="2:31" x14ac:dyDescent="0.2">
      <c r="B269">
        <v>2023</v>
      </c>
      <c r="C269">
        <v>2023</v>
      </c>
      <c r="D269" s="6">
        <f t="shared" si="11"/>
        <v>3052.701</v>
      </c>
      <c r="E269" s="6">
        <f t="shared" si="12"/>
        <v>57.1995</v>
      </c>
      <c r="F269" s="6">
        <f t="shared" si="13"/>
        <v>89.181579999999997</v>
      </c>
      <c r="G269" s="2">
        <f t="shared" si="14"/>
        <v>539.7534101</v>
      </c>
      <c r="I269" s="6">
        <f t="shared" si="15"/>
        <v>61.513739999999999</v>
      </c>
      <c r="N269" s="2">
        <f t="shared" si="16"/>
        <v>474.78309999999999</v>
      </c>
      <c r="O269" s="6">
        <f t="shared" si="17"/>
        <v>324.37450000000001</v>
      </c>
      <c r="Q269" s="2">
        <f t="shared" si="18"/>
        <v>4599.5068301000001</v>
      </c>
      <c r="U269" s="2">
        <f>VLOOKUP(U$266,AURORA!$C$3:$AC$460,$B269-2020,FALSE)</f>
        <v>539.16899999999998</v>
      </c>
      <c r="V269" s="2">
        <f>VLOOKUP(V$266,AURORA!$C$3:$AC$460,$B269-2020,FALSE)</f>
        <v>89.181579999999997</v>
      </c>
      <c r="W269" s="2">
        <f>VLOOKUP(W$266,AURORA!$C$3:$AC$460,$B269-2020,FALSE)</f>
        <v>213.42740000000001</v>
      </c>
      <c r="X269" s="2">
        <f>VLOOKUP(X$266,AURORA!$C$3:$AC$460,$B269-2020,FALSE)</f>
        <v>261.35570000000001</v>
      </c>
      <c r="Y269" s="2">
        <f>VLOOKUP(Y$266,AURORA!$C$3:$AC$460,$B269-2020,FALSE)</f>
        <v>0.1027291</v>
      </c>
      <c r="Z269" s="2">
        <f>VLOOKUP(Z$266,AURORA!$C$3:$AC$460,$B269-2020,FALSE)</f>
        <v>3052.701</v>
      </c>
      <c r="AA269" s="2">
        <f>VLOOKUP(AA$266,AURORA!$C$3:$AC$460,$B269-2020,FALSE)</f>
        <v>57.1995</v>
      </c>
      <c r="AB269" s="2">
        <f>VLOOKUP(AB$266,AURORA!$C$3:$AC$460,$B269-2020,FALSE)</f>
        <v>0.48168100000000003</v>
      </c>
      <c r="AC269" s="2">
        <f>VLOOKUP(AC$266,AURORA!$C$3:$AC$460,$B269-2020,FALSE)</f>
        <v>61.513739999999999</v>
      </c>
      <c r="AD269" s="2">
        <f>VLOOKUP(AD$266,AURORA!$C$3:$AC$460,$B269-2020,FALSE)</f>
        <v>324.37450000000001</v>
      </c>
    </row>
    <row r="270" spans="2:31" x14ac:dyDescent="0.2">
      <c r="B270">
        <v>2024</v>
      </c>
      <c r="C270">
        <v>2024</v>
      </c>
      <c r="D270" s="6">
        <f t="shared" si="11"/>
        <v>2994.6990000000001</v>
      </c>
      <c r="E270" s="6">
        <f t="shared" si="12"/>
        <v>57.1995</v>
      </c>
      <c r="F270" s="6">
        <f t="shared" si="13"/>
        <v>89.091059999999999</v>
      </c>
      <c r="G270" s="2">
        <f t="shared" si="14"/>
        <v>539.51157899999998</v>
      </c>
      <c r="I270" s="6">
        <f t="shared" si="15"/>
        <v>61.513739999999999</v>
      </c>
      <c r="N270" s="2">
        <f t="shared" si="16"/>
        <v>519.12720000000002</v>
      </c>
      <c r="O270" s="6">
        <f t="shared" si="17"/>
        <v>356.91419999999999</v>
      </c>
      <c r="Q270" s="2">
        <f t="shared" si="18"/>
        <v>4618.0562790000004</v>
      </c>
      <c r="U270" s="2">
        <f>VLOOKUP(U$266,AURORA!$C$3:$AC$460,$B270-2020,FALSE)</f>
        <v>536.3646</v>
      </c>
      <c r="V270" s="2">
        <f>VLOOKUP(V$266,AURORA!$C$3:$AC$460,$B270-2020,FALSE)</f>
        <v>89.091059999999999</v>
      </c>
      <c r="W270" s="2">
        <f>VLOOKUP(W$266,AURORA!$C$3:$AC$460,$B270-2020,FALSE)</f>
        <v>257.76190000000003</v>
      </c>
      <c r="X270" s="2">
        <f>VLOOKUP(X$266,AURORA!$C$3:$AC$460,$B270-2020,FALSE)</f>
        <v>261.36529999999999</v>
      </c>
      <c r="Y270" s="2">
        <f>VLOOKUP(Y$266,AURORA!$C$3:$AC$460,$B270-2020,FALSE)</f>
        <v>0.96787999999999996</v>
      </c>
      <c r="Z270" s="2">
        <f>VLOOKUP(Z$266,AURORA!$C$3:$AC$460,$B270-2020,FALSE)</f>
        <v>2994.6990000000001</v>
      </c>
      <c r="AA270" s="2">
        <f>VLOOKUP(AA$266,AURORA!$C$3:$AC$460,$B270-2020,FALSE)</f>
        <v>57.1995</v>
      </c>
      <c r="AB270" s="2">
        <f>VLOOKUP(AB$266,AURORA!$C$3:$AC$460,$B270-2020,FALSE)</f>
        <v>2.1790989999999999</v>
      </c>
      <c r="AC270" s="2">
        <f>VLOOKUP(AC$266,AURORA!$C$3:$AC$460,$B270-2020,FALSE)</f>
        <v>61.513739999999999</v>
      </c>
      <c r="AD270" s="2">
        <f>VLOOKUP(AD$266,AURORA!$C$3:$AC$460,$B270-2020,FALSE)</f>
        <v>356.91419999999999</v>
      </c>
    </row>
    <row r="271" spans="2:31" x14ac:dyDescent="0.2">
      <c r="B271">
        <v>2025</v>
      </c>
      <c r="C271">
        <v>2025</v>
      </c>
      <c r="D271" s="6">
        <f t="shared" si="11"/>
        <v>2642.1039999999998</v>
      </c>
      <c r="E271" s="6">
        <f t="shared" si="12"/>
        <v>57.1995</v>
      </c>
      <c r="F271" s="6">
        <f t="shared" si="13"/>
        <v>89.181299999999993</v>
      </c>
      <c r="G271" s="2">
        <f t="shared" si="14"/>
        <v>614.64733100000001</v>
      </c>
      <c r="I271" s="6">
        <f t="shared" si="15"/>
        <v>61.513739999999999</v>
      </c>
      <c r="N271" s="2">
        <f t="shared" si="16"/>
        <v>557.81169999999997</v>
      </c>
      <c r="O271" s="6">
        <f t="shared" si="17"/>
        <v>366.00330000000002</v>
      </c>
      <c r="Q271" s="2">
        <f t="shared" si="18"/>
        <v>4388.4608710000002</v>
      </c>
      <c r="U271" s="2">
        <f>VLOOKUP(U$266,AURORA!$C$3:$AC$460,$B271-2020,FALSE)</f>
        <v>607.4556</v>
      </c>
      <c r="V271" s="2">
        <f>VLOOKUP(V$266,AURORA!$C$3:$AC$460,$B271-2020,FALSE)</f>
        <v>89.181299999999993</v>
      </c>
      <c r="W271" s="2">
        <f>VLOOKUP(W$266,AURORA!$C$3:$AC$460,$B271-2020,FALSE)</f>
        <v>296.66059999999999</v>
      </c>
      <c r="X271" s="2">
        <f>VLOOKUP(X$266,AURORA!$C$3:$AC$460,$B271-2020,FALSE)</f>
        <v>261.15109999999999</v>
      </c>
      <c r="Y271" s="2">
        <f>VLOOKUP(Y$266,AURORA!$C$3:$AC$460,$B271-2020,FALSE)</f>
        <v>2.3361999999999998</v>
      </c>
      <c r="Z271" s="2">
        <f>VLOOKUP(Z$266,AURORA!$C$3:$AC$460,$B271-2020,FALSE)</f>
        <v>2642.1039999999998</v>
      </c>
      <c r="AA271" s="2">
        <f>VLOOKUP(AA$266,AURORA!$C$3:$AC$460,$B271-2020,FALSE)</f>
        <v>57.1995</v>
      </c>
      <c r="AB271" s="2">
        <f>VLOOKUP(AB$266,AURORA!$C$3:$AC$460,$B271-2020,FALSE)</f>
        <v>4.855531</v>
      </c>
      <c r="AC271" s="2">
        <f>VLOOKUP(AC$266,AURORA!$C$3:$AC$460,$B271-2020,FALSE)</f>
        <v>61.513739999999999</v>
      </c>
      <c r="AD271" s="2">
        <f>VLOOKUP(AD$266,AURORA!$C$3:$AC$460,$B271-2020,FALSE)</f>
        <v>366.00330000000002</v>
      </c>
    </row>
    <row r="272" spans="2:31" x14ac:dyDescent="0.2">
      <c r="B272">
        <v>2026</v>
      </c>
      <c r="C272">
        <v>2026</v>
      </c>
      <c r="D272" s="6">
        <f t="shared" si="11"/>
        <v>2165.8330000000001</v>
      </c>
      <c r="E272" s="6">
        <f t="shared" si="12"/>
        <v>57.1995</v>
      </c>
      <c r="F272" s="6">
        <f t="shared" si="13"/>
        <v>89.181299999999993</v>
      </c>
      <c r="G272" s="2">
        <f t="shared" si="14"/>
        <v>758.81287900000007</v>
      </c>
      <c r="I272" s="6">
        <f t="shared" si="15"/>
        <v>61.513739999999999</v>
      </c>
      <c r="N272" s="2">
        <f t="shared" si="16"/>
        <v>591.77379999999994</v>
      </c>
      <c r="O272" s="6">
        <f t="shared" si="17"/>
        <v>391.18200000000002</v>
      </c>
      <c r="Q272" s="2">
        <f t="shared" si="18"/>
        <v>4115.4962190000006</v>
      </c>
      <c r="U272" s="2">
        <f>VLOOKUP(U$266,AURORA!$C$3:$AC$460,$B272-2020,FALSE)</f>
        <v>742.84310000000005</v>
      </c>
      <c r="V272" s="2">
        <f>VLOOKUP(V$266,AURORA!$C$3:$AC$460,$B272-2020,FALSE)</f>
        <v>89.181299999999993</v>
      </c>
      <c r="W272" s="2">
        <f>VLOOKUP(W$266,AURORA!$C$3:$AC$460,$B272-2020,FALSE)</f>
        <v>330.71980000000002</v>
      </c>
      <c r="X272" s="2">
        <f>VLOOKUP(X$266,AURORA!$C$3:$AC$460,$B272-2020,FALSE)</f>
        <v>261.05399999999997</v>
      </c>
      <c r="Y272" s="2">
        <f>VLOOKUP(Y$266,AURORA!$C$3:$AC$460,$B272-2020,FALSE)</f>
        <v>6.1867390000000002</v>
      </c>
      <c r="Z272" s="2">
        <f>VLOOKUP(Z$266,AURORA!$C$3:$AC$460,$B272-2020,FALSE)</f>
        <v>2165.8330000000001</v>
      </c>
      <c r="AA272" s="2">
        <f>VLOOKUP(AA$266,AURORA!$C$3:$AC$460,$B272-2020,FALSE)</f>
        <v>57.1995</v>
      </c>
      <c r="AB272" s="2">
        <f>VLOOKUP(AB$266,AURORA!$C$3:$AC$460,$B272-2020,FALSE)</f>
        <v>9.7830399999999997</v>
      </c>
      <c r="AC272" s="2">
        <f>VLOOKUP(AC$266,AURORA!$C$3:$AC$460,$B272-2020,FALSE)</f>
        <v>61.513739999999999</v>
      </c>
      <c r="AD272" s="2">
        <f>VLOOKUP(AD$266,AURORA!$C$3:$AC$460,$B272-2020,FALSE)</f>
        <v>391.18200000000002</v>
      </c>
    </row>
    <row r="273" spans="2:30" x14ac:dyDescent="0.2">
      <c r="B273">
        <v>2027</v>
      </c>
      <c r="C273">
        <v>2027</v>
      </c>
      <c r="D273" s="6">
        <f t="shared" si="11"/>
        <v>2141.471</v>
      </c>
      <c r="E273" s="6">
        <f t="shared" si="12"/>
        <v>57.1995</v>
      </c>
      <c r="F273" s="6">
        <f t="shared" si="13"/>
        <v>89.181299999999993</v>
      </c>
      <c r="G273" s="2">
        <f t="shared" si="14"/>
        <v>897.90917800000011</v>
      </c>
      <c r="I273" s="6">
        <f t="shared" si="15"/>
        <v>61.513739999999999</v>
      </c>
      <c r="N273" s="2">
        <f t="shared" si="16"/>
        <v>627.82469999999989</v>
      </c>
      <c r="O273" s="6">
        <f t="shared" si="17"/>
        <v>436.50380000000001</v>
      </c>
      <c r="Q273" s="2">
        <f t="shared" si="18"/>
        <v>4311.6032180000002</v>
      </c>
      <c r="U273" s="2">
        <f>VLOOKUP(U$266,AURORA!$C$3:$AC$460,$B273-2020,FALSE)</f>
        <v>881.08230000000003</v>
      </c>
      <c r="V273" s="2">
        <f>VLOOKUP(V$266,AURORA!$C$3:$AC$460,$B273-2020,FALSE)</f>
        <v>89.181299999999993</v>
      </c>
      <c r="W273" s="2">
        <f>VLOOKUP(W$266,AURORA!$C$3:$AC$460,$B273-2020,FALSE)</f>
        <v>366.72609999999997</v>
      </c>
      <c r="X273" s="2">
        <f>VLOOKUP(X$266,AURORA!$C$3:$AC$460,$B273-2020,FALSE)</f>
        <v>261.09859999999998</v>
      </c>
      <c r="Y273" s="2">
        <f>VLOOKUP(Y$266,AURORA!$C$3:$AC$460,$B273-2020,FALSE)</f>
        <v>6.4119979999999996</v>
      </c>
      <c r="Z273" s="2">
        <f>VLOOKUP(Z$266,AURORA!$C$3:$AC$460,$B273-2020,FALSE)</f>
        <v>2141.471</v>
      </c>
      <c r="AA273" s="2">
        <f>VLOOKUP(AA$266,AURORA!$C$3:$AC$460,$B273-2020,FALSE)</f>
        <v>57.1995</v>
      </c>
      <c r="AB273" s="2">
        <f>VLOOKUP(AB$266,AURORA!$C$3:$AC$460,$B273-2020,FALSE)</f>
        <v>10.41488</v>
      </c>
      <c r="AC273" s="2">
        <f>VLOOKUP(AC$266,AURORA!$C$3:$AC$460,$B273-2020,FALSE)</f>
        <v>61.513739999999999</v>
      </c>
      <c r="AD273" s="2">
        <f>VLOOKUP(AD$266,AURORA!$C$3:$AC$460,$B273-2020,FALSE)</f>
        <v>436.50380000000001</v>
      </c>
    </row>
    <row r="274" spans="2:30" x14ac:dyDescent="0.2">
      <c r="B274">
        <v>2028</v>
      </c>
      <c r="C274">
        <v>2028</v>
      </c>
      <c r="D274" s="6">
        <f t="shared" si="11"/>
        <v>2128.0819999999999</v>
      </c>
      <c r="E274" s="6">
        <f t="shared" si="12"/>
        <v>57.1995</v>
      </c>
      <c r="F274" s="6">
        <f t="shared" si="13"/>
        <v>89.091059999999999</v>
      </c>
      <c r="G274" s="2">
        <f t="shared" si="14"/>
        <v>847.71887700000002</v>
      </c>
      <c r="I274" s="6">
        <f t="shared" si="15"/>
        <v>61.513739999999999</v>
      </c>
      <c r="N274" s="2">
        <f t="shared" si="16"/>
        <v>665.27499999999998</v>
      </c>
      <c r="O274" s="6">
        <f t="shared" si="17"/>
        <v>481.89420000000001</v>
      </c>
      <c r="Q274" s="2">
        <f t="shared" si="18"/>
        <v>4330.7743769999997</v>
      </c>
      <c r="U274" s="2">
        <f>VLOOKUP(U$266,AURORA!$C$3:$AC$460,$B274-2020,FALSE)</f>
        <v>827.67849999999999</v>
      </c>
      <c r="V274" s="2">
        <f>VLOOKUP(V$266,AURORA!$C$3:$AC$460,$B274-2020,FALSE)</f>
        <v>89.091059999999999</v>
      </c>
      <c r="W274" s="2">
        <f>VLOOKUP(W$266,AURORA!$C$3:$AC$460,$B274-2020,FALSE)</f>
        <v>404.10599999999999</v>
      </c>
      <c r="X274" s="2">
        <f>VLOOKUP(X$266,AURORA!$C$3:$AC$460,$B274-2020,FALSE)</f>
        <v>261.16899999999998</v>
      </c>
      <c r="Y274" s="2">
        <f>VLOOKUP(Y$266,AURORA!$C$3:$AC$460,$B274-2020,FALSE)</f>
        <v>8.8513570000000001</v>
      </c>
      <c r="Z274" s="2">
        <f>VLOOKUP(Z$266,AURORA!$C$3:$AC$460,$B274-2020,FALSE)</f>
        <v>2128.0819999999999</v>
      </c>
      <c r="AA274" s="2">
        <f>VLOOKUP(AA$266,AURORA!$C$3:$AC$460,$B274-2020,FALSE)</f>
        <v>57.1995</v>
      </c>
      <c r="AB274" s="2">
        <f>VLOOKUP(AB$266,AURORA!$C$3:$AC$460,$B274-2020,FALSE)</f>
        <v>11.189019999999999</v>
      </c>
      <c r="AC274" s="2">
        <f>VLOOKUP(AC$266,AURORA!$C$3:$AC$460,$B274-2020,FALSE)</f>
        <v>61.513739999999999</v>
      </c>
      <c r="AD274" s="2">
        <f>VLOOKUP(AD$266,AURORA!$C$3:$AC$460,$B274-2020,FALSE)</f>
        <v>481.89420000000001</v>
      </c>
    </row>
    <row r="275" spans="2:30" x14ac:dyDescent="0.2">
      <c r="B275">
        <v>2029</v>
      </c>
      <c r="C275">
        <v>2029</v>
      </c>
      <c r="D275" s="6">
        <f t="shared" si="11"/>
        <v>2111.759</v>
      </c>
      <c r="E275" s="6">
        <f t="shared" si="12"/>
        <v>57.1995</v>
      </c>
      <c r="F275" s="6">
        <f t="shared" si="13"/>
        <v>89.181299999999993</v>
      </c>
      <c r="G275" s="2">
        <f t="shared" si="14"/>
        <v>822.79392599999994</v>
      </c>
      <c r="I275" s="6">
        <f t="shared" si="15"/>
        <v>61.513739999999999</v>
      </c>
      <c r="N275" s="2">
        <f t="shared" si="16"/>
        <v>700.40719999999999</v>
      </c>
      <c r="O275" s="6">
        <f t="shared" si="17"/>
        <v>536.2115</v>
      </c>
      <c r="Q275" s="2">
        <f t="shared" si="18"/>
        <v>4379.0661660000005</v>
      </c>
      <c r="U275" s="2">
        <f>VLOOKUP(U$266,AURORA!$C$3:$AC$460,$B275-2020,FALSE)</f>
        <v>804.6259</v>
      </c>
      <c r="V275" s="2">
        <f>VLOOKUP(V$266,AURORA!$C$3:$AC$460,$B275-2020,FALSE)</f>
        <v>89.181299999999993</v>
      </c>
      <c r="W275" s="2">
        <f>VLOOKUP(W$266,AURORA!$C$3:$AC$460,$B275-2020,FALSE)</f>
        <v>438.82900000000001</v>
      </c>
      <c r="X275" s="2">
        <f>VLOOKUP(X$266,AURORA!$C$3:$AC$460,$B275-2020,FALSE)</f>
        <v>261.57819999999998</v>
      </c>
      <c r="Y275" s="2">
        <f>VLOOKUP(Y$266,AURORA!$C$3:$AC$460,$B275-2020,FALSE)</f>
        <v>6.8999160000000002</v>
      </c>
      <c r="Z275" s="2">
        <f>VLOOKUP(Z$266,AURORA!$C$3:$AC$460,$B275-2020,FALSE)</f>
        <v>2111.759</v>
      </c>
      <c r="AA275" s="2">
        <f>VLOOKUP(AA$266,AURORA!$C$3:$AC$460,$B275-2020,FALSE)</f>
        <v>57.1995</v>
      </c>
      <c r="AB275" s="2">
        <f>VLOOKUP(AB$266,AURORA!$C$3:$AC$460,$B275-2020,FALSE)</f>
        <v>11.26811</v>
      </c>
      <c r="AC275" s="2">
        <f>VLOOKUP(AC$266,AURORA!$C$3:$AC$460,$B275-2020,FALSE)</f>
        <v>61.513739999999999</v>
      </c>
      <c r="AD275" s="2">
        <f>VLOOKUP(AD$266,AURORA!$C$3:$AC$460,$B275-2020,FALSE)</f>
        <v>536.2115</v>
      </c>
    </row>
    <row r="276" spans="2:30" x14ac:dyDescent="0.2">
      <c r="B276">
        <v>2030</v>
      </c>
      <c r="C276">
        <v>2030</v>
      </c>
      <c r="D276" s="6">
        <f t="shared" si="11"/>
        <v>2083.384</v>
      </c>
      <c r="E276" s="6">
        <f t="shared" si="12"/>
        <v>57.1995</v>
      </c>
      <c r="F276" s="6">
        <f t="shared" si="13"/>
        <v>89.181299999999993</v>
      </c>
      <c r="G276" s="2">
        <f t="shared" si="14"/>
        <v>786.00907000000007</v>
      </c>
      <c r="I276" s="6">
        <f t="shared" si="15"/>
        <v>61.513739999999999</v>
      </c>
      <c r="N276" s="2">
        <f t="shared" si="16"/>
        <v>735.40139999999997</v>
      </c>
      <c r="O276" s="6">
        <f t="shared" si="17"/>
        <v>593.61900000000003</v>
      </c>
      <c r="Q276" s="2">
        <f t="shared" si="18"/>
        <v>4406.3080099999997</v>
      </c>
      <c r="U276" s="2">
        <f>VLOOKUP(U$266,AURORA!$C$3:$AC$460,$B276-2020,FALSE)</f>
        <v>759.80460000000005</v>
      </c>
      <c r="V276" s="2">
        <f>VLOOKUP(V$266,AURORA!$C$3:$AC$460,$B276-2020,FALSE)</f>
        <v>89.181299999999993</v>
      </c>
      <c r="W276" s="2">
        <f>VLOOKUP(W$266,AURORA!$C$3:$AC$460,$B276-2020,FALSE)</f>
        <v>473.9667</v>
      </c>
      <c r="X276" s="2">
        <f>VLOOKUP(X$266,AURORA!$C$3:$AC$460,$B276-2020,FALSE)</f>
        <v>261.43470000000002</v>
      </c>
      <c r="Y276" s="2">
        <f>VLOOKUP(Y$266,AURORA!$C$3:$AC$460,$B276-2020,FALSE)</f>
        <v>14.077959999999999</v>
      </c>
      <c r="Z276" s="2">
        <f>VLOOKUP(Z$266,AURORA!$C$3:$AC$460,$B276-2020,FALSE)</f>
        <v>2083.384</v>
      </c>
      <c r="AA276" s="2">
        <f>VLOOKUP(AA$266,AURORA!$C$3:$AC$460,$B276-2020,FALSE)</f>
        <v>57.1995</v>
      </c>
      <c r="AB276" s="2">
        <f>VLOOKUP(AB$266,AURORA!$C$3:$AC$460,$B276-2020,FALSE)</f>
        <v>12.12651</v>
      </c>
      <c r="AC276" s="2">
        <f>VLOOKUP(AC$266,AURORA!$C$3:$AC$460,$B276-2020,FALSE)</f>
        <v>61.513739999999999</v>
      </c>
      <c r="AD276" s="2">
        <f>VLOOKUP(AD$266,AURORA!$C$3:$AC$460,$B276-2020,FALSE)</f>
        <v>593.61900000000003</v>
      </c>
    </row>
    <row r="277" spans="2:30" x14ac:dyDescent="0.2">
      <c r="B277">
        <v>2031</v>
      </c>
      <c r="C277">
        <v>2031</v>
      </c>
      <c r="D277" s="6">
        <f t="shared" si="11"/>
        <v>2083.038</v>
      </c>
      <c r="E277" s="6">
        <f t="shared" si="12"/>
        <v>57.19558</v>
      </c>
      <c r="F277" s="6">
        <f t="shared" si="13"/>
        <v>89.181299999999993</v>
      </c>
      <c r="G277" s="2">
        <f t="shared" si="14"/>
        <v>805.25221999999997</v>
      </c>
      <c r="I277" s="6">
        <f t="shared" si="15"/>
        <v>61.513739999999999</v>
      </c>
      <c r="N277" s="2">
        <f t="shared" si="16"/>
        <v>769.77240000000006</v>
      </c>
      <c r="O277" s="6">
        <f t="shared" si="17"/>
        <v>639.61220000000003</v>
      </c>
      <c r="Q277" s="2">
        <f t="shared" si="18"/>
        <v>4505.5654400000003</v>
      </c>
      <c r="U277" s="2">
        <f>VLOOKUP(U$266,AURORA!$C$3:$AC$460,$B277-2020,FALSE)</f>
        <v>778.31619999999998</v>
      </c>
      <c r="V277" s="2">
        <f>VLOOKUP(V$266,AURORA!$C$3:$AC$460,$B277-2020,FALSE)</f>
        <v>89.181299999999993</v>
      </c>
      <c r="W277" s="2">
        <f>VLOOKUP(W$266,AURORA!$C$3:$AC$460,$B277-2020,FALSE)</f>
        <v>508.62130000000002</v>
      </c>
      <c r="X277" s="2">
        <f>VLOOKUP(X$266,AURORA!$C$3:$AC$460,$B277-2020,FALSE)</f>
        <v>261.15109999999999</v>
      </c>
      <c r="Y277" s="2">
        <f>VLOOKUP(Y$266,AURORA!$C$3:$AC$460,$B277-2020,FALSE)</f>
        <v>15.19097</v>
      </c>
      <c r="Z277" s="2">
        <f>VLOOKUP(Z$266,AURORA!$C$3:$AC$460,$B277-2020,FALSE)</f>
        <v>2083.038</v>
      </c>
      <c r="AA277" s="2">
        <f>VLOOKUP(AA$266,AURORA!$C$3:$AC$460,$B277-2020,FALSE)</f>
        <v>57.19558</v>
      </c>
      <c r="AB277" s="2">
        <f>VLOOKUP(AB$266,AURORA!$C$3:$AC$460,$B277-2020,FALSE)</f>
        <v>11.745050000000001</v>
      </c>
      <c r="AC277" s="2">
        <f>VLOOKUP(AC$266,AURORA!$C$3:$AC$460,$B277-2020,FALSE)</f>
        <v>61.513739999999999</v>
      </c>
      <c r="AD277" s="2">
        <f>VLOOKUP(AD$266,AURORA!$C$3:$AC$460,$B277-2020,FALSE)</f>
        <v>639.61220000000003</v>
      </c>
    </row>
    <row r="278" spans="2:30" x14ac:dyDescent="0.2">
      <c r="B278">
        <v>2032</v>
      </c>
      <c r="C278">
        <v>2032</v>
      </c>
      <c r="D278" s="6">
        <f t="shared" si="11"/>
        <v>2088.759</v>
      </c>
      <c r="E278" s="6">
        <f t="shared" si="12"/>
        <v>57.187779999999997</v>
      </c>
      <c r="F278" s="6">
        <f t="shared" si="13"/>
        <v>89.091059999999999</v>
      </c>
      <c r="G278" s="2">
        <f t="shared" si="14"/>
        <v>736.13766500000008</v>
      </c>
      <c r="I278" s="6">
        <f t="shared" si="15"/>
        <v>61.505330000000001</v>
      </c>
      <c r="N278" s="2">
        <f t="shared" si="16"/>
        <v>802.36360000000002</v>
      </c>
      <c r="O278" s="6">
        <f t="shared" si="17"/>
        <v>681.59410000000003</v>
      </c>
      <c r="Q278" s="2">
        <f t="shared" si="18"/>
        <v>4516.638535000001</v>
      </c>
      <c r="U278" s="2">
        <f>VLOOKUP(U$266,AURORA!$C$3:$AC$460,$B278-2020,FALSE)</f>
        <v>718.44510000000002</v>
      </c>
      <c r="V278" s="2">
        <f>VLOOKUP(V$266,AURORA!$C$3:$AC$460,$B278-2020,FALSE)</f>
        <v>89.091059999999999</v>
      </c>
      <c r="W278" s="2">
        <f>VLOOKUP(W$266,AURORA!$C$3:$AC$460,$B278-2020,FALSE)</f>
        <v>541.4914</v>
      </c>
      <c r="X278" s="2">
        <f>VLOOKUP(X$266,AURORA!$C$3:$AC$460,$B278-2020,FALSE)</f>
        <v>260.87220000000002</v>
      </c>
      <c r="Y278" s="2">
        <f>VLOOKUP(Y$266,AURORA!$C$3:$AC$460,$B278-2020,FALSE)</f>
        <v>9.3170809999999999</v>
      </c>
      <c r="Z278" s="2">
        <f>VLOOKUP(Z$266,AURORA!$C$3:$AC$460,$B278-2020,FALSE)</f>
        <v>2088.759</v>
      </c>
      <c r="AA278" s="2">
        <f>VLOOKUP(AA$266,AURORA!$C$3:$AC$460,$B278-2020,FALSE)</f>
        <v>57.187779999999997</v>
      </c>
      <c r="AB278" s="2">
        <f>VLOOKUP(AB$266,AURORA!$C$3:$AC$460,$B278-2020,FALSE)</f>
        <v>8.3754840000000002</v>
      </c>
      <c r="AC278" s="2">
        <f>VLOOKUP(AC$266,AURORA!$C$3:$AC$460,$B278-2020,FALSE)</f>
        <v>61.505330000000001</v>
      </c>
      <c r="AD278" s="2">
        <f>VLOOKUP(AD$266,AURORA!$C$3:$AC$460,$B278-2020,FALSE)</f>
        <v>681.59410000000003</v>
      </c>
    </row>
    <row r="279" spans="2:30" x14ac:dyDescent="0.2">
      <c r="B279">
        <v>2033</v>
      </c>
      <c r="C279">
        <v>2033</v>
      </c>
      <c r="D279" s="6">
        <f t="shared" si="11"/>
        <v>1744.835</v>
      </c>
      <c r="E279" s="6">
        <f t="shared" si="12"/>
        <v>57.191670000000002</v>
      </c>
      <c r="F279" s="6">
        <f t="shared" si="13"/>
        <v>89.181299999999993</v>
      </c>
      <c r="G279" s="2">
        <f t="shared" si="14"/>
        <v>779.87941000000001</v>
      </c>
      <c r="I279" s="6">
        <f t="shared" si="15"/>
        <v>61.505310000000001</v>
      </c>
      <c r="N279" s="2">
        <f t="shared" si="16"/>
        <v>834.89419999999996</v>
      </c>
      <c r="O279" s="6">
        <f t="shared" si="17"/>
        <v>714.14110000000005</v>
      </c>
      <c r="Q279" s="2">
        <f t="shared" si="18"/>
        <v>4281.62799</v>
      </c>
      <c r="U279" s="2">
        <f>VLOOKUP(U$266,AURORA!$C$3:$AC$460,$B279-2020,FALSE)</f>
        <v>766.36300000000006</v>
      </c>
      <c r="V279" s="2">
        <f>VLOOKUP(V$266,AURORA!$C$3:$AC$460,$B279-2020,FALSE)</f>
        <v>89.181299999999993</v>
      </c>
      <c r="W279" s="2">
        <f>VLOOKUP(W$266,AURORA!$C$3:$AC$460,$B279-2020,FALSE)</f>
        <v>573.81089999999995</v>
      </c>
      <c r="X279" s="2">
        <f>VLOOKUP(X$266,AURORA!$C$3:$AC$460,$B279-2020,FALSE)</f>
        <v>261.08330000000001</v>
      </c>
      <c r="Y279" s="2">
        <f>VLOOKUP(Y$266,AURORA!$C$3:$AC$460,$B279-2020,FALSE)</f>
        <v>13.51641</v>
      </c>
      <c r="Z279" s="2">
        <f>VLOOKUP(Z$266,AURORA!$C$3:$AC$460,$B279-2020,FALSE)</f>
        <v>1744.835</v>
      </c>
      <c r="AA279" s="2">
        <f>VLOOKUP(AA$266,AURORA!$C$3:$AC$460,$B279-2020,FALSE)</f>
        <v>57.191670000000002</v>
      </c>
      <c r="AB279" s="2">
        <f>VLOOKUP(AB$266,AURORA!$C$3:$AC$460,$B279-2020,FALSE)</f>
        <v>0</v>
      </c>
      <c r="AC279" s="2">
        <f>VLOOKUP(AC$266,AURORA!$C$3:$AC$460,$B279-2020,FALSE)</f>
        <v>61.505310000000001</v>
      </c>
      <c r="AD279" s="2">
        <f>VLOOKUP(AD$266,AURORA!$C$3:$AC$460,$B279-2020,FALSE)</f>
        <v>714.14110000000005</v>
      </c>
    </row>
    <row r="280" spans="2:30" x14ac:dyDescent="0.2">
      <c r="B280">
        <v>2034</v>
      </c>
      <c r="C280">
        <v>2034</v>
      </c>
      <c r="D280" s="6">
        <f t="shared" si="11"/>
        <v>1726.366</v>
      </c>
      <c r="E280" s="6">
        <f t="shared" si="12"/>
        <v>57.156399999999998</v>
      </c>
      <c r="F280" s="6">
        <f t="shared" si="13"/>
        <v>89.181299999999993</v>
      </c>
      <c r="G280" s="2">
        <f t="shared" si="14"/>
        <v>733.70402999999999</v>
      </c>
      <c r="I280" s="6">
        <f t="shared" si="15"/>
        <v>61.48424</v>
      </c>
      <c r="N280" s="2">
        <f t="shared" si="16"/>
        <v>870.07099999999991</v>
      </c>
      <c r="O280" s="6">
        <f t="shared" si="17"/>
        <v>738.28809999999999</v>
      </c>
      <c r="Q280" s="2">
        <f t="shared" si="18"/>
        <v>4276.2510699999993</v>
      </c>
      <c r="U280" s="2">
        <f>VLOOKUP(U$266,AURORA!$C$3:$AC$460,$B280-2020,FALSE)</f>
        <v>720.73400000000004</v>
      </c>
      <c r="V280" s="2">
        <f>VLOOKUP(V$266,AURORA!$C$3:$AC$460,$B280-2020,FALSE)</f>
        <v>89.181299999999993</v>
      </c>
      <c r="W280" s="2">
        <f>VLOOKUP(W$266,AURORA!$C$3:$AC$460,$B280-2020,FALSE)</f>
        <v>608.71529999999996</v>
      </c>
      <c r="X280" s="2">
        <f>VLOOKUP(X$266,AURORA!$C$3:$AC$460,$B280-2020,FALSE)</f>
        <v>261.35570000000001</v>
      </c>
      <c r="Y280" s="2">
        <f>VLOOKUP(Y$266,AURORA!$C$3:$AC$460,$B280-2020,FALSE)</f>
        <v>12.97003</v>
      </c>
      <c r="Z280" s="2">
        <f>VLOOKUP(Z$266,AURORA!$C$3:$AC$460,$B280-2020,FALSE)</f>
        <v>1726.366</v>
      </c>
      <c r="AA280" s="2">
        <f>VLOOKUP(AA$266,AURORA!$C$3:$AC$460,$B280-2020,FALSE)</f>
        <v>57.156399999999998</v>
      </c>
      <c r="AB280" s="2">
        <f>VLOOKUP(AB$266,AURORA!$C$3:$AC$460,$B280-2020,FALSE)</f>
        <v>0</v>
      </c>
      <c r="AC280" s="2">
        <f>VLOOKUP(AC$266,AURORA!$C$3:$AC$460,$B280-2020,FALSE)</f>
        <v>61.48424</v>
      </c>
      <c r="AD280" s="2">
        <f>VLOOKUP(AD$266,AURORA!$C$3:$AC$460,$B280-2020,FALSE)</f>
        <v>738.28809999999999</v>
      </c>
    </row>
    <row r="281" spans="2:30" x14ac:dyDescent="0.2">
      <c r="B281">
        <v>2035</v>
      </c>
      <c r="C281">
        <v>2035</v>
      </c>
      <c r="D281" s="6">
        <f t="shared" si="11"/>
        <v>1693.4970000000001</v>
      </c>
      <c r="E281" s="6">
        <f t="shared" si="12"/>
        <v>57.17991</v>
      </c>
      <c r="F281" s="6">
        <f t="shared" si="13"/>
        <v>89.181299999999993</v>
      </c>
      <c r="G281" s="2">
        <f t="shared" si="14"/>
        <v>716.19900999999993</v>
      </c>
      <c r="I281" s="6">
        <f t="shared" si="15"/>
        <v>61.496879999999997</v>
      </c>
      <c r="N281" s="2">
        <f t="shared" si="16"/>
        <v>908.83909999999992</v>
      </c>
      <c r="O281" s="6">
        <f t="shared" si="17"/>
        <v>762.14110000000005</v>
      </c>
      <c r="Q281" s="2">
        <f t="shared" si="18"/>
        <v>4288.5343000000003</v>
      </c>
      <c r="U281" s="2">
        <f>VLOOKUP(U$266,AURORA!$C$3:$AC$460,$B281-2020,FALSE)</f>
        <v>703.20889999999997</v>
      </c>
      <c r="V281" s="2">
        <f>VLOOKUP(V$266,AURORA!$C$3:$AC$460,$B281-2020,FALSE)</f>
        <v>89.181299999999993</v>
      </c>
      <c r="W281" s="2">
        <f>VLOOKUP(W$266,AURORA!$C$3:$AC$460,$B281-2020,FALSE)</f>
        <v>647.26089999999999</v>
      </c>
      <c r="X281" s="2">
        <f>VLOOKUP(X$266,AURORA!$C$3:$AC$460,$B281-2020,FALSE)</f>
        <v>261.57819999999998</v>
      </c>
      <c r="Y281" s="2">
        <f>VLOOKUP(Y$266,AURORA!$C$3:$AC$460,$B281-2020,FALSE)</f>
        <v>12.99011</v>
      </c>
      <c r="Z281" s="2">
        <f>VLOOKUP(Z$266,AURORA!$C$3:$AC$460,$B281-2020,FALSE)</f>
        <v>1693.4970000000001</v>
      </c>
      <c r="AA281" s="2">
        <f>VLOOKUP(AA$266,AURORA!$C$3:$AC$460,$B281-2020,FALSE)</f>
        <v>57.17991</v>
      </c>
      <c r="AB281" s="2">
        <f>VLOOKUP(AB$266,AURORA!$C$3:$AC$460,$B281-2020,FALSE)</f>
        <v>0</v>
      </c>
      <c r="AC281" s="2">
        <f>VLOOKUP(AC$266,AURORA!$C$3:$AC$460,$B281-2020,FALSE)</f>
        <v>61.496879999999997</v>
      </c>
      <c r="AD281" s="2">
        <f>VLOOKUP(AD$266,AURORA!$C$3:$AC$460,$B281-2020,FALSE)</f>
        <v>762.14110000000005</v>
      </c>
    </row>
    <row r="282" spans="2:30" x14ac:dyDescent="0.2">
      <c r="B282">
        <v>2036</v>
      </c>
      <c r="C282">
        <v>2036</v>
      </c>
      <c r="D282" s="6">
        <f t="shared" si="11"/>
        <v>1679.14</v>
      </c>
      <c r="E282" s="6">
        <f t="shared" si="12"/>
        <v>57.158529999999999</v>
      </c>
      <c r="F282" s="6">
        <f t="shared" si="13"/>
        <v>89.091059999999999</v>
      </c>
      <c r="G282" s="2">
        <f t="shared" si="14"/>
        <v>701.20724000000007</v>
      </c>
      <c r="I282" s="6">
        <f t="shared" si="15"/>
        <v>61.478059999999999</v>
      </c>
      <c r="N282" s="2">
        <f t="shared" si="16"/>
        <v>938.71259999999995</v>
      </c>
      <c r="O282" s="6">
        <f t="shared" si="17"/>
        <v>777.98109999999997</v>
      </c>
      <c r="Q282" s="2">
        <f t="shared" si="18"/>
        <v>4304.7685899999997</v>
      </c>
      <c r="U282" s="2">
        <f>VLOOKUP(U$266,AURORA!$C$3:$AC$460,$B282-2020,FALSE)</f>
        <v>692.87940000000003</v>
      </c>
      <c r="V282" s="2">
        <f>VLOOKUP(V$266,AURORA!$C$3:$AC$460,$B282-2020,FALSE)</f>
        <v>89.091059999999999</v>
      </c>
      <c r="W282" s="2">
        <f>VLOOKUP(W$266,AURORA!$C$3:$AC$460,$B282-2020,FALSE)</f>
        <v>677.55449999999996</v>
      </c>
      <c r="X282" s="2">
        <f>VLOOKUP(X$266,AURORA!$C$3:$AC$460,$B282-2020,FALSE)</f>
        <v>261.15809999999999</v>
      </c>
      <c r="Y282" s="2">
        <f>VLOOKUP(Y$266,AURORA!$C$3:$AC$460,$B282-2020,FALSE)</f>
        <v>8.3278400000000001</v>
      </c>
      <c r="Z282" s="2">
        <f>VLOOKUP(Z$266,AURORA!$C$3:$AC$460,$B282-2020,FALSE)</f>
        <v>1679.14</v>
      </c>
      <c r="AA282" s="2">
        <f>VLOOKUP(AA$266,AURORA!$C$3:$AC$460,$B282-2020,FALSE)</f>
        <v>57.158529999999999</v>
      </c>
      <c r="AB282" s="2">
        <f>VLOOKUP(AB$266,AURORA!$C$3:$AC$460,$B282-2020,FALSE)</f>
        <v>0</v>
      </c>
      <c r="AC282" s="2">
        <f>VLOOKUP(AC$266,AURORA!$C$3:$AC$460,$B282-2020,FALSE)</f>
        <v>61.478059999999999</v>
      </c>
      <c r="AD282" s="2">
        <f>VLOOKUP(AD$266,AURORA!$C$3:$AC$460,$B282-2020,FALSE)</f>
        <v>777.98109999999997</v>
      </c>
    </row>
    <row r="283" spans="2:30" x14ac:dyDescent="0.2">
      <c r="B283">
        <v>2037</v>
      </c>
      <c r="C283">
        <v>2037</v>
      </c>
      <c r="D283" s="6">
        <f t="shared" si="11"/>
        <v>993.26310000000001</v>
      </c>
      <c r="E283" s="6">
        <f t="shared" si="12"/>
        <v>57.132570000000001</v>
      </c>
      <c r="F283" s="6">
        <f t="shared" si="13"/>
        <v>89.181290000000004</v>
      </c>
      <c r="G283" s="2">
        <f t="shared" si="14"/>
        <v>766.44461000000001</v>
      </c>
      <c r="I283" s="6">
        <f t="shared" si="15"/>
        <v>61.467390000000002</v>
      </c>
      <c r="N283" s="2">
        <f t="shared" si="16"/>
        <v>969.08069999999998</v>
      </c>
      <c r="O283" s="6">
        <f t="shared" si="17"/>
        <v>798.2482</v>
      </c>
      <c r="Q283" s="2">
        <f t="shared" si="18"/>
        <v>3734.8178600000001</v>
      </c>
      <c r="U283" s="2">
        <f>VLOOKUP(U$266,AURORA!$C$3:$AC$460,$B283-2020,FALSE)</f>
        <v>755.31650000000002</v>
      </c>
      <c r="V283" s="2">
        <f>VLOOKUP(V$266,AURORA!$C$3:$AC$460,$B283-2020,FALSE)</f>
        <v>89.181290000000004</v>
      </c>
      <c r="W283" s="2">
        <f>VLOOKUP(W$266,AURORA!$C$3:$AC$460,$B283-2020,FALSE)</f>
        <v>708.02670000000001</v>
      </c>
      <c r="X283" s="2">
        <f>VLOOKUP(X$266,AURORA!$C$3:$AC$460,$B283-2020,FALSE)</f>
        <v>261.05399999999997</v>
      </c>
      <c r="Y283" s="2">
        <f>VLOOKUP(Y$266,AURORA!$C$3:$AC$460,$B283-2020,FALSE)</f>
        <v>11.12811</v>
      </c>
      <c r="Z283" s="2">
        <f>VLOOKUP(Z$266,AURORA!$C$3:$AC$460,$B283-2020,FALSE)</f>
        <v>993.26310000000001</v>
      </c>
      <c r="AA283" s="2">
        <f>VLOOKUP(AA$266,AURORA!$C$3:$AC$460,$B283-2020,FALSE)</f>
        <v>57.132570000000001</v>
      </c>
      <c r="AB283" s="2">
        <f>VLOOKUP(AB$266,AURORA!$C$3:$AC$460,$B283-2020,FALSE)</f>
        <v>0</v>
      </c>
      <c r="AC283" s="2">
        <f>VLOOKUP(AC$266,AURORA!$C$3:$AC$460,$B283-2020,FALSE)</f>
        <v>61.467390000000002</v>
      </c>
      <c r="AD283" s="2">
        <f>VLOOKUP(AD$266,AURORA!$C$3:$AC$460,$B283-2020,FALSE)</f>
        <v>798.2482</v>
      </c>
    </row>
    <row r="284" spans="2:30" x14ac:dyDescent="0.2">
      <c r="B284">
        <v>2038</v>
      </c>
      <c r="C284">
        <v>2038</v>
      </c>
      <c r="D284" s="6">
        <f t="shared" si="11"/>
        <v>968.07140000000004</v>
      </c>
      <c r="E284" s="6">
        <f t="shared" si="12"/>
        <v>57.080590000000001</v>
      </c>
      <c r="F284" s="6">
        <f t="shared" si="13"/>
        <v>89.181299999999993</v>
      </c>
      <c r="G284" s="2">
        <f t="shared" si="14"/>
        <v>738.38261999999997</v>
      </c>
      <c r="I284" s="6">
        <f t="shared" si="15"/>
        <v>61.43956</v>
      </c>
      <c r="N284" s="2">
        <f t="shared" si="16"/>
        <v>998.11889999999994</v>
      </c>
      <c r="O284" s="6">
        <f t="shared" si="17"/>
        <v>815.42460000000005</v>
      </c>
      <c r="Q284" s="2">
        <f t="shared" si="18"/>
        <v>3727.6989700000004</v>
      </c>
      <c r="U284" s="2">
        <f>VLOOKUP(U$266,AURORA!$C$3:$AC$460,$B284-2020,FALSE)</f>
        <v>726.36429999999996</v>
      </c>
      <c r="V284" s="2">
        <f>VLOOKUP(V$266,AURORA!$C$3:$AC$460,$B284-2020,FALSE)</f>
        <v>89.181299999999993</v>
      </c>
      <c r="W284" s="2">
        <f>VLOOKUP(W$266,AURORA!$C$3:$AC$460,$B284-2020,FALSE)</f>
        <v>737.02030000000002</v>
      </c>
      <c r="X284" s="2">
        <f>VLOOKUP(X$266,AURORA!$C$3:$AC$460,$B284-2020,FALSE)</f>
        <v>261.09859999999998</v>
      </c>
      <c r="Y284" s="2">
        <f>VLOOKUP(Y$266,AURORA!$C$3:$AC$460,$B284-2020,FALSE)</f>
        <v>12.018319999999999</v>
      </c>
      <c r="Z284" s="2">
        <f>VLOOKUP(Z$266,AURORA!$C$3:$AC$460,$B284-2020,FALSE)</f>
        <v>968.07140000000004</v>
      </c>
      <c r="AA284" s="2">
        <f>VLOOKUP(AA$266,AURORA!$C$3:$AC$460,$B284-2020,FALSE)</f>
        <v>57.080590000000001</v>
      </c>
      <c r="AB284" s="2">
        <f>VLOOKUP(AB$266,AURORA!$C$3:$AC$460,$B284-2020,FALSE)</f>
        <v>0</v>
      </c>
      <c r="AC284" s="2">
        <f>VLOOKUP(AC$266,AURORA!$C$3:$AC$460,$B284-2020,FALSE)</f>
        <v>61.43956</v>
      </c>
      <c r="AD284" s="2">
        <f>VLOOKUP(AD$266,AURORA!$C$3:$AC$460,$B284-2020,FALSE)</f>
        <v>815.42460000000005</v>
      </c>
    </row>
    <row r="285" spans="2:30" x14ac:dyDescent="0.2">
      <c r="B285">
        <v>2039</v>
      </c>
      <c r="C285">
        <v>2039</v>
      </c>
      <c r="D285" s="6">
        <f t="shared" si="11"/>
        <v>925.56619999999998</v>
      </c>
      <c r="E285" s="6">
        <f t="shared" si="12"/>
        <v>57.025599999999997</v>
      </c>
      <c r="F285" s="6">
        <f t="shared" si="13"/>
        <v>89.181299999999993</v>
      </c>
      <c r="G285" s="2">
        <f t="shared" si="14"/>
        <v>718.21912099999997</v>
      </c>
      <c r="I285" s="6">
        <f t="shared" si="15"/>
        <v>61.412120000000002</v>
      </c>
      <c r="N285" s="2">
        <f t="shared" si="16"/>
        <v>1025.6696000000002</v>
      </c>
      <c r="O285" s="6">
        <f t="shared" si="17"/>
        <v>836.81449999999995</v>
      </c>
      <c r="Q285" s="2">
        <f t="shared" si="18"/>
        <v>3713.8884410000001</v>
      </c>
      <c r="U285" s="2">
        <f>VLOOKUP(U$266,AURORA!$C$3:$AC$460,$B285-2020,FALSE)</f>
        <v>708.43799999999999</v>
      </c>
      <c r="V285" s="2">
        <f>VLOOKUP(V$266,AURORA!$C$3:$AC$460,$B285-2020,FALSE)</f>
        <v>89.181299999999993</v>
      </c>
      <c r="W285" s="2">
        <f>VLOOKUP(W$266,AURORA!$C$3:$AC$460,$B285-2020,FALSE)</f>
        <v>764.58630000000005</v>
      </c>
      <c r="X285" s="2">
        <f>VLOOKUP(X$266,AURORA!$C$3:$AC$460,$B285-2020,FALSE)</f>
        <v>261.08330000000001</v>
      </c>
      <c r="Y285" s="2">
        <f>VLOOKUP(Y$266,AURORA!$C$3:$AC$460,$B285-2020,FALSE)</f>
        <v>9.7811210000000006</v>
      </c>
      <c r="Z285" s="2">
        <f>VLOOKUP(Z$266,AURORA!$C$3:$AC$460,$B285-2020,FALSE)</f>
        <v>925.56619999999998</v>
      </c>
      <c r="AA285" s="2">
        <f>VLOOKUP(AA$266,AURORA!$C$3:$AC$460,$B285-2020,FALSE)</f>
        <v>57.025599999999997</v>
      </c>
      <c r="AB285" s="2">
        <f>VLOOKUP(AB$266,AURORA!$C$3:$AC$460,$B285-2020,FALSE)</f>
        <v>0</v>
      </c>
      <c r="AC285" s="2">
        <f>VLOOKUP(AC$266,AURORA!$C$3:$AC$460,$B285-2020,FALSE)</f>
        <v>61.412120000000002</v>
      </c>
      <c r="AD285" s="2">
        <f>VLOOKUP(AD$266,AURORA!$C$3:$AC$460,$B285-2020,FALSE)</f>
        <v>836.81449999999995</v>
      </c>
    </row>
    <row r="286" spans="2:30" x14ac:dyDescent="0.2">
      <c r="B286">
        <v>2040</v>
      </c>
      <c r="C286">
        <v>2040</v>
      </c>
      <c r="D286" s="6">
        <f t="shared" si="11"/>
        <v>908.84230000000002</v>
      </c>
      <c r="E286" s="6">
        <f t="shared" si="12"/>
        <v>56.991160000000001</v>
      </c>
      <c r="F286" s="6">
        <f t="shared" si="13"/>
        <v>89.091059999999999</v>
      </c>
      <c r="G286" s="2">
        <f t="shared" si="14"/>
        <v>705.39945</v>
      </c>
      <c r="I286" s="6">
        <f t="shared" si="15"/>
        <v>61.380429999999997</v>
      </c>
      <c r="N286" s="2">
        <f t="shared" si="16"/>
        <v>1060.7828</v>
      </c>
      <c r="O286" s="6">
        <f t="shared" si="17"/>
        <v>849.71159999999998</v>
      </c>
      <c r="Q286" s="2">
        <f t="shared" si="18"/>
        <v>3732.1987999999997</v>
      </c>
      <c r="U286" s="2">
        <f>VLOOKUP(U$266,AURORA!$C$3:$AC$460,$B286-2020,FALSE)</f>
        <v>695.22090000000003</v>
      </c>
      <c r="V286" s="2">
        <f>VLOOKUP(V$266,AURORA!$C$3:$AC$460,$B286-2020,FALSE)</f>
        <v>89.091059999999999</v>
      </c>
      <c r="W286" s="2">
        <f>VLOOKUP(W$266,AURORA!$C$3:$AC$460,$B286-2020,FALSE)</f>
        <v>799.49220000000003</v>
      </c>
      <c r="X286" s="2">
        <f>VLOOKUP(X$266,AURORA!$C$3:$AC$460,$B286-2020,FALSE)</f>
        <v>261.29059999999998</v>
      </c>
      <c r="Y286" s="2">
        <f>VLOOKUP(Y$266,AURORA!$C$3:$AC$460,$B286-2020,FALSE)</f>
        <v>10.17855</v>
      </c>
      <c r="Z286" s="2">
        <f>VLOOKUP(Z$266,AURORA!$C$3:$AC$460,$B286-2020,FALSE)</f>
        <v>908.84230000000002</v>
      </c>
      <c r="AA286" s="2">
        <f>VLOOKUP(AA$266,AURORA!$C$3:$AC$460,$B286-2020,FALSE)</f>
        <v>56.991160000000001</v>
      </c>
      <c r="AB286" s="2">
        <f>VLOOKUP(AB$266,AURORA!$C$3:$AC$460,$B286-2020,FALSE)</f>
        <v>0</v>
      </c>
      <c r="AC286" s="2">
        <f>VLOOKUP(AC$266,AURORA!$C$3:$AC$460,$B286-2020,FALSE)</f>
        <v>61.380429999999997</v>
      </c>
      <c r="AD286" s="2">
        <f>VLOOKUP(AD$266,AURORA!$C$3:$AC$460,$B286-2020,FALSE)</f>
        <v>849.71159999999998</v>
      </c>
    </row>
    <row r="287" spans="2:30" x14ac:dyDescent="0.2">
      <c r="B287">
        <v>2041</v>
      </c>
      <c r="C287">
        <v>2041</v>
      </c>
      <c r="D287" s="6">
        <f t="shared" si="11"/>
        <v>892.79259999999999</v>
      </c>
      <c r="E287" s="6">
        <f t="shared" si="12"/>
        <v>56.901739999999997</v>
      </c>
      <c r="F287" s="6">
        <f t="shared" si="13"/>
        <v>89.181299999999993</v>
      </c>
      <c r="G287" s="2">
        <f t="shared" si="14"/>
        <v>666.85456999999997</v>
      </c>
      <c r="I287" s="6">
        <f t="shared" si="15"/>
        <v>61.33296</v>
      </c>
      <c r="N287" s="2">
        <f t="shared" si="16"/>
        <v>1096.7669000000001</v>
      </c>
      <c r="O287" s="6">
        <f t="shared" si="17"/>
        <v>864.26869999999997</v>
      </c>
      <c r="Q287" s="2">
        <f t="shared" si="18"/>
        <v>3728.0987700000001</v>
      </c>
      <c r="U287" s="2">
        <f>VLOOKUP(U$266,AURORA!$C$3:$AC$460,$B287-2020,FALSE)</f>
        <v>653.38760000000002</v>
      </c>
      <c r="V287" s="2">
        <f>VLOOKUP(V$266,AURORA!$C$3:$AC$460,$B287-2020,FALSE)</f>
        <v>89.181299999999993</v>
      </c>
      <c r="W287" s="2">
        <f>VLOOKUP(W$266,AURORA!$C$3:$AC$460,$B287-2020,FALSE)</f>
        <v>835.34059999999999</v>
      </c>
      <c r="X287" s="2">
        <f>VLOOKUP(X$266,AURORA!$C$3:$AC$460,$B287-2020,FALSE)</f>
        <v>261.42630000000003</v>
      </c>
      <c r="Y287" s="2">
        <f>VLOOKUP(Y$266,AURORA!$C$3:$AC$460,$B287-2020,FALSE)</f>
        <v>13.46697</v>
      </c>
      <c r="Z287" s="2">
        <f>VLOOKUP(Z$266,AURORA!$C$3:$AC$460,$B287-2020,FALSE)</f>
        <v>892.79259999999999</v>
      </c>
      <c r="AA287" s="2">
        <f>VLOOKUP(AA$266,AURORA!$C$3:$AC$460,$B287-2020,FALSE)</f>
        <v>56.901739999999997</v>
      </c>
      <c r="AB287" s="2">
        <f>VLOOKUP(AB$266,AURORA!$C$3:$AC$460,$B287-2020,FALSE)</f>
        <v>0</v>
      </c>
      <c r="AC287" s="2">
        <f>VLOOKUP(AC$266,AURORA!$C$3:$AC$460,$B287-2020,FALSE)</f>
        <v>61.33296</v>
      </c>
      <c r="AD287" s="2">
        <f>VLOOKUP(AD$266,AURORA!$C$3:$AC$460,$B287-2020,FALSE)</f>
        <v>864.26869999999997</v>
      </c>
    </row>
    <row r="288" spans="2:30" x14ac:dyDescent="0.2">
      <c r="B288">
        <v>2042</v>
      </c>
      <c r="C288">
        <v>2042</v>
      </c>
      <c r="D288" s="6">
        <f t="shared" si="11"/>
        <v>852.92930000000001</v>
      </c>
      <c r="E288" s="6">
        <f t="shared" si="12"/>
        <v>56.75956</v>
      </c>
      <c r="F288" s="6">
        <f t="shared" si="13"/>
        <v>89.181299999999993</v>
      </c>
      <c r="G288" s="2">
        <f t="shared" si="14"/>
        <v>649.5286000000001</v>
      </c>
      <c r="I288" s="6">
        <f t="shared" si="15"/>
        <v>61.185859999999998</v>
      </c>
      <c r="N288" s="2">
        <f t="shared" si="16"/>
        <v>1132.1235999999999</v>
      </c>
      <c r="O288" s="6">
        <f t="shared" si="17"/>
        <v>880.45939999999996</v>
      </c>
      <c r="Q288" s="2">
        <f t="shared" si="18"/>
        <v>3722.1676200000002</v>
      </c>
      <c r="U288" s="2">
        <f>VLOOKUP(U$266,AURORA!$C$3:$AC$460,$B288-2020,FALSE)</f>
        <v>636.69320000000005</v>
      </c>
      <c r="V288" s="2">
        <f>VLOOKUP(V$266,AURORA!$C$3:$AC$460,$B288-2020,FALSE)</f>
        <v>89.181299999999993</v>
      </c>
      <c r="W288" s="2">
        <f>VLOOKUP(W$266,AURORA!$C$3:$AC$460,$B288-2020,FALSE)</f>
        <v>870.97360000000003</v>
      </c>
      <c r="X288" s="2">
        <f>VLOOKUP(X$266,AURORA!$C$3:$AC$460,$B288-2020,FALSE)</f>
        <v>261.14999999999998</v>
      </c>
      <c r="Y288" s="2">
        <f>VLOOKUP(Y$266,AURORA!$C$3:$AC$460,$B288-2020,FALSE)</f>
        <v>12.8354</v>
      </c>
      <c r="Z288" s="2">
        <f>VLOOKUP(Z$266,AURORA!$C$3:$AC$460,$B288-2020,FALSE)</f>
        <v>852.92930000000001</v>
      </c>
      <c r="AA288" s="2">
        <f>VLOOKUP(AA$266,AURORA!$C$3:$AC$460,$B288-2020,FALSE)</f>
        <v>56.75956</v>
      </c>
      <c r="AB288" s="2">
        <f>VLOOKUP(AB$266,AURORA!$C$3:$AC$460,$B288-2020,FALSE)</f>
        <v>0</v>
      </c>
      <c r="AC288" s="2">
        <f>VLOOKUP(AC$266,AURORA!$C$3:$AC$460,$B288-2020,FALSE)</f>
        <v>61.185859999999998</v>
      </c>
      <c r="AD288" s="2">
        <f>VLOOKUP(AD$266,AURORA!$C$3:$AC$460,$B288-2020,FALSE)</f>
        <v>880.45939999999996</v>
      </c>
    </row>
    <row r="289" spans="2:30" x14ac:dyDescent="0.2">
      <c r="B289">
        <v>2043</v>
      </c>
      <c r="C289">
        <v>2043</v>
      </c>
      <c r="D289" s="6">
        <f t="shared" si="11"/>
        <v>0</v>
      </c>
      <c r="E289" s="6">
        <f t="shared" si="12"/>
        <v>56.609270000000002</v>
      </c>
      <c r="F289" s="6">
        <f t="shared" si="13"/>
        <v>89.181299999999993</v>
      </c>
      <c r="G289" s="2">
        <f t="shared" si="14"/>
        <v>849.41840000000002</v>
      </c>
      <c r="I289" s="6">
        <f t="shared" si="15"/>
        <v>61.061300000000003</v>
      </c>
      <c r="N289" s="2">
        <f t="shared" si="16"/>
        <v>1179.307</v>
      </c>
      <c r="O289" s="6">
        <f t="shared" si="17"/>
        <v>890.10469999999998</v>
      </c>
      <c r="Q289" s="2">
        <f t="shared" si="18"/>
        <v>3125.6819699999996</v>
      </c>
      <c r="U289" s="2">
        <f>VLOOKUP(U$266,AURORA!$C$3:$AC$460,$B289-2020,FALSE)</f>
        <v>643.58529999999996</v>
      </c>
      <c r="V289" s="2">
        <f>VLOOKUP(V$266,AURORA!$C$3:$AC$460,$B289-2020,FALSE)</f>
        <v>89.181299999999993</v>
      </c>
      <c r="W289" s="2">
        <f>VLOOKUP(W$266,AURORA!$C$3:$AC$460,$B289-2020,FALSE)</f>
        <v>918.25459999999998</v>
      </c>
      <c r="X289" s="2">
        <f>VLOOKUP(X$266,AURORA!$C$3:$AC$460,$B289-2020,FALSE)</f>
        <v>261.05239999999998</v>
      </c>
      <c r="Y289" s="2">
        <f>VLOOKUP(Y$266,AURORA!$C$3:$AC$460,$B289-2020,FALSE)</f>
        <v>205.8331</v>
      </c>
      <c r="Z289" s="2">
        <f>VLOOKUP(Z$266,AURORA!$C$3:$AC$460,$B289-2020,FALSE)</f>
        <v>0</v>
      </c>
      <c r="AA289" s="2">
        <f>VLOOKUP(AA$266,AURORA!$C$3:$AC$460,$B289-2020,FALSE)</f>
        <v>56.609270000000002</v>
      </c>
      <c r="AB289" s="2">
        <f>VLOOKUP(AB$266,AURORA!$C$3:$AC$460,$B289-2020,FALSE)</f>
        <v>0</v>
      </c>
      <c r="AC289" s="2">
        <f>VLOOKUP(AC$266,AURORA!$C$3:$AC$460,$B289-2020,FALSE)</f>
        <v>61.061300000000003</v>
      </c>
      <c r="AD289" s="2">
        <f>VLOOKUP(AD$266,AURORA!$C$3:$AC$460,$B289-2020,FALSE)</f>
        <v>890.10469999999998</v>
      </c>
    </row>
    <row r="290" spans="2:30" x14ac:dyDescent="0.2">
      <c r="B290">
        <v>2044</v>
      </c>
      <c r="C290">
        <v>2044</v>
      </c>
      <c r="D290" s="6">
        <f t="shared" si="11"/>
        <v>0</v>
      </c>
      <c r="E290" s="6">
        <f t="shared" si="12"/>
        <v>56.62021</v>
      </c>
      <c r="F290" s="6">
        <f t="shared" si="13"/>
        <v>89.091059999999999</v>
      </c>
      <c r="G290" s="2">
        <f t="shared" si="14"/>
        <v>855.93689999999992</v>
      </c>
      <c r="I290" s="6">
        <f t="shared" si="15"/>
        <v>61.072850000000003</v>
      </c>
      <c r="N290" s="2">
        <f t="shared" si="16"/>
        <v>1208.5108</v>
      </c>
      <c r="O290" s="6">
        <f t="shared" si="17"/>
        <v>910.96810000000005</v>
      </c>
      <c r="Q290" s="2">
        <f t="shared" si="18"/>
        <v>3182.19992</v>
      </c>
      <c r="U290" s="2">
        <f>VLOOKUP(U$266,AURORA!$C$3:$AC$460,$B290-2020,FALSE)</f>
        <v>640.61929999999995</v>
      </c>
      <c r="V290" s="2">
        <f>VLOOKUP(V$266,AURORA!$C$3:$AC$460,$B290-2020,FALSE)</f>
        <v>89.091059999999999</v>
      </c>
      <c r="W290" s="2">
        <f>VLOOKUP(W$266,AURORA!$C$3:$AC$460,$B290-2020,FALSE)</f>
        <v>947.65800000000002</v>
      </c>
      <c r="X290" s="2">
        <f>VLOOKUP(X$266,AURORA!$C$3:$AC$460,$B290-2020,FALSE)</f>
        <v>260.8528</v>
      </c>
      <c r="Y290" s="2">
        <f>VLOOKUP(Y$266,AURORA!$C$3:$AC$460,$B290-2020,FALSE)</f>
        <v>215.3176</v>
      </c>
      <c r="Z290" s="2">
        <f>VLOOKUP(Z$266,AURORA!$C$3:$AC$460,$B290-2020,FALSE)</f>
        <v>0</v>
      </c>
      <c r="AA290" s="2">
        <f>VLOOKUP(AA$266,AURORA!$C$3:$AC$460,$B290-2020,FALSE)</f>
        <v>56.62021</v>
      </c>
      <c r="AB290" s="2">
        <f>VLOOKUP(AB$266,AURORA!$C$3:$AC$460,$B290-2020,FALSE)</f>
        <v>0</v>
      </c>
      <c r="AC290" s="2">
        <f>VLOOKUP(AC$266,AURORA!$C$3:$AC$460,$B290-2020,FALSE)</f>
        <v>61.072850000000003</v>
      </c>
      <c r="AD290" s="2">
        <f>VLOOKUP(AD$266,AURORA!$C$3:$AC$460,$B290-2020,FALSE)</f>
        <v>910.96810000000005</v>
      </c>
    </row>
    <row r="291" spans="2:30" x14ac:dyDescent="0.2">
      <c r="B291">
        <v>2045</v>
      </c>
      <c r="C291">
        <v>2045</v>
      </c>
      <c r="D291" s="6">
        <f t="shared" si="11"/>
        <v>0</v>
      </c>
      <c r="E291" s="6">
        <f t="shared" si="12"/>
        <v>56.359160000000003</v>
      </c>
      <c r="F291" s="6">
        <f t="shared" si="13"/>
        <v>89.181299999999993</v>
      </c>
      <c r="G291" s="2">
        <f t="shared" si="14"/>
        <v>1075.3893</v>
      </c>
      <c r="I291" s="6">
        <f t="shared" si="15"/>
        <v>60.786459999999998</v>
      </c>
      <c r="N291" s="2">
        <f t="shared" si="16"/>
        <v>1247.6231</v>
      </c>
      <c r="O291" s="6">
        <f t="shared" si="17"/>
        <v>943.81690000000003</v>
      </c>
      <c r="Q291" s="2">
        <f t="shared" si="18"/>
        <v>3473.1562199999998</v>
      </c>
      <c r="U291" s="2">
        <f>VLOOKUP(U$266,AURORA!$C$3:$AC$460,$B291-2020,FALSE)</f>
        <v>780.9588</v>
      </c>
      <c r="V291" s="2">
        <f>VLOOKUP(V$266,AURORA!$C$3:$AC$460,$B291-2020,FALSE)</f>
        <v>89.181299999999993</v>
      </c>
      <c r="W291" s="2">
        <f>VLOOKUP(W$266,AURORA!$C$3:$AC$460,$B291-2020,FALSE)</f>
        <v>986.26739999999995</v>
      </c>
      <c r="X291" s="2">
        <f>VLOOKUP(X$266,AURORA!$C$3:$AC$460,$B291-2020,FALSE)</f>
        <v>261.35570000000001</v>
      </c>
      <c r="Y291" s="2">
        <f>VLOOKUP(Y$266,AURORA!$C$3:$AC$460,$B291-2020,FALSE)</f>
        <v>294.43049999999999</v>
      </c>
      <c r="Z291" s="2">
        <f>VLOOKUP(Z$266,AURORA!$C$3:$AC$460,$B291-2020,FALSE)</f>
        <v>0</v>
      </c>
      <c r="AA291" s="2">
        <f>VLOOKUP(AA$266,AURORA!$C$3:$AC$460,$B291-2020,FALSE)</f>
        <v>56.359160000000003</v>
      </c>
      <c r="AB291" s="2">
        <f>VLOOKUP(AB$266,AURORA!$C$3:$AC$460,$B291-2020,FALSE)</f>
        <v>0</v>
      </c>
      <c r="AC291" s="2">
        <f>VLOOKUP(AC$266,AURORA!$C$3:$AC$460,$B291-2020,FALSE)</f>
        <v>60.786459999999998</v>
      </c>
      <c r="AD291" s="2">
        <f>VLOOKUP(AD$266,AURORA!$C$3:$AC$460,$B291-2020,FALSE)</f>
        <v>943.81690000000003</v>
      </c>
    </row>
    <row r="292" spans="2:30" x14ac:dyDescent="0.2">
      <c r="N292" s="2"/>
      <c r="Q29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3281E5-656C-4EFE-8803-6054A6E0CB9B}"/>
</file>

<file path=customXml/itemProps2.xml><?xml version="1.0" encoding="utf-8"?>
<ds:datastoreItem xmlns:ds="http://schemas.openxmlformats.org/officeDocument/2006/customXml" ds:itemID="{9007F6C0-3BF4-4513-9811-0DC946B6870E}"/>
</file>

<file path=customXml/itemProps3.xml><?xml version="1.0" encoding="utf-8"?>
<ds:datastoreItem xmlns:ds="http://schemas.openxmlformats.org/officeDocument/2006/customXml" ds:itemID="{7E044E8C-5276-4B12-A07A-B8F6BF17B12A}"/>
</file>

<file path=customXml/itemProps4.xml><?xml version="1.0" encoding="utf-8"?>
<ds:datastoreItem xmlns:ds="http://schemas.openxmlformats.org/officeDocument/2006/customXml" ds:itemID="{B8FC8991-45EA-419E-AF7C-C0AF328BA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Adjustments</vt:lpstr>
      <vt:lpstr>AURORA</vt:lpstr>
      <vt:lpstr>NW-4</vt:lpstr>
      <vt:lpstr>Gen Summary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2019-03-07T18:33:06Z</dcterms:created>
  <dcterms:modified xsi:type="dcterms:W3CDTF">2020-09-24T16:48:46Z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