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120" activeTab="0"/>
  </bookViews>
  <sheets>
    <sheet name="6.05 G" sheetId="1" r:id="rId1"/>
    <sheet name="Cost of Capital" sheetId="2" r:id="rId2"/>
    <sheet name="Gas Summary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D" hidden="1">#REF!</definedName>
    <definedName name="__123Graph_ECURRENT" hidden="1">'[1]ConsolidatingPL'!#REF!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www1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fullCalcOnLoad="1"/>
</workbook>
</file>

<file path=xl/sharedStrings.xml><?xml version="1.0" encoding="utf-8"?>
<sst xmlns="http://schemas.openxmlformats.org/spreadsheetml/2006/main" count="111" uniqueCount="87">
  <si>
    <t xml:space="preserve"> </t>
  </si>
  <si>
    <t>LINE</t>
  </si>
  <si>
    <t>NO.</t>
  </si>
  <si>
    <t>DESCRIPTION</t>
  </si>
  <si>
    <t>AMOUNT</t>
  </si>
  <si>
    <t>RATE BASE</t>
  </si>
  <si>
    <t>WEIGHTED COST OF DEBT</t>
  </si>
  <si>
    <t>PROFORMA INTEREST</t>
  </si>
  <si>
    <t xml:space="preserve">INCREASE (DECREASE) FIT @ </t>
  </si>
  <si>
    <t>INCREASE (DECREASE) NOI</t>
  </si>
  <si>
    <t>PUGET SOUND ENERGY-GAS</t>
  </si>
  <si>
    <t>INCREASE (DECREASE) INCOME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</si>
  <si>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</si>
  <si>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</si>
  <si>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</si>
  <si>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</si>
  <si>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</si>
  <si>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</si>
  <si>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</si>
  <si>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</si>
  <si>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</si>
  <si>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</si>
  <si>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</si>
  <si>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</si>
  <si>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</si>
  <si>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</si>
  <si>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RESULTS OF OPERATIONS</t>
  </si>
  <si>
    <t>ACTUAL</t>
  </si>
  <si>
    <t>ADJUSTED</t>
  </si>
  <si>
    <t>REVENUE</t>
  </si>
  <si>
    <t>AFTER</t>
  </si>
  <si>
    <t>RESULTS OF</t>
  </si>
  <si>
    <t>REQUIREMENT</t>
  </si>
  <si>
    <t>RATE</t>
  </si>
  <si>
    <t>OPERATIONS</t>
  </si>
  <si>
    <t>ADJUSTMENTS</t>
  </si>
  <si>
    <t>DEFICIENCY</t>
  </si>
  <si>
    <t>INCREASE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</si>
  <si>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</si>
  <si>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</si>
  <si>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</si>
  <si>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</si>
  <si>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</si>
  <si>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</si>
  <si>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</si>
  <si>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</si>
  <si>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</si>
  <si>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</si>
  <si>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</si>
  <si>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DEPRECIATION</t>
  </si>
  <si>
    <t>AMORTIZATION</t>
  </si>
  <si>
    <t>OTHER OPERATING EXPENSES</t>
  </si>
  <si>
    <t>FAS 133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</si>
  <si>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</si>
  <si>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</si>
  <si>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</si>
  <si>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</si>
  <si>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</si>
  <si>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</si>
  <si>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</si>
  <si>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</si>
  <si>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OTHER</t>
  </si>
  <si>
    <t xml:space="preserve">  ALLOWANCE FOR WORKING CAPITAL</t>
  </si>
  <si>
    <t>TOTAL RATE BASE</t>
  </si>
  <si>
    <t>FOR THE TWELVE MONTHS ENDED DECEMBER 31, 2010</t>
  </si>
  <si>
    <t>GENERAL RATE INCREASE</t>
  </si>
  <si>
    <t>PUGET SOUND ENERGY</t>
  </si>
  <si>
    <t>FOR TWELVE MONTHS ENDED DECEMBER 31, 2010</t>
  </si>
  <si>
    <t>FOR RATE YEAR ENDING APRIL 2013</t>
  </si>
  <si>
    <t>TAX BENEFIT OF PRO FORMA INTEREST - GAS</t>
  </si>
  <si>
    <t>NET RATE BASE</t>
  </si>
  <si>
    <t>OPERATING REVENUES:</t>
  </si>
  <si>
    <t>MUNICIPAL ADDITIONS</t>
  </si>
  <si>
    <t>GAS COSTS:</t>
  </si>
  <si>
    <t xml:space="preserve"> PURCHASED GAS</t>
  </si>
  <si>
    <t>CUSTOMER ACCOUNT EXPENSES</t>
  </si>
  <si>
    <t>AMORTIZATION OF PROPERTY LOSS</t>
  </si>
  <si>
    <t xml:space="preserve">  UTILITY PLANT IN SERVICE</t>
  </si>
  <si>
    <t xml:space="preserve">  ACCUMULATED DEPRECIATION</t>
  </si>
  <si>
    <t xml:space="preserve">  ACCUMULATED DEFERRED FIT</t>
  </si>
  <si>
    <t>TOTAL NET INVESTMENT</t>
  </si>
  <si>
    <t xml:space="preserve">PUGET SOUND ENERGY-GAS </t>
  </si>
  <si>
    <t>Exhibit No. ___ (MJS-11)</t>
  </si>
  <si>
    <t>Exhibit No. ______ (MJS-14)</t>
  </si>
  <si>
    <t>PAGE 14.05</t>
  </si>
  <si>
    <t>PAGE 13.05</t>
  </si>
  <si>
    <t>Exhibit No. ______ (MJS-13)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</si>
</sst>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.0000000"/>
    <numFmt numFmtId="168" formatCode="#,##0;\(#,##0\)"/>
    <numFmt numFmtId="169" formatCode="&quot;$&quot;#,##0;\-&quot;$&quot;#,##0"/>
    <numFmt numFmtId="170" formatCode="0.000000"/>
    <numFmt numFmtId="171" formatCode="&quot;$&quot;#,##0\ ;\(&quot;$&quot;#,##0\)"/>
    <numFmt numFmtId="172" formatCode="mm/dd/yyyy"/>
    <numFmt numFmtId="173" formatCode="_(* #,##0.00000_);_(* \(#,##0.00000\);_(* &quot;-&quot;??_);_(@_)"/>
    <numFmt numFmtId="174" formatCode="#,##0.00_-;#,##0.00\-;&quot; &quot;"/>
    <numFmt numFmtId="175" formatCode="#,##0_-;#,##0\-;&quot; &quot;"/>
    <numFmt numFmtId="176" formatCode="mm/dd/yy"/>
    <numFmt numFmtId="177" formatCode="&quot;PAGE&quot;\ 0.00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[$-409]dddd\,\ mmmm\ dd\,\ yyyy"/>
    <numFmt numFmtId="181" formatCode="[$-409]mmm\-yy;@"/>
    <numFmt numFmtId="182" formatCode="_(&quot;$&quot;* #,##0.000_);_(&quot;$&quot;* \(#,##0.000\);_(&quot;$&quot;* &quot;-&quot;???_);_(@_)"/>
    <numFmt numFmtId="183" formatCode="0.0000%"/>
    <numFmt numFmtId="184" formatCode="m/d/yy"/>
    <numFmt numFmtId="185" formatCode="_(* #,##0.0_);_(* \(#,##0.0\);_(* &quot;-&quot;_);_(@_)"/>
    <numFmt numFmtId="186" formatCode="d\.mmm\.yy"/>
    <numFmt numFmtId="187" formatCode="dd\-mmm\-yy"/>
    <numFmt numFmtId="188" formatCode="&quot;$&quot;#,##0.00;\(&quot;$&quot;#,##0.00\)"/>
    <numFmt numFmtId="189" formatCode="#."/>
    <numFmt numFmtId="190" formatCode="0.000000%"/>
    <numFmt numFmtId="191" formatCode="_(&quot;$&quot;* #,##0.0000_);_(&quot;$&quot;* \(#,##0.0000\);_(&quot;$&quot;* &quot;-&quot;????_);_(@_)"/>
    <numFmt numFmtId="192" formatCode="mmmm\ d\,\ yyyy"/>
    <numFmt numFmtId="193" formatCode="&quot;$&quot;#,##0.00"/>
    <numFmt numFmtId="194" formatCode="0.0"/>
    <numFmt numFmtId="195" formatCode="_([$€-2]* #,##0.00_);_([$€-2]* \(#,##0.00\);_([$€-2]* &quot;-&quot;??_)"/>
    <numFmt numFmtId="196" formatCode="_(&quot;$&quot;* #,##0.0000_);_(&quot;$&quot;* \(#,##0.0000\);_(&quot;$&quot;* &quot;-&quot;??_);_(@_)"/>
    <numFmt numFmtId="197" formatCode="_(&quot;$&quot;* #,##0_);[Red]_(&quot;$&quot;* \(#,##0\);_(&quot;$&quot;* &quot;-&quot;_);_(@_)"/>
    <numFmt numFmtId="198" formatCode="_(* #,##0_);[Red]_(* \(#,##0\);_(* &quot;-&quot;_);_(@_)"/>
    <numFmt numFmtId="199" formatCode="0000"/>
    <numFmt numFmtId="200" formatCode="000000"/>
    <numFmt numFmtId="201" formatCode="0.0%"/>
  </numFmts>
  <fonts count="64">
    <font>
      <sz val="10"/>
      <name val="Arial"/>
      <family val="0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Helv"/>
      <family val="0"/>
    </font>
    <font>
      <sz val="8"/>
      <name val="Helv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7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7" fillId="0" borderId="0">
      <alignment/>
      <protection/>
    </xf>
    <xf numFmtId="199" fontId="59" fillId="0" borderId="0">
      <alignment horizontal="left"/>
      <protection/>
    </xf>
    <xf numFmtId="200" fontId="60" fillId="0" borderId="0">
      <alignment horizontal="left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3" fillId="30" borderId="0" applyNumberFormat="0" applyBorder="0" applyAlignment="0" applyProtection="0"/>
    <xf numFmtId="0" fontId="14" fillId="3" borderId="0" applyNumberFormat="0" applyBorder="0" applyAlignment="0" applyProtection="0"/>
    <xf numFmtId="0" fontId="60" fillId="0" borderId="0" applyFont="0" applyFill="0" applyBorder="0" applyAlignment="0" applyProtection="0"/>
    <xf numFmtId="186" fontId="31" fillId="0" borderId="0" applyFill="0" applyBorder="0" applyAlignment="0">
      <protection/>
    </xf>
    <xf numFmtId="0" fontId="15" fillId="31" borderId="1" applyNumberFormat="0" applyAlignment="0" applyProtection="0"/>
    <xf numFmtId="0" fontId="16" fillId="32" borderId="2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9" fontId="34" fillId="0" borderId="0">
      <alignment/>
      <protection locked="0"/>
    </xf>
    <xf numFmtId="0" fontId="33" fillId="0" borderId="0">
      <alignment/>
      <protection/>
    </xf>
    <xf numFmtId="0" fontId="35" fillId="0" borderId="0" applyNumberFormat="0" applyAlignment="0">
      <protection/>
    </xf>
    <xf numFmtId="0" fontId="36" fillId="0" borderId="0" applyNumberFormat="0" applyAlignment="0">
      <protection/>
    </xf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170" fontId="0" fillId="0" borderId="0">
      <alignment/>
      <protection/>
    </xf>
    <xf numFmtId="19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178" fontId="61" fillId="0" borderId="0" applyNumberFormat="0" applyFill="0" applyBorder="0" applyProtection="0">
      <alignment horizontal="right"/>
    </xf>
    <xf numFmtId="0" fontId="38" fillId="0" borderId="3" applyNumberFormat="0" applyAlignment="0" applyProtection="0"/>
    <xf numFmtId="0" fontId="38" fillId="0" borderId="4">
      <alignment horizontal="left"/>
      <protection/>
    </xf>
    <xf numFmtId="14" fontId="9" fillId="6" borderId="5">
      <alignment horizontal="center" vertical="center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41" fontId="39" fillId="37" borderId="8">
      <alignment horizontal="left"/>
      <protection locked="0"/>
    </xf>
    <xf numFmtId="10" fontId="39" fillId="37" borderId="8">
      <alignment horizontal="right"/>
      <protection locked="0"/>
    </xf>
    <xf numFmtId="41" fontId="39" fillId="37" borderId="8">
      <alignment horizontal="left"/>
      <protection locked="0"/>
    </xf>
    <xf numFmtId="0" fontId="6" fillId="31" borderId="0">
      <alignment/>
      <protection/>
    </xf>
    <xf numFmtId="3" fontId="40" fillId="0" borderId="0" applyFill="0" applyBorder="0" applyAlignment="0" applyProtection="0"/>
    <xf numFmtId="0" fontId="21" fillId="0" borderId="9" applyNumberFormat="0" applyFill="0" applyAlignment="0" applyProtection="0"/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0" fontId="22" fillId="37" borderId="0" applyNumberFormat="0" applyBorder="0" applyAlignment="0" applyProtection="0"/>
    <xf numFmtId="37" fontId="4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170" fontId="30" fillId="0" borderId="0">
      <alignment horizontal="left" wrapText="1"/>
      <protection/>
    </xf>
    <xf numFmtId="0" fontId="56" fillId="0" borderId="0">
      <alignment/>
      <protection/>
    </xf>
    <xf numFmtId="192" fontId="0" fillId="0" borderId="0">
      <alignment horizontal="left" wrapText="1"/>
      <protection/>
    </xf>
    <xf numFmtId="0" fontId="12" fillId="0" borderId="0">
      <alignment/>
      <protection/>
    </xf>
    <xf numFmtId="190" fontId="0" fillId="0" borderId="0">
      <alignment horizontal="left" wrapText="1"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23" fillId="31" borderId="13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0" fillId="40" borderId="8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8" fillId="0" borderId="5">
      <alignment horizontal="center"/>
      <protection/>
    </xf>
    <xf numFmtId="3" fontId="26" fillId="0" borderId="0" applyFont="0" applyFill="0" applyBorder="0" applyAlignment="0" applyProtection="0"/>
    <xf numFmtId="0" fontId="26" fillId="41" borderId="0" applyNumberFormat="0" applyFont="0" applyBorder="0" applyAlignment="0" applyProtection="0"/>
    <xf numFmtId="0" fontId="33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0" fillId="36" borderId="0">
      <alignment/>
      <protection/>
    </xf>
    <xf numFmtId="42" fontId="0" fillId="36" borderId="14">
      <alignment vertical="center"/>
      <protection/>
    </xf>
    <xf numFmtId="0" fontId="9" fillId="36" borderId="15" applyNumberFormat="0">
      <alignment horizontal="center" vertical="center" wrapText="1"/>
      <protection/>
    </xf>
    <xf numFmtId="10" fontId="0" fillId="36" borderId="0">
      <alignment/>
      <protection/>
    </xf>
    <xf numFmtId="191" fontId="0" fillId="36" borderId="0">
      <alignment/>
      <protection/>
    </xf>
    <xf numFmtId="164" fontId="7" fillId="0" borderId="0" applyBorder="0" applyAlignment="0">
      <protection/>
    </xf>
    <xf numFmtId="42" fontId="0" fillId="36" borderId="16">
      <alignment horizontal="left"/>
      <protection/>
    </xf>
    <xf numFmtId="191" fontId="44" fillId="36" borderId="16">
      <alignment horizontal="left"/>
      <protection/>
    </xf>
    <xf numFmtId="164" fontId="7" fillId="0" borderId="0" applyBorder="0" applyAlignment="0">
      <protection/>
    </xf>
    <xf numFmtId="14" fontId="30" fillId="0" borderId="0" applyNumberFormat="0" applyFill="0" applyBorder="0" applyAlignment="0" applyProtection="0"/>
    <xf numFmtId="185" fontId="0" fillId="0" borderId="0" applyFont="0" applyFill="0" applyAlignment="0">
      <protection/>
    </xf>
    <xf numFmtId="4" fontId="45" fillId="37" borderId="17" applyNumberFormat="0" applyProtection="0">
      <alignment vertical="center"/>
    </xf>
    <xf numFmtId="4" fontId="46" fillId="37" borderId="17" applyNumberFormat="0" applyProtection="0">
      <alignment vertical="center"/>
    </xf>
    <xf numFmtId="4" fontId="45" fillId="37" borderId="17" applyNumberFormat="0" applyProtection="0">
      <alignment horizontal="left" vertical="center" indent="1"/>
    </xf>
    <xf numFmtId="0" fontId="45" fillId="37" borderId="17" applyNumberFormat="0" applyProtection="0">
      <alignment horizontal="left" vertical="top" indent="1"/>
    </xf>
    <xf numFmtId="4" fontId="45" fillId="42" borderId="0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4" fontId="32" fillId="3" borderId="17" applyNumberFormat="0" applyProtection="0">
      <alignment horizontal="right" vertical="center"/>
    </xf>
    <xf numFmtId="4" fontId="32" fillId="9" borderId="17" applyNumberFormat="0" applyProtection="0">
      <alignment horizontal="right" vertical="center"/>
    </xf>
    <xf numFmtId="4" fontId="32" fillId="20" borderId="17" applyNumberFormat="0" applyProtection="0">
      <alignment horizontal="right" vertical="center"/>
    </xf>
    <xf numFmtId="4" fontId="32" fillId="11" borderId="17" applyNumberFormat="0" applyProtection="0">
      <alignment horizontal="right" vertical="center"/>
    </xf>
    <xf numFmtId="4" fontId="32" fillId="15" borderId="17" applyNumberFormat="0" applyProtection="0">
      <alignment horizontal="right" vertical="center"/>
    </xf>
    <xf numFmtId="4" fontId="32" fillId="28" borderId="17" applyNumberFormat="0" applyProtection="0">
      <alignment horizontal="right" vertical="center"/>
    </xf>
    <xf numFmtId="4" fontId="32" fillId="24" borderId="17" applyNumberFormat="0" applyProtection="0">
      <alignment horizontal="right" vertical="center"/>
    </xf>
    <xf numFmtId="4" fontId="32" fillId="43" borderId="17" applyNumberFormat="0" applyProtection="0">
      <alignment horizontal="right" vertical="center"/>
    </xf>
    <xf numFmtId="4" fontId="32" fillId="10" borderId="17" applyNumberFormat="0" applyProtection="0">
      <alignment horizontal="right" vertical="center"/>
    </xf>
    <xf numFmtId="4" fontId="45" fillId="44" borderId="19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4" fontId="32" fillId="42" borderId="17" applyNumberFormat="0" applyProtection="0">
      <alignment horizontal="right" vertical="center"/>
    </xf>
    <xf numFmtId="4" fontId="32" fillId="40" borderId="0" applyNumberFormat="0" applyProtection="0">
      <alignment horizontal="left" vertical="center" indent="1"/>
    </xf>
    <xf numFmtId="4" fontId="32" fillId="42" borderId="0" applyNumberFormat="0" applyProtection="0">
      <alignment horizontal="left" vertical="center" indent="1"/>
    </xf>
    <xf numFmtId="0" fontId="0" fillId="45" borderId="17" applyNumberFormat="0" applyProtection="0">
      <alignment horizontal="left" vertical="center" indent="1"/>
    </xf>
    <xf numFmtId="0" fontId="0" fillId="45" borderId="17" applyNumberFormat="0" applyProtection="0">
      <alignment horizontal="left" vertical="top" indent="1"/>
    </xf>
    <xf numFmtId="0" fontId="0" fillId="42" borderId="17" applyNumberFormat="0" applyProtection="0">
      <alignment horizontal="left" vertical="center" indent="1"/>
    </xf>
    <xf numFmtId="0" fontId="0" fillId="42" borderId="17" applyNumberFormat="0" applyProtection="0">
      <alignment horizontal="left" vertical="top" indent="1"/>
    </xf>
    <xf numFmtId="0" fontId="0" fillId="8" borderId="17" applyNumberFormat="0" applyProtection="0">
      <alignment horizontal="left" vertical="center" indent="1"/>
    </xf>
    <xf numFmtId="0" fontId="0" fillId="8" borderId="17" applyNumberFormat="0" applyProtection="0">
      <alignment horizontal="left" vertical="top" indent="1"/>
    </xf>
    <xf numFmtId="0" fontId="0" fillId="40" borderId="17" applyNumberFormat="0" applyProtection="0">
      <alignment horizontal="left" vertical="center" indent="1"/>
    </xf>
    <xf numFmtId="0" fontId="0" fillId="40" borderId="17" applyNumberFormat="0" applyProtection="0">
      <alignment horizontal="left" vertical="top" indent="1"/>
    </xf>
    <xf numFmtId="0" fontId="0" fillId="36" borderId="7" applyNumberFormat="0">
      <alignment/>
      <protection locked="0"/>
    </xf>
    <xf numFmtId="0" fontId="7" fillId="45" borderId="20" applyBorder="0">
      <alignment/>
      <protection/>
    </xf>
    <xf numFmtId="4" fontId="32" fillId="39" borderId="17" applyNumberFormat="0" applyProtection="0">
      <alignment vertical="center"/>
    </xf>
    <xf numFmtId="4" fontId="48" fillId="39" borderId="17" applyNumberFormat="0" applyProtection="0">
      <alignment vertical="center"/>
    </xf>
    <xf numFmtId="4" fontId="32" fillId="39" borderId="17" applyNumberFormat="0" applyProtection="0">
      <alignment horizontal="left" vertical="center" indent="1"/>
    </xf>
    <xf numFmtId="0" fontId="32" fillId="39" borderId="17" applyNumberFormat="0" applyProtection="0">
      <alignment horizontal="left" vertical="top" indent="1"/>
    </xf>
    <xf numFmtId="4" fontId="32" fillId="40" borderId="17" applyNumberFormat="0" applyProtection="0">
      <alignment horizontal="right" vertical="center"/>
    </xf>
    <xf numFmtId="4" fontId="6" fillId="0" borderId="18" applyNumberFormat="0" applyProtection="0">
      <alignment horizontal="right" vertical="center"/>
    </xf>
    <xf numFmtId="4" fontId="48" fillId="40" borderId="17" applyNumberFormat="0" applyProtection="0">
      <alignment horizontal="right" vertical="center"/>
    </xf>
    <xf numFmtId="4" fontId="32" fillId="42" borderId="17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0" fontId="32" fillId="42" borderId="17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0" fontId="6" fillId="47" borderId="7">
      <alignment/>
      <protection/>
    </xf>
    <xf numFmtId="4" fontId="50" fillId="40" borderId="17" applyNumberFormat="0" applyProtection="0">
      <alignment horizontal="right" vertical="center"/>
    </xf>
    <xf numFmtId="39" fontId="0" fillId="48" borderId="0">
      <alignment/>
      <protection/>
    </xf>
    <xf numFmtId="0" fontId="51" fillId="0" borderId="0" applyNumberFormat="0" applyFill="0" applyBorder="0" applyAlignment="0" applyProtection="0"/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7" fillId="0" borderId="16">
      <alignment/>
      <protection/>
    </xf>
    <xf numFmtId="39" fontId="30" fillId="49" borderId="0">
      <alignment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4" fontId="0" fillId="0" borderId="0">
      <alignment horizontal="left" wrapText="1"/>
      <protection/>
    </xf>
    <xf numFmtId="189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2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36" borderId="0">
      <alignment horizontal="left"/>
      <protection/>
    </xf>
    <xf numFmtId="0" fontId="62" fillId="0" borderId="0">
      <alignment/>
      <protection/>
    </xf>
    <xf numFmtId="0" fontId="63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193" fontId="54" fillId="36" borderId="0">
      <alignment horizontal="left" vertical="center"/>
      <protection/>
    </xf>
    <xf numFmtId="0" fontId="9" fillId="36" borderId="0">
      <alignment horizontal="left" wrapText="1"/>
      <protection/>
    </xf>
    <xf numFmtId="0" fontId="55" fillId="0" borderId="0">
      <alignment horizontal="left" vertical="center"/>
      <protection/>
    </xf>
    <xf numFmtId="0" fontId="11" fillId="0" borderId="22" applyNumberFormat="0" applyFont="0" applyFill="0" applyAlignment="0" applyProtection="0"/>
    <xf numFmtId="0" fontId="33" fillId="0" borderId="23">
      <alignment/>
      <protection/>
    </xf>
    <xf numFmtId="0" fontId="2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 applyProtection="1">
      <alignment horizontal="right"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7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3" fontId="2" fillId="0" borderId="0" xfId="244" applyNumberFormat="1" applyFont="1" applyFill="1" applyAlignment="1">
      <alignment/>
    </xf>
    <xf numFmtId="0" fontId="3" fillId="0" borderId="2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 vertical="center"/>
    </xf>
    <xf numFmtId="3" fontId="2" fillId="0" borderId="0" xfId="244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1" fontId="2" fillId="0" borderId="0" xfId="244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15" xfId="244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 horizontal="right"/>
    </xf>
    <xf numFmtId="41" fontId="2" fillId="0" borderId="0" xfId="277" applyNumberFormat="1" applyFont="1" applyFill="1" applyAlignment="1">
      <alignment/>
    </xf>
    <xf numFmtId="41" fontId="2" fillId="0" borderId="0" xfId="277" applyNumberFormat="1" applyFont="1" applyFill="1" applyAlignment="1">
      <alignment horizontal="right"/>
    </xf>
    <xf numFmtId="41" fontId="2" fillId="0" borderId="15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2" fontId="2" fillId="0" borderId="0" xfId="277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42" fontId="2" fillId="0" borderId="0" xfId="277" applyNumberFormat="1" applyFont="1" applyFill="1" applyAlignment="1" applyProtection="1">
      <alignment/>
      <protection/>
    </xf>
    <xf numFmtId="37" fontId="2" fillId="0" borderId="0" xfId="244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 applyProtection="1">
      <alignment horizontal="left"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15" xfId="0" applyNumberFormat="1" applyFont="1" applyFill="1" applyBorder="1" applyAlignment="1" applyProtection="1">
      <alignment/>
      <protection locked="0"/>
    </xf>
    <xf numFmtId="42" fontId="2" fillId="0" borderId="0" xfId="277" applyNumberFormat="1" applyFont="1" applyFill="1" applyBorder="1" applyAlignment="1" applyProtection="1">
      <alignment/>
      <protection/>
    </xf>
    <xf numFmtId="198" fontId="2" fillId="0" borderId="0" xfId="0" applyNumberFormat="1" applyFont="1" applyFill="1" applyAlignment="1" applyProtection="1">
      <alignment horizontal="left"/>
      <protection/>
    </xf>
    <xf numFmtId="9" fontId="2" fillId="0" borderId="0" xfId="389" applyFont="1" applyFill="1" applyBorder="1" applyAlignment="1">
      <alignment/>
    </xf>
    <xf numFmtId="0" fontId="3" fillId="0" borderId="0" xfId="0" applyFont="1" applyAlignment="1">
      <alignment horizontal="center"/>
    </xf>
    <xf numFmtId="0" fontId="58" fillId="0" borderId="0" xfId="0" applyNumberFormat="1" applyFont="1" applyFill="1" applyBorder="1" applyAlignment="1">
      <alignment horizontal="left"/>
    </xf>
    <xf numFmtId="42" fontId="2" fillId="0" borderId="0" xfId="277" applyNumberFormat="1" applyFont="1" applyFill="1" applyAlignment="1">
      <alignment/>
    </xf>
    <xf numFmtId="42" fontId="2" fillId="0" borderId="0" xfId="277" applyNumberFormat="1" applyFont="1" applyFill="1" applyAlignment="1">
      <alignment horizontal="right"/>
    </xf>
    <xf numFmtId="37" fontId="2" fillId="0" borderId="0" xfId="244" applyNumberFormat="1" applyFont="1" applyFill="1" applyAlignment="1">
      <alignment/>
    </xf>
    <xf numFmtId="37" fontId="2" fillId="0" borderId="15" xfId="244" applyNumberFormat="1" applyFont="1" applyFill="1" applyBorder="1" applyAlignment="1">
      <alignment/>
    </xf>
    <xf numFmtId="42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42" fontId="2" fillId="0" borderId="16" xfId="277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168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center"/>
    </xf>
    <xf numFmtId="42" fontId="2" fillId="0" borderId="0" xfId="277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/>
    </xf>
    <xf numFmtId="197" fontId="2" fillId="0" borderId="0" xfId="0" applyNumberFormat="1" applyFont="1" applyFill="1" applyAlignment="1" applyProtection="1">
      <alignment horizontal="left"/>
      <protection/>
    </xf>
    <xf numFmtId="42" fontId="2" fillId="0" borderId="25" xfId="277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2" fontId="57" fillId="0" borderId="0" xfId="277" applyNumberFormat="1" applyFont="1" applyFill="1" applyAlignment="1">
      <alignment/>
    </xf>
    <xf numFmtId="42" fontId="57" fillId="0" borderId="0" xfId="277" applyNumberFormat="1" applyFont="1" applyFill="1" applyAlignment="1">
      <alignment horizontal="right"/>
    </xf>
    <xf numFmtId="41" fontId="57" fillId="0" borderId="0" xfId="0" applyNumberFormat="1" applyFont="1" applyFill="1" applyAlignment="1">
      <alignment horizontal="right"/>
    </xf>
    <xf numFmtId="41" fontId="57" fillId="0" borderId="15" xfId="0" applyNumberFormat="1" applyFont="1" applyFill="1" applyBorder="1" applyAlignment="1">
      <alignment horizontal="right"/>
    </xf>
    <xf numFmtId="42" fontId="57" fillId="0" borderId="16" xfId="277" applyNumberFormat="1" applyFont="1" applyFill="1" applyBorder="1" applyAlignment="1" applyProtection="1">
      <alignment/>
      <protection locked="0"/>
    </xf>
    <xf numFmtId="41" fontId="57" fillId="0" borderId="0" xfId="0" applyNumberFormat="1" applyFont="1" applyFill="1" applyAlignment="1">
      <alignment/>
    </xf>
    <xf numFmtId="42" fontId="57" fillId="0" borderId="16" xfId="277" applyNumberFormat="1" applyFont="1" applyFill="1" applyBorder="1" applyAlignment="1">
      <alignment/>
    </xf>
    <xf numFmtId="37" fontId="57" fillId="0" borderId="0" xfId="244" applyNumberFormat="1" applyFont="1" applyFill="1" applyAlignment="1">
      <alignment/>
    </xf>
    <xf numFmtId="42" fontId="57" fillId="0" borderId="0" xfId="277" applyNumberFormat="1" applyFont="1" applyFill="1" applyBorder="1" applyAlignment="1" applyProtection="1">
      <alignment/>
      <protection locked="0"/>
    </xf>
    <xf numFmtId="42" fontId="57" fillId="0" borderId="0" xfId="0" applyNumberFormat="1" applyFont="1" applyFill="1" applyAlignment="1">
      <alignment horizontal="left"/>
    </xf>
    <xf numFmtId="5" fontId="57" fillId="0" borderId="0" xfId="0" applyNumberFormat="1" applyFont="1" applyFill="1" applyAlignment="1">
      <alignment/>
    </xf>
    <xf numFmtId="42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>
      <alignment/>
    </xf>
    <xf numFmtId="10" fontId="57" fillId="0" borderId="0" xfId="0" applyNumberFormat="1" applyFont="1" applyFill="1" applyAlignment="1">
      <alignment/>
    </xf>
    <xf numFmtId="41" fontId="57" fillId="0" borderId="15" xfId="0" applyNumberFormat="1" applyFont="1" applyFill="1" applyBorder="1" applyAlignment="1" applyProtection="1">
      <alignment/>
      <protection locked="0"/>
    </xf>
    <xf numFmtId="42" fontId="57" fillId="0" borderId="25" xfId="277" applyNumberFormat="1" applyFont="1" applyFill="1" applyBorder="1" applyAlignment="1" applyProtection="1">
      <alignment vertical="top"/>
      <protection/>
    </xf>
    <xf numFmtId="10" fontId="2" fillId="0" borderId="0" xfId="0" applyNumberFormat="1" applyFont="1" applyFill="1" applyAlignment="1" applyProtection="1">
      <alignment/>
      <protection locked="0"/>
    </xf>
    <xf numFmtId="10" fontId="57" fillId="0" borderId="0" xfId="0" applyNumberFormat="1" applyFont="1" applyFill="1" applyAlignment="1" applyProtection="1">
      <alignment/>
      <protection locked="0"/>
    </xf>
    <xf numFmtId="10" fontId="57" fillId="0" borderId="15" xfId="0" applyNumberFormat="1" applyFont="1" applyFill="1" applyBorder="1" applyAlignment="1">
      <alignment/>
    </xf>
    <xf numFmtId="10" fontId="57" fillId="0" borderId="16" xfId="0" applyNumberFormat="1" applyFont="1" applyFill="1" applyBorder="1" applyAlignment="1">
      <alignment/>
    </xf>
    <xf numFmtId="42" fontId="57" fillId="0" borderId="0" xfId="0" applyNumberFormat="1" applyFont="1" applyFill="1" applyBorder="1" applyAlignment="1">
      <alignment/>
    </xf>
    <xf numFmtId="0" fontId="57" fillId="0" borderId="16" xfId="0" applyNumberFormat="1" applyFont="1" applyFill="1" applyBorder="1" applyAlignment="1">
      <alignment/>
    </xf>
    <xf numFmtId="10" fontId="57" fillId="0" borderId="15" xfId="389" applyNumberFormat="1" applyFont="1" applyFill="1" applyBorder="1" applyAlignment="1">
      <alignment horizontal="right"/>
    </xf>
    <xf numFmtId="168" fontId="57" fillId="0" borderId="0" xfId="0" applyNumberFormat="1" applyFont="1" applyFill="1" applyBorder="1" applyAlignment="1" applyProtection="1">
      <alignment/>
      <protection locked="0"/>
    </xf>
    <xf numFmtId="42" fontId="57" fillId="0" borderId="0" xfId="277" applyNumberFormat="1" applyFont="1" applyFill="1" applyBorder="1" applyAlignment="1" applyProtection="1">
      <alignment horizontal="right"/>
      <protection locked="0"/>
    </xf>
    <xf numFmtId="3" fontId="2" fillId="0" borderId="0" xfId="244" applyNumberFormat="1" applyFont="1" applyFill="1" applyAlignment="1">
      <alignment horizontal="right"/>
    </xf>
    <xf numFmtId="168" fontId="2" fillId="0" borderId="16" xfId="0" applyNumberFormat="1" applyFont="1" applyFill="1" applyBorder="1" applyAlignment="1" applyProtection="1">
      <alignment/>
      <protection locked="0"/>
    </xf>
    <xf numFmtId="42" fontId="57" fillId="0" borderId="0" xfId="0" applyNumberFormat="1" applyFont="1" applyFill="1" applyBorder="1" applyAlignment="1" applyProtection="1">
      <alignment/>
      <protection locked="0"/>
    </xf>
    <xf numFmtId="9" fontId="2" fillId="0" borderId="0" xfId="0" applyNumberFormat="1" applyFont="1" applyFill="1" applyAlignment="1">
      <alignment/>
    </xf>
    <xf numFmtId="42" fontId="57" fillId="0" borderId="14" xfId="244" applyNumberFormat="1" applyFont="1" applyFill="1" applyBorder="1" applyAlignment="1">
      <alignment/>
    </xf>
  </cellXfs>
  <cellStyles count="48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08C Power Cost Comparison" xfId="68"/>
    <cellStyle name="_DEM-WP (C) Power Cost 2006GRC Order" xfId="69"/>
    <cellStyle name="_DEM-WP (C) Power Cost 2006GRC Order_04 07E Wild Horse Wind Expansion (C) (2)" xfId="70"/>
    <cellStyle name="_DEM-WP (C) Power Cost 2006GRC Order_4 31 Regulatory Assets and Liabilities  7 06- Exhibit D" xfId="71"/>
    <cellStyle name="_DEM-WP (C) Power Cost 2006GRC Order_4 32 Regulatory Assets and Liabilities  7 06- Exhibit D" xfId="72"/>
    <cellStyle name="_DEM-WP (C) Power Cost 2006GRC Order_Book9" xfId="73"/>
    <cellStyle name="_DEM-WP Revised (HC) Wild Horse 2006GRC" xfId="74"/>
    <cellStyle name="_DEM-WP(C) Colstrip FOR" xfId="75"/>
    <cellStyle name="_DEM-WP(C) Costs not in AURORA 2006GRC" xfId="76"/>
    <cellStyle name="_DEM-WP(C) Costs not in AURORA 2006GRC_4 31 Regulatory Assets and Liabilities  7 06- Exhibit D" xfId="77"/>
    <cellStyle name="_DEM-WP(C) Costs not in AURORA 2006GRC_4 32 Regulatory Assets and Liabilities  7 06- Exhibit D" xfId="78"/>
    <cellStyle name="_DEM-WP(C) Costs not in AURORA 2006GRC_Book9" xfId="79"/>
    <cellStyle name="_DEM-WP(C) Costs not in AURORA 2007GRC" xfId="80"/>
    <cellStyle name="_DEM-WP(C) Costs not in AURORA 2007PCORC-5.07Update" xfId="81"/>
    <cellStyle name="_DEM-WP(C) Costs not in AURORA 2007PCORC-5.07Update_DEM-WP(C) Production O&amp;M 2009GRC Rebuttal" xfId="82"/>
    <cellStyle name="_DEM-WP(C) Prod O&amp;M 2007GRC" xfId="83"/>
    <cellStyle name="_DEM-WP(C) Rate Year Sumas by Month Update Corrected" xfId="84"/>
    <cellStyle name="_DEM-WP(C) Sumas Proforma 11.14.07" xfId="85"/>
    <cellStyle name="_DEM-WP(C) Sumas Proforma 11.5.07" xfId="86"/>
    <cellStyle name="_DEM-WP(C) Westside Hydro Data_051007" xfId="87"/>
    <cellStyle name="_Fixed Gas Transport 1 19 09" xfId="88"/>
    <cellStyle name="_Fuel Prices 4-14" xfId="89"/>
    <cellStyle name="_Fuel Prices 4-14_04 07E Wild Horse Wind Expansion (C) (2)" xfId="90"/>
    <cellStyle name="_Fuel Prices 4-14_4 31 Regulatory Assets and Liabilities  7 06- Exhibit D" xfId="91"/>
    <cellStyle name="_Fuel Prices 4-14_4 32 Regulatory Assets and Liabilities  7 06- Exhibit D" xfId="92"/>
    <cellStyle name="_Fuel Prices 4-14_Book9" xfId="93"/>
    <cellStyle name="_Gas Transportation Charges_2009GRC_120308" xfId="94"/>
    <cellStyle name="_NIM 06 Base Case Current Trends" xfId="95"/>
    <cellStyle name="_PC DRAFT 10 15 07" xfId="96"/>
    <cellStyle name="_Portfolio SPlan Base Case.xls Chart 1" xfId="97"/>
    <cellStyle name="_Portfolio SPlan Base Case.xls Chart 2" xfId="98"/>
    <cellStyle name="_Portfolio SPlan Base Case.xls Chart 3" xfId="99"/>
    <cellStyle name="_Power Cost Value Copy 11.30.05 gas 1.09.06 AURORA at 1.10.06" xfId="100"/>
    <cellStyle name="_Power Cost Value Copy 11.30.05 gas 1.09.06 AURORA at 1.10.06_04 07E Wild Horse Wind Expansion (C) (2)" xfId="101"/>
    <cellStyle name="_Power Cost Value Copy 11.30.05 gas 1.09.06 AURORA at 1.10.06_4 31 Regulatory Assets and Liabilities  7 06- Exhibit D" xfId="102"/>
    <cellStyle name="_Power Cost Value Copy 11.30.05 gas 1.09.06 AURORA at 1.10.06_4 32 Regulatory Assets and Liabilities  7 06- Exhibit D" xfId="103"/>
    <cellStyle name="_Power Cost Value Copy 11.30.05 gas 1.09.06 AURORA at 1.10.06_Book9" xfId="104"/>
    <cellStyle name="_Power Costs Rate Year 11-13-07" xfId="105"/>
    <cellStyle name="_Pro Forma Rev 07 GRC" xfId="106"/>
    <cellStyle name="_Recon to Darrin's 5.11.05 proforma" xfId="107"/>
    <cellStyle name="_Recon to Darrin's 5.11.05 proforma_4 31 Regulatory Assets and Liabilities  7 06- Exhibit D" xfId="108"/>
    <cellStyle name="_Recon to Darrin's 5.11.05 proforma_4 32 Regulatory Assets and Liabilities  7 06- Exhibit D" xfId="109"/>
    <cellStyle name="_Recon to Darrin's 5.11.05 proforma_Book9" xfId="110"/>
    <cellStyle name="_Revenue" xfId="111"/>
    <cellStyle name="_Revenue_Data" xfId="112"/>
    <cellStyle name="_Revenue_Data_1" xfId="113"/>
    <cellStyle name="_Revenue_Data_Pro Forma Rev 09 GRC" xfId="114"/>
    <cellStyle name="_Revenue_Data_Pro Forma Rev 2010 GRC" xfId="115"/>
    <cellStyle name="_Revenue_Data_Pro Forma Rev 2010 GRC_Preliminary" xfId="116"/>
    <cellStyle name="_Revenue_Data_Revenue (Feb 09 - Jan 10)" xfId="117"/>
    <cellStyle name="_Revenue_Data_Revenue (Jan 09 - Dec 09)" xfId="118"/>
    <cellStyle name="_Revenue_Data_Revenue (Mar 09 - Feb 10)" xfId="119"/>
    <cellStyle name="_Revenue_Data_Volume Exhibit (Jan09 - Dec09)" xfId="120"/>
    <cellStyle name="_Revenue_Mins" xfId="121"/>
    <cellStyle name="_Revenue_Pro Forma Rev 07 GRC" xfId="122"/>
    <cellStyle name="_Revenue_Pro Forma Rev 08 GRC" xfId="123"/>
    <cellStyle name="_Revenue_Pro Forma Rev 09 GRC" xfId="124"/>
    <cellStyle name="_Revenue_Pro Forma Rev 2010 GRC" xfId="125"/>
    <cellStyle name="_Revenue_Pro Forma Rev 2010 GRC_Preliminary" xfId="126"/>
    <cellStyle name="_Revenue_Revenue (Feb 09 - Jan 10)" xfId="127"/>
    <cellStyle name="_Revenue_Revenue (Jan 09 - Dec 09)" xfId="128"/>
    <cellStyle name="_Revenue_Revenue (Mar 09 - Feb 10)" xfId="129"/>
    <cellStyle name="_Revenue_Sheet2" xfId="130"/>
    <cellStyle name="_Revenue_Therms Data" xfId="131"/>
    <cellStyle name="_Revenue_Therms Data Rerun" xfId="132"/>
    <cellStyle name="_Revenue_Volume Exhibit (Jan09 - Dec09)" xfId="133"/>
    <cellStyle name="_Sumas Proforma - 11-09-07" xfId="134"/>
    <cellStyle name="_Sumas Property Taxes v1" xfId="135"/>
    <cellStyle name="_Tenaska Comparison" xfId="136"/>
    <cellStyle name="_Tenaska Comparison_4 31 Regulatory Assets and Liabilities  7 06- Exhibit D" xfId="137"/>
    <cellStyle name="_Tenaska Comparison_4 32 Regulatory Assets and Liabilities  7 06- Exhibit D" xfId="138"/>
    <cellStyle name="_Tenaska Comparison_Book9" xfId="139"/>
    <cellStyle name="_Therms Data" xfId="140"/>
    <cellStyle name="_Therms Data_Pro Forma Rev 09 GRC" xfId="141"/>
    <cellStyle name="_Therms Data_Pro Forma Rev 2010 GRC" xfId="142"/>
    <cellStyle name="_Therms Data_Pro Forma Rev 2010 GRC_Preliminary" xfId="143"/>
    <cellStyle name="_Therms Data_Revenue (Feb 09 - Jan 10)" xfId="144"/>
    <cellStyle name="_Therms Data_Revenue (Jan 09 - Dec 09)" xfId="145"/>
    <cellStyle name="_Therms Data_Revenue (Mar 09 - Feb 10)" xfId="146"/>
    <cellStyle name="_Therms Data_Volume Exhibit (Jan09 - Dec09)" xfId="147"/>
    <cellStyle name="_Value Copy 11 30 05 gas 12 09 05 AURORA at 12 14 05" xfId="148"/>
    <cellStyle name="_Value Copy 11 30 05 gas 12 09 05 AURORA at 12 14 05_04 07E Wild Horse Wind Expansion (C) (2)" xfId="149"/>
    <cellStyle name="_Value Copy 11 30 05 gas 12 09 05 AURORA at 12 14 05_4 31 Regulatory Assets and Liabilities  7 06- Exhibit D" xfId="150"/>
    <cellStyle name="_Value Copy 11 30 05 gas 12 09 05 AURORA at 12 14 05_4 32 Regulatory Assets and Liabilities  7 06- Exhibit D" xfId="151"/>
    <cellStyle name="_Value Copy 11 30 05 gas 12 09 05 AURORA at 12 14 05_Book9" xfId="152"/>
    <cellStyle name="_VC 2007GRC PC 10312007" xfId="153"/>
    <cellStyle name="_VC 6.15.06 update on 06GRC power costs.xls Chart 1" xfId="154"/>
    <cellStyle name="_VC 6.15.06 update on 06GRC power costs.xls Chart 1_04 07E Wild Horse Wind Expansion (C) (2)" xfId="155"/>
    <cellStyle name="_VC 6.15.06 update on 06GRC power costs.xls Chart 1_4 31 Regulatory Assets and Liabilities  7 06- Exhibit D" xfId="156"/>
    <cellStyle name="_VC 6.15.06 update on 06GRC power costs.xls Chart 1_4 32 Regulatory Assets and Liabilities  7 06- Exhibit D" xfId="157"/>
    <cellStyle name="_VC 6.15.06 update on 06GRC power costs.xls Chart 1_Book9" xfId="158"/>
    <cellStyle name="_VC 6.15.06 update on 06GRC power costs.xls Chart 2" xfId="159"/>
    <cellStyle name="_VC 6.15.06 update on 06GRC power costs.xls Chart 2_04 07E Wild Horse Wind Expansion (C) (2)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4 31 Regulatory Assets and Liabilities  7 06- Exhibit D" xfId="166"/>
    <cellStyle name="_VC 6.15.06 update on 06GRC power costs.xls Chart 3_4 32 Regulatory Assets and Liabilities  7 06- Exhibit D" xfId="167"/>
    <cellStyle name="_VC 6.15.06 update on 06GRC power costs.xls Chart 3_Book9" xfId="168"/>
    <cellStyle name="0,0&#13;&#10;NA&#13;&#10;" xfId="169"/>
    <cellStyle name="0000" xfId="170"/>
    <cellStyle name="000000" xfId="171"/>
    <cellStyle name="20% - Accent1" xfId="172"/>
    <cellStyle name="20% - Accent1 2" xfId="173"/>
    <cellStyle name="20% - Accent1 3" xfId="174"/>
    <cellStyle name="20% - Accent2" xfId="175"/>
    <cellStyle name="20% - Accent2 2" xfId="176"/>
    <cellStyle name="20% - Accent2 3" xfId="177"/>
    <cellStyle name="20% - Accent3" xfId="178"/>
    <cellStyle name="20% - Accent3 2" xfId="179"/>
    <cellStyle name="20% - Accent3 3" xfId="180"/>
    <cellStyle name="20% - Accent4" xfId="181"/>
    <cellStyle name="20% - Accent4 2" xfId="182"/>
    <cellStyle name="20% - Accent4 3" xfId="183"/>
    <cellStyle name="20% - Accent5" xfId="184"/>
    <cellStyle name="20% - Accent5 2" xfId="185"/>
    <cellStyle name="20% - Accent5 3" xfId="186"/>
    <cellStyle name="20% - Accent6" xfId="187"/>
    <cellStyle name="20% - Accent6 2" xfId="188"/>
    <cellStyle name="20% - Accent6 3" xfId="189"/>
    <cellStyle name="40% - Accent1" xfId="190"/>
    <cellStyle name="40% - Accent1 2" xfId="191"/>
    <cellStyle name="40% - Accent1 3" xfId="192"/>
    <cellStyle name="40% - Accent2" xfId="193"/>
    <cellStyle name="40% - Accent2 2" xfId="194"/>
    <cellStyle name="40% - Accent2 3" xfId="195"/>
    <cellStyle name="40% - Accent3" xfId="196"/>
    <cellStyle name="40% - Accent3 2" xfId="197"/>
    <cellStyle name="40% - Accent3 3" xfId="198"/>
    <cellStyle name="40% - Accent4" xfId="199"/>
    <cellStyle name="40% - Accent4 2" xfId="200"/>
    <cellStyle name="40% - Accent4 3" xfId="201"/>
    <cellStyle name="40% - Accent5" xfId="202"/>
    <cellStyle name="40% - Accent5 2" xfId="203"/>
    <cellStyle name="40% - Accent5 3" xfId="204"/>
    <cellStyle name="40% - Accent6" xfId="205"/>
    <cellStyle name="40% - Accent6 2" xfId="206"/>
    <cellStyle name="40% - Accent6 3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1 - 20%" xfId="215"/>
    <cellStyle name="Accent1 - 40%" xfId="216"/>
    <cellStyle name="Accent1 - 60%" xfId="217"/>
    <cellStyle name="Accent2" xfId="218"/>
    <cellStyle name="Accent2 - 20%" xfId="219"/>
    <cellStyle name="Accent2 - 40%" xfId="220"/>
    <cellStyle name="Accent2 - 60%" xfId="221"/>
    <cellStyle name="Accent3" xfId="222"/>
    <cellStyle name="Accent3 - 20%" xfId="223"/>
    <cellStyle name="Accent3 - 40%" xfId="224"/>
    <cellStyle name="Accent3 - 60%" xfId="225"/>
    <cellStyle name="Accent4" xfId="226"/>
    <cellStyle name="Accent4 - 20%" xfId="227"/>
    <cellStyle name="Accent4 - 40%" xfId="228"/>
    <cellStyle name="Accent4 - 60%" xfId="229"/>
    <cellStyle name="Accent5" xfId="230"/>
    <cellStyle name="Accent5 - 20%" xfId="231"/>
    <cellStyle name="Accent5 - 40%" xfId="232"/>
    <cellStyle name="Accent5 - 60%" xfId="233"/>
    <cellStyle name="Accent6" xfId="234"/>
    <cellStyle name="Accent6 - 20%" xfId="235"/>
    <cellStyle name="Accent6 - 40%" xfId="236"/>
    <cellStyle name="Accent6 - 60%" xfId="237"/>
    <cellStyle name="Bad" xfId="238"/>
    <cellStyle name="blank" xfId="239"/>
    <cellStyle name="Calc Currency (0)" xfId="240"/>
    <cellStyle name="Calculation" xfId="241"/>
    <cellStyle name="Check Cell" xfId="242"/>
    <cellStyle name="CheckCell" xfId="243"/>
    <cellStyle name="Comma" xfId="244"/>
    <cellStyle name="Comma [0]" xfId="245"/>
    <cellStyle name="Comma 10" xfId="246"/>
    <cellStyle name="Comma 11" xfId="247"/>
    <cellStyle name="Comma 12" xfId="248"/>
    <cellStyle name="Comma 13" xfId="249"/>
    <cellStyle name="Comma 2" xfId="250"/>
    <cellStyle name="Comma 2 2" xfId="251"/>
    <cellStyle name="Comma 2 3" xfId="252"/>
    <cellStyle name="Comma 3" xfId="253"/>
    <cellStyle name="Comma 3 2" xfId="254"/>
    <cellStyle name="Comma 4" xfId="255"/>
    <cellStyle name="Comma 4 2" xfId="256"/>
    <cellStyle name="Comma 5" xfId="257"/>
    <cellStyle name="Comma 6" xfId="258"/>
    <cellStyle name="Comma 7" xfId="259"/>
    <cellStyle name="Comma 8" xfId="260"/>
    <cellStyle name="Comma 9" xfId="261"/>
    <cellStyle name="Comma0" xfId="262"/>
    <cellStyle name="Comma0 - Style2" xfId="263"/>
    <cellStyle name="Comma0 - Style4" xfId="264"/>
    <cellStyle name="Comma0 - Style5" xfId="265"/>
    <cellStyle name="Comma0 2" xfId="266"/>
    <cellStyle name="Comma0 3" xfId="267"/>
    <cellStyle name="Comma0 4" xfId="268"/>
    <cellStyle name="Comma0_00COS Ind Allocators" xfId="269"/>
    <cellStyle name="Comma1 - Style1" xfId="270"/>
    <cellStyle name="Copied" xfId="271"/>
    <cellStyle name="COST1" xfId="272"/>
    <cellStyle name="Curren - Style1" xfId="273"/>
    <cellStyle name="Curren - Style2" xfId="274"/>
    <cellStyle name="Curren - Style5" xfId="275"/>
    <cellStyle name="Curren - Style6" xfId="276"/>
    <cellStyle name="Currency" xfId="277"/>
    <cellStyle name="Currency [0]" xfId="278"/>
    <cellStyle name="Currency 10" xfId="279"/>
    <cellStyle name="Currency 11" xfId="280"/>
    <cellStyle name="Currency 2" xfId="281"/>
    <cellStyle name="Currency 2 2" xfId="282"/>
    <cellStyle name="Currency 3" xfId="283"/>
    <cellStyle name="Currency 4" xfId="284"/>
    <cellStyle name="Currency 5" xfId="285"/>
    <cellStyle name="Currency 6" xfId="286"/>
    <cellStyle name="Currency 7" xfId="287"/>
    <cellStyle name="Currency 8" xfId="288"/>
    <cellStyle name="Currency 9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2" xfId="352"/>
    <cellStyle name="Normal 2 2" xfId="353"/>
    <cellStyle name="Normal 2 2 2" xfId="354"/>
    <cellStyle name="Normal 2 2 3" xfId="355"/>
    <cellStyle name="Normal 2 3" xfId="356"/>
    <cellStyle name="Normal 2 4" xfId="357"/>
    <cellStyle name="Normal 2 5" xfId="358"/>
    <cellStyle name="Normal 2 6" xfId="359"/>
    <cellStyle name="Normal 2 7" xfId="360"/>
    <cellStyle name="Normal 2_Allocation Method - Working File" xfId="361"/>
    <cellStyle name="Normal 3" xfId="362"/>
    <cellStyle name="Normal 3 2" xfId="363"/>
    <cellStyle name="Normal 3 3" xfId="364"/>
    <cellStyle name="Normal 3 4" xfId="365"/>
    <cellStyle name="Normal 3 5" xfId="366"/>
    <cellStyle name="Normal 3_Net Classified Plant" xfId="367"/>
    <cellStyle name="Normal 4" xfId="368"/>
    <cellStyle name="Normal 4 2" xfId="369"/>
    <cellStyle name="Normal 5" xfId="370"/>
    <cellStyle name="Normal 6" xfId="371"/>
    <cellStyle name="Normal 7" xfId="372"/>
    <cellStyle name="Normal 8" xfId="373"/>
    <cellStyle name="Normal 8 2" xfId="374"/>
    <cellStyle name="Normal 9" xfId="375"/>
    <cellStyle name="Note" xfId="376"/>
    <cellStyle name="Note 10" xfId="377"/>
    <cellStyle name="Note 11" xfId="378"/>
    <cellStyle name="Note 12" xfId="379"/>
    <cellStyle name="Note 5" xfId="380"/>
    <cellStyle name="Note 6" xfId="381"/>
    <cellStyle name="Note 7" xfId="382"/>
    <cellStyle name="Note 8" xfId="383"/>
    <cellStyle name="Note 9" xfId="384"/>
    <cellStyle name="Output" xfId="385"/>
    <cellStyle name="Percen - Style1" xfId="386"/>
    <cellStyle name="Percen - Style2" xfId="387"/>
    <cellStyle name="Percen - Style3" xfId="388"/>
    <cellStyle name="Percent" xfId="389"/>
    <cellStyle name="Percent (0)" xfId="390"/>
    <cellStyle name="Percent [2]" xfId="391"/>
    <cellStyle name="Percent 2" xfId="392"/>
    <cellStyle name="Percent 3" xfId="393"/>
    <cellStyle name="Percent 3 2" xfId="394"/>
    <cellStyle name="Percent 4" xfId="395"/>
    <cellStyle name="Percent 4 2" xfId="396"/>
    <cellStyle name="Percent 5" xfId="397"/>
    <cellStyle name="Percent 6" xfId="398"/>
    <cellStyle name="Percent 7" xfId="399"/>
    <cellStyle name="Percent 8" xfId="400"/>
    <cellStyle name="Processing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purple - Style8" xfId="408"/>
    <cellStyle name="RED" xfId="409"/>
    <cellStyle name="Red - Style7" xfId="410"/>
    <cellStyle name="RED_04 07E Wild Horse Wind Expansion (C) (2)" xfId="411"/>
    <cellStyle name="Report" xfId="412"/>
    <cellStyle name="Report Bar" xfId="413"/>
    <cellStyle name="Report Heading" xfId="414"/>
    <cellStyle name="Report Percent" xfId="415"/>
    <cellStyle name="Report Unit Cost" xfId="416"/>
    <cellStyle name="Reports" xfId="417"/>
    <cellStyle name="Reports Total" xfId="418"/>
    <cellStyle name="Reports Unit Cost Total" xfId="419"/>
    <cellStyle name="Reports_Book9" xfId="420"/>
    <cellStyle name="RevList" xfId="421"/>
    <cellStyle name="round100" xfId="422"/>
    <cellStyle name="SAPBEXaggData" xfId="423"/>
    <cellStyle name="SAPBEXaggDataEmph" xfId="424"/>
    <cellStyle name="SAPBEXaggItem" xfId="425"/>
    <cellStyle name="SAPBEXaggItemX" xfId="426"/>
    <cellStyle name="SAPBEXchaText" xfId="427"/>
    <cellStyle name="SAPBEXchaText 2" xfId="428"/>
    <cellStyle name="SAPBEXexcBad7" xfId="429"/>
    <cellStyle name="SAPBEXexcBad8" xfId="430"/>
    <cellStyle name="SAPBEXexcBad9" xfId="431"/>
    <cellStyle name="SAPBEXexcCritical4" xfId="432"/>
    <cellStyle name="SAPBEXexcCritical5" xfId="433"/>
    <cellStyle name="SAPBEXexcCritical6" xfId="434"/>
    <cellStyle name="SAPBEXexcGood1" xfId="435"/>
    <cellStyle name="SAPBEXexcGood2" xfId="436"/>
    <cellStyle name="SAPBEXexcGood3" xfId="437"/>
    <cellStyle name="SAPBEXfilterDrill" xfId="438"/>
    <cellStyle name="SAPBEXfilterItem" xfId="439"/>
    <cellStyle name="SAPBEXfilterText" xfId="440"/>
    <cellStyle name="SAPBEXformats" xfId="441"/>
    <cellStyle name="SAPBEXheaderItem" xfId="442"/>
    <cellStyle name="SAPBEXheaderText" xfId="443"/>
    <cellStyle name="SAPBEXHLevel0" xfId="444"/>
    <cellStyle name="SAPBEXHLevel0X" xfId="445"/>
    <cellStyle name="SAPBEXHLevel1" xfId="446"/>
    <cellStyle name="SAPBEXHLevel1X" xfId="447"/>
    <cellStyle name="SAPBEXHLevel2" xfId="448"/>
    <cellStyle name="SAPBEXHLevel2X" xfId="449"/>
    <cellStyle name="SAPBEXHLevel3" xfId="450"/>
    <cellStyle name="SAPBEXHLevel3X" xfId="451"/>
    <cellStyle name="SAPBEXinputData" xfId="452"/>
    <cellStyle name="SAPBEXItemHeader" xfId="453"/>
    <cellStyle name="SAPBEXresData" xfId="454"/>
    <cellStyle name="SAPBEXresDataEmph" xfId="455"/>
    <cellStyle name="SAPBEXresItem" xfId="456"/>
    <cellStyle name="SAPBEXresItemX" xfId="457"/>
    <cellStyle name="SAPBEXstdData" xfId="458"/>
    <cellStyle name="SAPBEXstdData 2" xfId="459"/>
    <cellStyle name="SAPBEXstdDataEmph" xfId="460"/>
    <cellStyle name="SAPBEXstdItem" xfId="461"/>
    <cellStyle name="SAPBEXstdItem 2" xfId="462"/>
    <cellStyle name="SAPBEXstdItemX" xfId="463"/>
    <cellStyle name="SAPBEXtitle" xfId="464"/>
    <cellStyle name="SAPBEXunassignedItem" xfId="465"/>
    <cellStyle name="SAPBEXundefined" xfId="466"/>
    <cellStyle name="shade" xfId="467"/>
    <cellStyle name="Sheet Title" xfId="468"/>
    <cellStyle name="StmtTtl1" xfId="469"/>
    <cellStyle name="StmtTtl1 2" xfId="470"/>
    <cellStyle name="StmtTtl1 3" xfId="471"/>
    <cellStyle name="StmtTtl1 4" xfId="472"/>
    <cellStyle name="StmtTtl2" xfId="473"/>
    <cellStyle name="STYL1 - Style1" xfId="474"/>
    <cellStyle name="Style 1" xfId="475"/>
    <cellStyle name="Style 1 2" xfId="476"/>
    <cellStyle name="Style 1 2 2" xfId="477"/>
    <cellStyle name="Style 1 3" xfId="478"/>
    <cellStyle name="Style 1 3 2" xfId="479"/>
    <cellStyle name="Style 1 3 2 2" xfId="480"/>
    <cellStyle name="Style 1 3 3" xfId="481"/>
    <cellStyle name="Style 1 3 4" xfId="482"/>
    <cellStyle name="Style 1 4" xfId="483"/>
    <cellStyle name="Style 1_4 31 Regulatory Assets and Liabilities  7 06- Exhibit D" xfId="484"/>
    <cellStyle name="Subtotal" xfId="485"/>
    <cellStyle name="Sub-total" xfId="486"/>
    <cellStyle name="taples Plaza" xfId="487"/>
    <cellStyle name="Tickmark" xfId="488"/>
    <cellStyle name="Title" xfId="489"/>
    <cellStyle name="Title: Major" xfId="490"/>
    <cellStyle name="Title: Minor" xfId="491"/>
    <cellStyle name="Title: Worksheet" xfId="492"/>
    <cellStyle name="Total" xfId="493"/>
    <cellStyle name="Total4 - Style4" xfId="494"/>
    <cellStyle name="Warning Text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My%20Documents\SOG\Revised%20Final%20SOG%2003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OPSTATS-RELEAS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40.7109375" style="1" customWidth="1"/>
    <col min="3" max="4" width="15.7109375" style="1" customWidth="1"/>
    <col min="5" max="5" width="10.7109375" style="1" customWidth="1"/>
    <col min="6" max="16384" width="9.140625" style="1" customWidth="1"/>
  </cols>
  <sheetData>
    <row r="1" spans="1:5" ht="12.75">
      <c r="A1" s="2"/>
      <c r="D1"/>
      <c r="E1" s="17"/>
    </row>
    <row r="2" spans="4:5" ht="13.5" thickBot="1">
      <c r="D2"/>
      <c r="E2" s="17" t="s">
        <v>86</v>
      </c>
    </row>
    <row r="3" spans="1:5" ht="14.25" thickBot="1" thickTop="1">
      <c r="A3" s="3"/>
      <c r="B3" s="3"/>
      <c r="C3" s="3"/>
      <c r="D3"/>
      <c r="E3" s="4" t="s">
        <v>85</v>
      </c>
    </row>
    <row r="4" spans="1:4" ht="13.5" thickTop="1">
      <c r="A4" s="3"/>
      <c r="B4" s="3"/>
      <c r="C4" s="3"/>
      <c r="D4" s="3"/>
    </row>
    <row r="5" spans="1:5" ht="12.75">
      <c r="A5" s="86" t="s">
        <v>66</v>
      </c>
      <c r="B5" s="86"/>
      <c r="C5" s="86"/>
      <c r="D5" s="86"/>
      <c r="E5" s="86"/>
    </row>
    <row r="6" spans="1:5" ht="12.75">
      <c r="A6" s="87" t="s">
        <v>69</v>
      </c>
      <c r="B6" s="87"/>
      <c r="C6" s="87"/>
      <c r="D6" s="87"/>
      <c r="E6" s="87"/>
    </row>
    <row r="7" spans="1:5" ht="12.75">
      <c r="A7" s="87" t="s">
        <v>67</v>
      </c>
      <c r="B7" s="87"/>
      <c r="C7" s="87"/>
      <c r="D7" s="87"/>
      <c r="E7" s="87"/>
    </row>
    <row r="8" spans="1:5" ht="12.75">
      <c r="A8" s="87" t="s">
        <v>68</v>
      </c>
      <c r="B8" s="87"/>
      <c r="C8" s="87"/>
      <c r="D8" s="87"/>
      <c r="E8" s="87"/>
    </row>
    <row r="9" spans="1:5" ht="12.75">
      <c r="A9" s="88" t="s">
        <v>65</v>
      </c>
      <c r="B9" s="88"/>
      <c r="C9" s="88"/>
      <c r="D9" s="88"/>
      <c r="E9" s="88"/>
    </row>
    <row r="10" spans="1:5" ht="12.75">
      <c r="A10" s="64"/>
      <c r="B10" s="64"/>
      <c r="C10" s="64"/>
      <c r="D10" s="64"/>
      <c r="E10" s="64"/>
    </row>
    <row r="11" spans="1:4" ht="12.75">
      <c r="A11" s="5" t="s">
        <v>1</v>
      </c>
      <c r="B11" s="3"/>
      <c r="C11" s="3"/>
      <c r="D11" s="6" t="s">
        <v>0</v>
      </c>
    </row>
    <row r="12" spans="1:4" ht="12.75">
      <c r="A12" s="7" t="s">
        <v>2</v>
      </c>
      <c r="B12" s="8" t="s">
        <v>3</v>
      </c>
      <c r="C12" s="9"/>
      <c r="D12" s="9" t="s">
        <v>4</v>
      </c>
    </row>
    <row r="13" spans="1:4" ht="12.75">
      <c r="A13" s="10"/>
      <c r="B13" s="11"/>
      <c r="C13" s="12"/>
      <c r="D13" s="13"/>
    </row>
    <row r="14" spans="1:4" ht="13.5">
      <c r="A14" s="10">
        <v>1</v>
      </c>
      <c r="B14" s="11" t="s">
        <v>5</v>
      </c>
      <c r="C14" s="109">
        <f>'Gas Summary'!G47</f>
        <v>1657792776.5082355</v>
      </c>
      <c r="D14" s="13" t="s">
        <v>0</v>
      </c>
    </row>
    <row r="15" spans="1:4" ht="13.5">
      <c r="A15" s="10">
        <f aca="true" t="shared" si="0" ref="A15:A24">A14+1</f>
        <v>2</v>
      </c>
      <c r="B15" s="11" t="s">
        <v>0</v>
      </c>
      <c r="C15" s="110" t="s">
        <v>0</v>
      </c>
      <c r="D15" s="13" t="s">
        <v>0</v>
      </c>
    </row>
    <row r="16" spans="1:4" ht="13.5">
      <c r="A16" s="10">
        <f t="shared" si="0"/>
        <v>3</v>
      </c>
      <c r="B16" s="22" t="s">
        <v>70</v>
      </c>
      <c r="C16" s="109">
        <f>C14</f>
        <v>1657792776.5082355</v>
      </c>
      <c r="D16" s="13"/>
    </row>
    <row r="17" spans="1:4" ht="12.75">
      <c r="A17" s="10">
        <f t="shared" si="0"/>
        <v>4</v>
      </c>
      <c r="B17" s="15"/>
      <c r="C17" s="22"/>
      <c r="D17" s="13"/>
    </row>
    <row r="18" spans="1:4" ht="13.5">
      <c r="A18" s="10">
        <f t="shared" si="0"/>
        <v>5</v>
      </c>
      <c r="B18" s="11" t="s">
        <v>6</v>
      </c>
      <c r="C18" s="111">
        <f>'Cost of Capital'!E14+'Cost of Capital'!E15</f>
        <v>0.031</v>
      </c>
      <c r="D18" s="112" t="s">
        <v>0</v>
      </c>
    </row>
    <row r="19" spans="1:4" ht="13.5">
      <c r="A19" s="10">
        <f t="shared" si="0"/>
        <v>6</v>
      </c>
      <c r="B19" s="11" t="s">
        <v>7</v>
      </c>
      <c r="C19" s="101"/>
      <c r="D19" s="113">
        <f>+C16*C18</f>
        <v>51391576.0717553</v>
      </c>
    </row>
    <row r="20" spans="1:4" ht="12.75">
      <c r="A20" s="10">
        <f t="shared" si="0"/>
        <v>7</v>
      </c>
      <c r="B20" s="15"/>
      <c r="C20" s="114"/>
      <c r="D20" s="115"/>
    </row>
    <row r="21" spans="1:4" ht="13.5">
      <c r="A21" s="10">
        <f t="shared" si="0"/>
        <v>8</v>
      </c>
      <c r="B21" s="15" t="s">
        <v>11</v>
      </c>
      <c r="C21" s="22"/>
      <c r="D21" s="116">
        <f>-D19</f>
        <v>-51391576.0717553</v>
      </c>
    </row>
    <row r="22" spans="1:4" ht="12.75">
      <c r="A22" s="10">
        <f t="shared" si="0"/>
        <v>9</v>
      </c>
      <c r="B22" s="15" t="s">
        <v>0</v>
      </c>
      <c r="C22" s="22"/>
      <c r="D22" s="13" t="s">
        <v>0</v>
      </c>
    </row>
    <row r="23" spans="1:4" ht="13.5">
      <c r="A23" s="10">
        <f t="shared" si="0"/>
        <v>10</v>
      </c>
      <c r="B23" s="15" t="s">
        <v>8</v>
      </c>
      <c r="C23" s="117">
        <v>0.35</v>
      </c>
      <c r="D23" s="100">
        <f>D21*0.35</f>
        <v>-17987051.62511435</v>
      </c>
    </row>
    <row r="24" spans="1:4" ht="14.25" thickBot="1">
      <c r="A24" s="10">
        <f t="shared" si="0"/>
        <v>11</v>
      </c>
      <c r="B24" s="15" t="s">
        <v>9</v>
      </c>
      <c r="C24" s="22"/>
      <c r="D24" s="118">
        <f>-D23</f>
        <v>17987051.62511435</v>
      </c>
    </row>
    <row r="25" spans="1:4" ht="13.5" thickTop="1">
      <c r="A25" s="10"/>
      <c r="B25" s="15"/>
      <c r="C25" s="16"/>
      <c r="D25" s="14"/>
    </row>
  </sheetData>
  <sheetProtection/>
  <mergeCells count="5">
    <mergeCell ref="A5:E5"/>
    <mergeCell ref="A6:E6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31" sqref="B31"/>
    </sheetView>
  </sheetViews>
  <sheetFormatPr defaultColWidth="9.140625" defaultRowHeight="12.75"/>
  <cols>
    <col min="2" max="2" width="41.7109375" style="0" bestFit="1" customWidth="1"/>
    <col min="3" max="3" width="11.7109375" style="0" customWidth="1"/>
    <col min="4" max="4" width="7.57421875" style="0" bestFit="1" customWidth="1"/>
    <col min="5" max="5" width="10.421875" style="0" customWidth="1"/>
  </cols>
  <sheetData>
    <row r="2" ht="13.5" thickBot="1">
      <c r="E2" s="83" t="s">
        <v>83</v>
      </c>
    </row>
    <row r="3" ht="14.25" thickBot="1" thickTop="1">
      <c r="E3" s="84" t="s">
        <v>84</v>
      </c>
    </row>
    <row r="4" ht="13.5" thickTop="1">
      <c r="E4" s="85"/>
    </row>
    <row r="5" spans="1:5" ht="12.75">
      <c r="A5" s="18" t="s">
        <v>10</v>
      </c>
      <c r="B5" s="19"/>
      <c r="C5" s="20"/>
      <c r="D5" s="20"/>
      <c r="E5" s="20"/>
    </row>
    <row r="6" spans="1:5" ht="12.75">
      <c r="A6" s="20" t="s">
        <v>12</v>
      </c>
      <c r="B6" s="19"/>
      <c r="C6" s="20"/>
      <c r="D6" s="20"/>
      <c r="E6" s="20"/>
    </row>
    <row r="7" spans="1:5" ht="12.75">
      <c r="A7" s="20" t="s">
        <v>64</v>
      </c>
      <c r="B7" s="19"/>
      <c r="C7" s="20"/>
      <c r="D7" s="20"/>
      <c r="E7" s="20"/>
    </row>
    <row r="8" spans="1:5" ht="12.75">
      <c r="A8" s="88" t="s">
        <v>65</v>
      </c>
      <c r="B8" s="88"/>
      <c r="C8" s="88"/>
      <c r="D8" s="88"/>
      <c r="E8" s="88"/>
    </row>
    <row r="9" spans="1:5" ht="12.75">
      <c r="A9" s="21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3" t="s">
        <v>1</v>
      </c>
      <c r="B11" s="22"/>
      <c r="C11" s="24" t="s">
        <v>13</v>
      </c>
      <c r="D11" s="24"/>
      <c r="E11" s="24" t="s">
        <v>14</v>
      </c>
    </row>
    <row r="12" spans="1:5" ht="12.75">
      <c r="A12" s="25" t="s">
        <v>2</v>
      </c>
      <c r="B12" s="26" t="s">
        <v>3</v>
      </c>
      <c r="C12" s="27" t="s">
        <v>15</v>
      </c>
      <c r="D12" s="27" t="s">
        <v>16</v>
      </c>
      <c r="E12" s="27" t="s">
        <v>17</v>
      </c>
    </row>
    <row r="13" spans="1:5" ht="12.75">
      <c r="A13" s="28"/>
      <c r="B13" s="28"/>
      <c r="C13" s="28"/>
      <c r="D13" s="28"/>
      <c r="E13" s="28"/>
    </row>
    <row r="14" spans="1:5" ht="13.5">
      <c r="A14" s="24">
        <v>1</v>
      </c>
      <c r="B14" s="22" t="s">
        <v>18</v>
      </c>
      <c r="C14" s="105">
        <v>0.04</v>
      </c>
      <c r="D14" s="106">
        <v>0.0268</v>
      </c>
      <c r="E14" s="102">
        <f>ROUND(C14*D14,4)</f>
        <v>0.0011</v>
      </c>
    </row>
    <row r="15" spans="1:5" ht="13.5">
      <c r="A15" s="24">
        <v>2</v>
      </c>
      <c r="B15" s="22" t="s">
        <v>19</v>
      </c>
      <c r="C15" s="29">
        <v>0.48000000000000004</v>
      </c>
      <c r="D15" s="106">
        <v>0.0622</v>
      </c>
      <c r="E15" s="102">
        <f>ROUND(C15*D15,4)</f>
        <v>0.0299</v>
      </c>
    </row>
    <row r="16" spans="1:5" ht="12.75">
      <c r="A16" s="24">
        <v>3</v>
      </c>
      <c r="B16" s="22" t="s">
        <v>20</v>
      </c>
      <c r="C16" s="29">
        <v>0</v>
      </c>
      <c r="D16" s="29">
        <v>0</v>
      </c>
      <c r="E16" s="29">
        <f>ROUND(C16*D16,4)</f>
        <v>0</v>
      </c>
    </row>
    <row r="17" spans="1:5" ht="13.5">
      <c r="A17" s="24">
        <v>4</v>
      </c>
      <c r="B17" s="22" t="s">
        <v>21</v>
      </c>
      <c r="C17" s="30">
        <v>0.48</v>
      </c>
      <c r="D17" s="107">
        <v>0.1075</v>
      </c>
      <c r="E17" s="102">
        <f>ROUND(C17*D17,4)</f>
        <v>0.0516</v>
      </c>
    </row>
    <row r="18" spans="1:5" ht="13.5">
      <c r="A18" s="24">
        <v>5</v>
      </c>
      <c r="B18" s="22" t="s">
        <v>22</v>
      </c>
      <c r="C18" s="31">
        <v>1</v>
      </c>
      <c r="D18" s="102"/>
      <c r="E18" s="108">
        <f>SUM(E14:E17)</f>
        <v>0.0826</v>
      </c>
    </row>
    <row r="19" spans="1:5" ht="12.75">
      <c r="A19" s="24">
        <v>6</v>
      </c>
      <c r="B19" s="22"/>
      <c r="C19" s="29"/>
      <c r="D19" s="29"/>
      <c r="E19" s="29"/>
    </row>
    <row r="20" spans="1:5" ht="13.5">
      <c r="A20" s="24">
        <v>7</v>
      </c>
      <c r="B20" s="22" t="s">
        <v>23</v>
      </c>
      <c r="C20" s="29">
        <f>C14</f>
        <v>0.04</v>
      </c>
      <c r="D20" s="102">
        <f>D14*0.65</f>
        <v>0.01742</v>
      </c>
      <c r="E20" s="102">
        <f>ROUND(C20*D20,4)</f>
        <v>0.0007</v>
      </c>
    </row>
    <row r="21" spans="1:5" ht="13.5">
      <c r="A21" s="24">
        <v>8</v>
      </c>
      <c r="B21" s="22" t="s">
        <v>24</v>
      </c>
      <c r="C21" s="29">
        <f>C15</f>
        <v>0.48000000000000004</v>
      </c>
      <c r="D21" s="102">
        <f>D15*0.65</f>
        <v>0.04043</v>
      </c>
      <c r="E21" s="102">
        <f>ROUND(C21*D21,4)</f>
        <v>0.0194</v>
      </c>
    </row>
    <row r="22" spans="1:5" ht="12.75">
      <c r="A22" s="24">
        <v>9</v>
      </c>
      <c r="B22" s="22" t="s">
        <v>20</v>
      </c>
      <c r="C22" s="29">
        <f>C16</f>
        <v>0</v>
      </c>
      <c r="D22" s="29">
        <f>D16</f>
        <v>0</v>
      </c>
      <c r="E22" s="29">
        <f>ROUND(C22*D22,4)</f>
        <v>0</v>
      </c>
    </row>
    <row r="23" spans="1:5" ht="13.5">
      <c r="A23" s="24">
        <v>10</v>
      </c>
      <c r="B23" s="22" t="s">
        <v>21</v>
      </c>
      <c r="C23" s="30">
        <f>C17</f>
        <v>0.48</v>
      </c>
      <c r="D23" s="107">
        <f>D17</f>
        <v>0.1075</v>
      </c>
      <c r="E23" s="102">
        <f>ROUND(C23*D23,4)</f>
        <v>0.0516</v>
      </c>
    </row>
    <row r="24" spans="1:5" ht="13.5">
      <c r="A24" s="24">
        <v>11</v>
      </c>
      <c r="B24" s="22" t="s">
        <v>25</v>
      </c>
      <c r="C24" s="31">
        <v>1</v>
      </c>
      <c r="D24" s="102"/>
      <c r="E24" s="108">
        <f>SUM(E20:E23)</f>
        <v>0.0717</v>
      </c>
    </row>
    <row r="30" ht="12.75">
      <c r="E30" t="s">
        <v>0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I27" sqref="I27"/>
    </sheetView>
  </sheetViews>
  <sheetFormatPr defaultColWidth="9.140625" defaultRowHeight="12.75"/>
  <cols>
    <col min="2" max="2" width="35.140625" style="0" bestFit="1" customWidth="1"/>
    <col min="3" max="3" width="14.7109375" style="0" customWidth="1"/>
    <col min="4" max="4" width="14.28125" style="0" bestFit="1" customWidth="1"/>
    <col min="5" max="5" width="15.140625" style="0" bestFit="1" customWidth="1"/>
    <col min="6" max="6" width="13.8515625" style="0" bestFit="1" customWidth="1"/>
    <col min="7" max="7" width="19.7109375" style="0" bestFit="1" customWidth="1"/>
  </cols>
  <sheetData>
    <row r="1" spans="1:7" ht="13.5" thickBot="1">
      <c r="A1" s="22"/>
      <c r="B1" s="22"/>
      <c r="C1" s="22"/>
      <c r="D1" s="22"/>
      <c r="E1" s="34"/>
      <c r="F1" s="22"/>
      <c r="G1" s="33" t="s">
        <v>82</v>
      </c>
    </row>
    <row r="2" spans="1:7" ht="14.25" thickBot="1" thickTop="1">
      <c r="A2" s="19"/>
      <c r="B2" s="19"/>
      <c r="C2" s="19"/>
      <c r="D2" s="19"/>
      <c r="E2" s="22"/>
      <c r="F2" s="22"/>
      <c r="G2" s="35">
        <v>11.01</v>
      </c>
    </row>
    <row r="3" spans="1:7" ht="13.5" thickTop="1">
      <c r="A3" s="18" t="s">
        <v>81</v>
      </c>
      <c r="B3" s="36"/>
      <c r="C3" s="36"/>
      <c r="D3" s="36"/>
      <c r="E3" s="37"/>
      <c r="F3" s="36"/>
      <c r="G3" s="36"/>
    </row>
    <row r="4" spans="1:7" ht="12.75">
      <c r="A4" s="38" t="s">
        <v>26</v>
      </c>
      <c r="B4" s="38"/>
      <c r="C4" s="38"/>
      <c r="D4" s="38"/>
      <c r="E4" s="38"/>
      <c r="F4" s="36"/>
      <c r="G4" s="36"/>
    </row>
    <row r="5" spans="1:7" ht="12.75">
      <c r="A5" s="36" t="s">
        <v>64</v>
      </c>
      <c r="B5" s="38"/>
      <c r="C5" s="38"/>
      <c r="D5" s="38"/>
      <c r="E5" s="38"/>
      <c r="F5" s="36"/>
      <c r="G5" s="36"/>
    </row>
    <row r="6" spans="1:7" ht="12.75">
      <c r="A6" s="36" t="s">
        <v>65</v>
      </c>
      <c r="B6" s="36"/>
      <c r="C6" s="36"/>
      <c r="D6" s="36"/>
      <c r="E6" s="36"/>
      <c r="F6" s="36"/>
      <c r="G6" s="36"/>
    </row>
    <row r="7" spans="1:7" ht="12.75">
      <c r="A7" s="39"/>
      <c r="B7" s="39"/>
      <c r="C7" s="39"/>
      <c r="D7" s="40"/>
      <c r="E7" s="40"/>
      <c r="F7" s="40"/>
      <c r="G7" s="40"/>
    </row>
    <row r="8" spans="1:7" ht="13.5">
      <c r="A8" s="32"/>
      <c r="B8" s="32"/>
      <c r="C8" s="41"/>
      <c r="D8" s="41"/>
      <c r="E8" s="41"/>
      <c r="F8" s="41"/>
      <c r="G8" s="41"/>
    </row>
    <row r="9" spans="1:7" ht="12.75">
      <c r="A9" s="32"/>
      <c r="B9" s="32"/>
      <c r="C9" s="23" t="s">
        <v>27</v>
      </c>
      <c r="D9" s="23"/>
      <c r="E9" s="23" t="s">
        <v>28</v>
      </c>
      <c r="F9" s="23" t="s">
        <v>29</v>
      </c>
      <c r="G9" s="23" t="s">
        <v>30</v>
      </c>
    </row>
    <row r="10" spans="1:7" ht="12.75">
      <c r="A10" s="23" t="s">
        <v>1</v>
      </c>
      <c r="B10" s="32"/>
      <c r="C10" s="23" t="s">
        <v>31</v>
      </c>
      <c r="D10" s="23" t="s">
        <v>22</v>
      </c>
      <c r="E10" s="23" t="s">
        <v>31</v>
      </c>
      <c r="F10" s="23" t="s">
        <v>32</v>
      </c>
      <c r="G10" s="23" t="s">
        <v>33</v>
      </c>
    </row>
    <row r="11" spans="1:7" ht="12.75">
      <c r="A11" s="25" t="s">
        <v>2</v>
      </c>
      <c r="B11" s="42"/>
      <c r="C11" s="25" t="s">
        <v>34</v>
      </c>
      <c r="D11" s="25" t="s">
        <v>35</v>
      </c>
      <c r="E11" s="25" t="s">
        <v>34</v>
      </c>
      <c r="F11" s="25" t="s">
        <v>36</v>
      </c>
      <c r="G11" s="25" t="s">
        <v>37</v>
      </c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4">
        <v>1</v>
      </c>
      <c r="B13" s="65" t="s">
        <v>71</v>
      </c>
      <c r="C13" s="43"/>
      <c r="D13" s="22"/>
      <c r="E13" s="22"/>
      <c r="F13" s="22"/>
      <c r="G13" s="22"/>
    </row>
    <row r="14" spans="1:7" ht="13.5">
      <c r="A14" s="24">
        <v>2</v>
      </c>
      <c r="B14" s="44" t="s">
        <v>38</v>
      </c>
      <c r="C14" s="66">
        <v>953445525.51</v>
      </c>
      <c r="D14" s="89">
        <v>86342727.59308854</v>
      </c>
      <c r="E14" s="90">
        <v>1039788253.1030885</v>
      </c>
      <c r="F14" s="90">
        <v>28468160</v>
      </c>
      <c r="G14" s="90">
        <v>1068256413.1030885</v>
      </c>
    </row>
    <row r="15" spans="1:7" ht="13.5">
      <c r="A15" s="24">
        <v>3</v>
      </c>
      <c r="B15" s="44" t="s">
        <v>72</v>
      </c>
      <c r="C15" s="45">
        <v>43761997</v>
      </c>
      <c r="D15" s="68">
        <v>-43761997</v>
      </c>
      <c r="E15" s="46">
        <v>0</v>
      </c>
      <c r="F15" s="91"/>
      <c r="G15" s="91">
        <v>0</v>
      </c>
    </row>
    <row r="16" spans="1:7" ht="13.5">
      <c r="A16" s="24">
        <v>4</v>
      </c>
      <c r="B16" s="44" t="s">
        <v>39</v>
      </c>
      <c r="C16" s="47">
        <v>14322993.74</v>
      </c>
      <c r="D16" s="69">
        <v>575830.2649999997</v>
      </c>
      <c r="E16" s="48">
        <v>14898824.004999999</v>
      </c>
      <c r="F16" s="92">
        <v>147865</v>
      </c>
      <c r="G16" s="92">
        <v>15046689.004999999</v>
      </c>
    </row>
    <row r="17" spans="1:7" ht="13.5">
      <c r="A17" s="24">
        <v>5</v>
      </c>
      <c r="B17" s="44" t="s">
        <v>40</v>
      </c>
      <c r="C17" s="66">
        <v>1011530516.25</v>
      </c>
      <c r="D17" s="89">
        <v>43156560.85808854</v>
      </c>
      <c r="E17" s="93">
        <v>1054687077.1080885</v>
      </c>
      <c r="F17" s="93">
        <v>28616025</v>
      </c>
      <c r="G17" s="93">
        <v>1083303102.1080885</v>
      </c>
    </row>
    <row r="18" spans="1:7" ht="12.75">
      <c r="A18" s="24">
        <v>6</v>
      </c>
      <c r="B18" s="22"/>
      <c r="C18" s="22"/>
      <c r="D18" s="70"/>
      <c r="E18" s="43"/>
      <c r="F18" s="71"/>
      <c r="G18" s="22"/>
    </row>
    <row r="19" spans="1:7" ht="12.75">
      <c r="A19" s="24">
        <v>7</v>
      </c>
      <c r="B19" s="22"/>
      <c r="C19" s="43"/>
      <c r="D19" s="43"/>
      <c r="E19" s="43"/>
      <c r="F19" s="72"/>
      <c r="G19" s="43"/>
    </row>
    <row r="20" spans="1:7" ht="12.75">
      <c r="A20" s="24">
        <v>8</v>
      </c>
      <c r="B20" s="73" t="s">
        <v>41</v>
      </c>
      <c r="C20" s="43"/>
      <c r="D20" s="43"/>
      <c r="E20" s="43"/>
      <c r="F20" s="43"/>
      <c r="G20" s="43"/>
    </row>
    <row r="21" spans="1:7" ht="12.75">
      <c r="A21" s="24">
        <v>9</v>
      </c>
      <c r="B21" s="22"/>
      <c r="C21" s="43"/>
      <c r="D21" s="43"/>
      <c r="E21" s="43"/>
      <c r="F21" s="43" t="s">
        <v>0</v>
      </c>
      <c r="G21" s="43"/>
    </row>
    <row r="22" spans="1:7" ht="12.75">
      <c r="A22" s="24">
        <v>10</v>
      </c>
      <c r="B22" s="44" t="s">
        <v>73</v>
      </c>
      <c r="C22" s="43"/>
      <c r="D22" s="43"/>
      <c r="E22" s="43"/>
      <c r="F22" s="43" t="s">
        <v>0</v>
      </c>
      <c r="G22" s="43"/>
    </row>
    <row r="23" spans="1:7" ht="12.75">
      <c r="A23" s="24">
        <v>11</v>
      </c>
      <c r="B23" s="44"/>
      <c r="C23" s="49"/>
      <c r="D23" s="49"/>
      <c r="E23" s="50"/>
      <c r="F23" s="50"/>
      <c r="G23" s="50"/>
    </row>
    <row r="24" spans="1:7" ht="13.5">
      <c r="A24" s="24">
        <v>12</v>
      </c>
      <c r="B24" s="44" t="s">
        <v>74</v>
      </c>
      <c r="C24" s="66">
        <v>535932510.269999</v>
      </c>
      <c r="D24" s="89">
        <v>64990761.938795984</v>
      </c>
      <c r="E24" s="90">
        <v>600923272.2087951</v>
      </c>
      <c r="F24" s="67">
        <v>0</v>
      </c>
      <c r="G24" s="90">
        <v>600923272.2087951</v>
      </c>
    </row>
    <row r="25" spans="1:7" ht="13.5">
      <c r="A25" s="24">
        <v>13</v>
      </c>
      <c r="B25" s="44"/>
      <c r="C25" s="51"/>
      <c r="D25" s="94"/>
      <c r="E25" s="91"/>
      <c r="F25" s="46"/>
      <c r="G25" s="92"/>
    </row>
    <row r="26" spans="1:7" ht="13.5">
      <c r="A26" s="24">
        <v>14</v>
      </c>
      <c r="B26" s="44" t="s">
        <v>42</v>
      </c>
      <c r="C26" s="74">
        <v>535932510.269999</v>
      </c>
      <c r="D26" s="95">
        <v>64990761.938795984</v>
      </c>
      <c r="E26" s="95">
        <v>600923272.2087951</v>
      </c>
      <c r="F26" s="74">
        <v>0</v>
      </c>
      <c r="G26" s="95">
        <v>600923272.2087951</v>
      </c>
    </row>
    <row r="27" spans="1:7" ht="12.75">
      <c r="A27" s="24">
        <v>15</v>
      </c>
      <c r="B27" s="75"/>
      <c r="C27" s="76"/>
      <c r="D27" s="76"/>
      <c r="E27" s="76"/>
      <c r="F27" s="76"/>
      <c r="G27" s="76"/>
    </row>
    <row r="28" spans="1:7" ht="13.5">
      <c r="A28" s="24">
        <v>16</v>
      </c>
      <c r="B28" s="73" t="s">
        <v>43</v>
      </c>
      <c r="C28" s="66">
        <v>1937121.8</v>
      </c>
      <c r="D28" s="89">
        <v>22110.61738955527</v>
      </c>
      <c r="E28" s="90">
        <v>1959232.4173895554</v>
      </c>
      <c r="F28" s="67">
        <v>0</v>
      </c>
      <c r="G28" s="90">
        <v>1959232.4173895554</v>
      </c>
    </row>
    <row r="29" spans="1:7" ht="13.5">
      <c r="A29" s="24">
        <v>17</v>
      </c>
      <c r="B29" s="44" t="s">
        <v>44</v>
      </c>
      <c r="C29" s="52">
        <v>226853.499999999</v>
      </c>
      <c r="D29" s="96">
        <v>1584.271207963111</v>
      </c>
      <c r="E29" s="91">
        <v>228437.77120796213</v>
      </c>
      <c r="F29" s="46"/>
      <c r="G29" s="91">
        <v>228437.77120796213</v>
      </c>
    </row>
    <row r="30" spans="1:7" ht="13.5">
      <c r="A30" s="24">
        <v>18</v>
      </c>
      <c r="B30" s="44" t="s">
        <v>45</v>
      </c>
      <c r="C30" s="52">
        <v>50238405.47</v>
      </c>
      <c r="D30" s="96">
        <v>-683276.9959125298</v>
      </c>
      <c r="E30" s="91">
        <v>49555128.47408747</v>
      </c>
      <c r="F30" s="46"/>
      <c r="G30" s="91">
        <v>49555128.47408747</v>
      </c>
    </row>
    <row r="31" spans="1:7" ht="13.5">
      <c r="A31" s="24">
        <v>19</v>
      </c>
      <c r="B31" s="77" t="s">
        <v>75</v>
      </c>
      <c r="C31" s="52">
        <v>32629594.350796</v>
      </c>
      <c r="D31" s="96">
        <v>-2107163.122550402</v>
      </c>
      <c r="E31" s="91">
        <v>30522431.228245597</v>
      </c>
      <c r="F31" s="91">
        <v>99440.686875</v>
      </c>
      <c r="G31" s="91">
        <v>30621871.915120598</v>
      </c>
    </row>
    <row r="32" spans="1:7" ht="13.5">
      <c r="A32" s="24">
        <v>20</v>
      </c>
      <c r="B32" s="44" t="s">
        <v>46</v>
      </c>
      <c r="C32" s="52">
        <v>4454345.868047989</v>
      </c>
      <c r="D32" s="96">
        <v>-3318460.754058497</v>
      </c>
      <c r="E32" s="91">
        <v>1135885.113989492</v>
      </c>
      <c r="F32" s="91"/>
      <c r="G32" s="91">
        <v>1135885.113989492</v>
      </c>
    </row>
    <row r="33" spans="1:7" ht="13.5">
      <c r="A33" s="24">
        <v>21</v>
      </c>
      <c r="B33" s="44" t="s">
        <v>47</v>
      </c>
      <c r="C33" s="52">
        <v>14771681.6299999</v>
      </c>
      <c r="D33" s="68">
        <v>-14771682</v>
      </c>
      <c r="E33" s="46">
        <v>-0.3700000997632742</v>
      </c>
      <c r="F33" s="91"/>
      <c r="G33" s="46">
        <v>-0.3700000997632742</v>
      </c>
    </row>
    <row r="34" spans="1:7" ht="13.5">
      <c r="A34" s="24">
        <v>22</v>
      </c>
      <c r="B34" s="44" t="s">
        <v>48</v>
      </c>
      <c r="C34" s="52">
        <v>42818070.121348</v>
      </c>
      <c r="D34" s="96">
        <v>1150297.2349232268</v>
      </c>
      <c r="E34" s="91">
        <v>43968367.35627123</v>
      </c>
      <c r="F34" s="91">
        <v>57232.05</v>
      </c>
      <c r="G34" s="91">
        <v>44025599.40627123</v>
      </c>
    </row>
    <row r="35" spans="1:7" ht="13.5">
      <c r="A35" s="24">
        <v>23</v>
      </c>
      <c r="B35" s="44" t="s">
        <v>49</v>
      </c>
      <c r="C35" s="52">
        <v>102386842.9798589</v>
      </c>
      <c r="D35" s="68">
        <v>-6555171.526901739</v>
      </c>
      <c r="E35" s="46">
        <v>95831671.45295717</v>
      </c>
      <c r="F35" s="91"/>
      <c r="G35" s="46">
        <v>95831671.45295717</v>
      </c>
    </row>
    <row r="36" spans="1:7" ht="12.75">
      <c r="A36" s="24">
        <v>24</v>
      </c>
      <c r="B36" s="44" t="s">
        <v>50</v>
      </c>
      <c r="C36" s="52">
        <v>12778120.276430989</v>
      </c>
      <c r="D36" s="68">
        <v>0</v>
      </c>
      <c r="E36" s="46">
        <v>12778120.276430989</v>
      </c>
      <c r="F36" s="46"/>
      <c r="G36" s="46">
        <v>12778120.276430989</v>
      </c>
    </row>
    <row r="37" spans="1:7" ht="12.75">
      <c r="A37" s="24">
        <v>25</v>
      </c>
      <c r="B37" s="44" t="s">
        <v>76</v>
      </c>
      <c r="C37" s="52">
        <v>0</v>
      </c>
      <c r="D37" s="68">
        <v>0</v>
      </c>
      <c r="E37" s="46">
        <v>0</v>
      </c>
      <c r="F37" s="46"/>
      <c r="G37" s="46">
        <v>0</v>
      </c>
    </row>
    <row r="38" spans="1:7" ht="12.75">
      <c r="A38" s="24">
        <v>26</v>
      </c>
      <c r="B38" s="44" t="s">
        <v>51</v>
      </c>
      <c r="C38" s="52">
        <v>-187823.5</v>
      </c>
      <c r="D38" s="68">
        <v>142453.22666666686</v>
      </c>
      <c r="E38" s="46">
        <v>-45370.27333333314</v>
      </c>
      <c r="F38" s="46"/>
      <c r="G38" s="46">
        <v>-45370.27333333314</v>
      </c>
    </row>
    <row r="39" spans="1:7" ht="12.75">
      <c r="A39" s="24">
        <v>27</v>
      </c>
      <c r="B39" s="22" t="s">
        <v>52</v>
      </c>
      <c r="C39" s="52">
        <v>0</v>
      </c>
      <c r="D39" s="68">
        <v>0</v>
      </c>
      <c r="E39" s="46">
        <v>0</v>
      </c>
      <c r="F39" s="46"/>
      <c r="G39" s="46">
        <v>0</v>
      </c>
    </row>
    <row r="40" spans="1:7" ht="13.5">
      <c r="A40" s="24">
        <v>28</v>
      </c>
      <c r="B40" s="44" t="s">
        <v>53</v>
      </c>
      <c r="C40" s="52">
        <v>98746987.673014</v>
      </c>
      <c r="D40" s="96">
        <v>-37779964.59450031</v>
      </c>
      <c r="E40" s="91">
        <v>60967023.07851369</v>
      </c>
      <c r="F40" s="91">
        <v>1098454.7356500002</v>
      </c>
      <c r="G40" s="91">
        <v>62065477.81416369</v>
      </c>
    </row>
    <row r="41" spans="1:7" ht="13.5">
      <c r="A41" s="24">
        <v>29</v>
      </c>
      <c r="B41" s="44" t="s">
        <v>54</v>
      </c>
      <c r="C41" s="52">
        <v>15204117</v>
      </c>
      <c r="D41" s="96">
        <v>-20103385.780719537</v>
      </c>
      <c r="E41" s="91">
        <v>-4899268.780719537</v>
      </c>
      <c r="F41" s="91">
        <v>9576324.150224999</v>
      </c>
      <c r="G41" s="91">
        <v>4677055.369505461</v>
      </c>
    </row>
    <row r="42" spans="1:7" ht="13.5">
      <c r="A42" s="24">
        <v>30</v>
      </c>
      <c r="B42" s="22" t="s">
        <v>55</v>
      </c>
      <c r="C42" s="51">
        <v>-3067770.709</v>
      </c>
      <c r="D42" s="69">
        <v>45680807.810784996</v>
      </c>
      <c r="E42" s="48">
        <v>42613037.101785</v>
      </c>
      <c r="F42" s="92"/>
      <c r="G42" s="48">
        <v>42613037.101785</v>
      </c>
    </row>
    <row r="43" spans="1:7" ht="13.5">
      <c r="A43" s="24">
        <v>31</v>
      </c>
      <c r="B43" s="44" t="s">
        <v>56</v>
      </c>
      <c r="C43" s="74">
        <v>908869056.7304947</v>
      </c>
      <c r="D43" s="95">
        <v>-38321851.6136706</v>
      </c>
      <c r="E43" s="95">
        <v>334614694.8468252</v>
      </c>
      <c r="F43" s="95">
        <v>10831451.62275</v>
      </c>
      <c r="G43" s="95">
        <v>345446146.46957517</v>
      </c>
    </row>
    <row r="44" spans="1:7" ht="12.75">
      <c r="A44" s="24">
        <v>32</v>
      </c>
      <c r="B44" s="22"/>
      <c r="C44" s="70"/>
      <c r="D44" s="70"/>
      <c r="E44" s="70" t="s">
        <v>0</v>
      </c>
      <c r="F44" s="70"/>
      <c r="G44" s="70"/>
    </row>
    <row r="45" spans="1:7" ht="13.5">
      <c r="A45" s="24">
        <v>33</v>
      </c>
      <c r="B45" s="22" t="s">
        <v>57</v>
      </c>
      <c r="C45" s="78">
        <v>102661459.51950526</v>
      </c>
      <c r="D45" s="97">
        <v>16487650.532963157</v>
      </c>
      <c r="E45" s="97">
        <v>119149110.05246824</v>
      </c>
      <c r="F45" s="97">
        <v>17784573.37725</v>
      </c>
      <c r="G45" s="97">
        <v>136933683.42971826</v>
      </c>
    </row>
    <row r="46" spans="1:7" ht="13.5">
      <c r="A46" s="24">
        <v>34</v>
      </c>
      <c r="B46" s="44"/>
      <c r="C46" s="79"/>
      <c r="D46" s="79"/>
      <c r="E46" s="98"/>
      <c r="F46" s="79"/>
      <c r="G46" s="79"/>
    </row>
    <row r="47" spans="1:7" ht="13.5">
      <c r="A47" s="24">
        <v>35</v>
      </c>
      <c r="B47" s="44" t="s">
        <v>58</v>
      </c>
      <c r="C47" s="70">
        <v>1660735111.288854</v>
      </c>
      <c r="D47" s="99">
        <v>-2942334.780618466</v>
      </c>
      <c r="E47" s="100">
        <v>1657792776.5082355</v>
      </c>
      <c r="F47" s="70">
        <v>0</v>
      </c>
      <c r="G47" s="100">
        <v>1657792776.5082355</v>
      </c>
    </row>
    <row r="48" spans="1:7" ht="13.5">
      <c r="A48" s="24">
        <v>36</v>
      </c>
      <c r="B48" s="22"/>
      <c r="C48" s="22"/>
      <c r="D48" s="22"/>
      <c r="E48" s="101"/>
      <c r="F48" s="22"/>
      <c r="G48" s="22"/>
    </row>
    <row r="49" spans="1:7" ht="13.5">
      <c r="A49" s="24">
        <v>37</v>
      </c>
      <c r="B49" s="44" t="s">
        <v>59</v>
      </c>
      <c r="C49" s="29">
        <v>0.06181687785226166</v>
      </c>
      <c r="D49" s="22"/>
      <c r="E49" s="102">
        <v>0.07187213730260596</v>
      </c>
      <c r="F49" s="29"/>
      <c r="G49" s="102">
        <v>0.0826000000543723</v>
      </c>
    </row>
    <row r="50" spans="1:7" ht="12.75">
      <c r="A50" s="24">
        <v>38</v>
      </c>
      <c r="B50" s="22"/>
      <c r="C50" s="80"/>
      <c r="D50" s="22"/>
      <c r="E50" s="80"/>
      <c r="F50" s="80"/>
      <c r="G50" s="80"/>
    </row>
    <row r="51" spans="1:7" ht="12.75">
      <c r="A51" s="24">
        <v>39</v>
      </c>
      <c r="B51" s="22" t="s">
        <v>60</v>
      </c>
      <c r="C51" s="22"/>
      <c r="D51" s="22"/>
      <c r="E51" s="22"/>
      <c r="F51" s="22"/>
      <c r="G51" s="22"/>
    </row>
    <row r="52" spans="1:7" ht="12.75">
      <c r="A52" s="24">
        <v>40</v>
      </c>
      <c r="B52" s="81" t="s">
        <v>77</v>
      </c>
      <c r="C52" s="54">
        <v>2787911459</v>
      </c>
      <c r="D52" s="55">
        <v>0</v>
      </c>
      <c r="E52" s="53">
        <v>2787911459</v>
      </c>
      <c r="F52" s="22"/>
      <c r="G52" s="56"/>
    </row>
    <row r="53" spans="1:7" ht="12.75">
      <c r="A53" s="24">
        <v>41</v>
      </c>
      <c r="B53" s="57" t="s">
        <v>78</v>
      </c>
      <c r="C53" s="54">
        <v>-924038095</v>
      </c>
      <c r="D53" s="54">
        <v>-2755565.1687069084</v>
      </c>
      <c r="E53" s="54">
        <v>-926793660.1687069</v>
      </c>
      <c r="F53" s="57"/>
      <c r="G53" s="56"/>
    </row>
    <row r="54" spans="1:7" ht="12.75">
      <c r="A54" s="24">
        <v>42</v>
      </c>
      <c r="B54" s="57" t="s">
        <v>79</v>
      </c>
      <c r="C54" s="58">
        <v>-254856083.35497576</v>
      </c>
      <c r="D54" s="58">
        <v>325978.34201002866</v>
      </c>
      <c r="E54" s="58">
        <v>-254530105.01296574</v>
      </c>
      <c r="F54" s="59"/>
      <c r="G54" s="56"/>
    </row>
    <row r="55" spans="1:7" ht="12.75">
      <c r="A55" s="24">
        <v>43</v>
      </c>
      <c r="B55" s="57" t="s">
        <v>61</v>
      </c>
      <c r="C55" s="60">
        <v>-27129125</v>
      </c>
      <c r="D55" s="60">
        <v>0</v>
      </c>
      <c r="E55" s="60">
        <v>-27129125</v>
      </c>
      <c r="F55" s="55"/>
      <c r="G55" s="56"/>
    </row>
    <row r="56" spans="1:7" ht="12.75">
      <c r="A56" s="24">
        <v>44</v>
      </c>
      <c r="B56" s="57" t="s">
        <v>80</v>
      </c>
      <c r="C56" s="55">
        <v>1581888155.6450243</v>
      </c>
      <c r="D56" s="55">
        <v>-2429586.8266968797</v>
      </c>
      <c r="E56" s="55">
        <v>1579458568.8183274</v>
      </c>
      <c r="F56" s="59"/>
      <c r="G56" s="56"/>
    </row>
    <row r="57" spans="1:7" ht="13.5">
      <c r="A57" s="24">
        <v>45</v>
      </c>
      <c r="B57" s="57" t="s">
        <v>62</v>
      </c>
      <c r="C57" s="60">
        <v>78846955.64382969</v>
      </c>
      <c r="D57" s="103">
        <v>-512747.9539215863</v>
      </c>
      <c r="E57" s="103">
        <v>78334207.6899081</v>
      </c>
      <c r="F57" s="61"/>
      <c r="G57" s="56"/>
    </row>
    <row r="58" spans="1:7" ht="14.25" thickBot="1">
      <c r="A58" s="24">
        <v>46</v>
      </c>
      <c r="B58" s="81" t="s">
        <v>63</v>
      </c>
      <c r="C58" s="82">
        <v>1660735111.288854</v>
      </c>
      <c r="D58" s="104">
        <v>-2942334.780618466</v>
      </c>
      <c r="E58" s="104">
        <v>1657792776.5082355</v>
      </c>
      <c r="F58" s="62"/>
      <c r="G58" s="63"/>
    </row>
    <row r="59" ht="13.5" thickTop="1"/>
  </sheetData>
  <sheetProtection/>
  <printOptions/>
  <pageMargins left="0" right="0" top="0" bottom="0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Rob-zilla</cp:lastModifiedBy>
  <cp:lastPrinted>2010-08-27T17:52:46Z</cp:lastPrinted>
  <dcterms:created xsi:type="dcterms:W3CDTF">2003-11-18T15:25:13Z</dcterms:created>
  <dcterms:modified xsi:type="dcterms:W3CDTF">2012-01-12T17:59:57Z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