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PS\Documents\Current Projects\10868\"/>
    </mc:Choice>
  </mc:AlternateContent>
  <bookViews>
    <workbookView xWindow="0" yWindow="0" windowWidth="23040" windowHeight="8310"/>
  </bookViews>
  <sheets>
    <sheet name="MPG-3a (Total Company)" sheetId="1" r:id="rId1"/>
    <sheet name="MPG-3b (Electric)" sheetId="2" r:id="rId2"/>
    <sheet name="MPG-3c (Natural Gas)" sheetId="3" r:id="rId3"/>
    <sheet name="MPG-3d (Common)" sheetId="4" r:id="rId4"/>
    <sheet name="Backup =&gt;" sheetId="5" r:id="rId5"/>
    <sheet name="FERC Form1 p 110" sheetId="6" r:id="rId6"/>
    <sheet name="FERC Form 1 p 200" sheetId="7" r:id="rId7"/>
    <sheet name="FERC Form1 p 114-115" sheetId="8" r:id="rId8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'MPG-3a (Total Company)'!$B$1:$O$41</definedName>
    <definedName name="_xlnm.Print_Area" localSheetId="1">'MPG-3b (Electric)'!$B$1:$O$41</definedName>
    <definedName name="_xlnm.Print_Area" localSheetId="2">'MPG-3c (Natural Gas)'!$B$1:$O$41</definedName>
    <definedName name="_xlnm.Print_Area" localSheetId="3">'MPG-3d (Common)'!$B$1:$O$34</definedName>
    <definedName name="_xlnm.Print_Titles" localSheetId="6">'FERC Form 1 p 200'!$1:$7</definedName>
    <definedName name="_xlnm.Print_Titles" localSheetId="5">'FERC Form1 p 110'!$1:$7</definedName>
  </definedNames>
  <calcPr calcId="162913" iterate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8" i="7" l="1"/>
  <c r="F108" i="7"/>
  <c r="N107" i="7"/>
  <c r="M107" i="7"/>
  <c r="M108" i="7" s="1"/>
  <c r="L107" i="7"/>
  <c r="L108" i="7" s="1"/>
  <c r="K107" i="7"/>
  <c r="J107" i="7"/>
  <c r="I107" i="7"/>
  <c r="I108" i="7" s="1"/>
  <c r="H107" i="7"/>
  <c r="H108" i="7" s="1"/>
  <c r="G107" i="7"/>
  <c r="F107" i="7"/>
  <c r="E107" i="7"/>
  <c r="E108" i="7" s="1"/>
  <c r="M105" i="7"/>
  <c r="I105" i="7"/>
  <c r="E105" i="7"/>
  <c r="N104" i="7"/>
  <c r="M104" i="7"/>
  <c r="L104" i="7"/>
  <c r="L105" i="7" s="1"/>
  <c r="K104" i="7"/>
  <c r="K105" i="7" s="1"/>
  <c r="J104" i="7"/>
  <c r="I104" i="7"/>
  <c r="H104" i="7"/>
  <c r="H105" i="7" s="1"/>
  <c r="G104" i="7"/>
  <c r="G105" i="7" s="1"/>
  <c r="F104" i="7"/>
  <c r="E104" i="7"/>
  <c r="L102" i="7"/>
  <c r="H102" i="7"/>
  <c r="N101" i="7"/>
  <c r="M102" i="7" s="1"/>
  <c r="M101" i="7"/>
  <c r="L101" i="7"/>
  <c r="K101" i="7"/>
  <c r="K102" i="7" s="1"/>
  <c r="J101" i="7"/>
  <c r="J102" i="7" s="1"/>
  <c r="I101" i="7"/>
  <c r="H101" i="7"/>
  <c r="G101" i="7"/>
  <c r="G102" i="7" s="1"/>
  <c r="F101" i="7"/>
  <c r="F102" i="7" s="1"/>
  <c r="E101" i="7"/>
  <c r="I27" i="4"/>
  <c r="N24" i="4"/>
  <c r="J24" i="4"/>
  <c r="F24" i="4"/>
  <c r="O22" i="4"/>
  <c r="N25" i="4" s="1"/>
  <c r="N22" i="4"/>
  <c r="M22" i="4"/>
  <c r="M25" i="4" s="1"/>
  <c r="L22" i="4"/>
  <c r="L24" i="4" s="1"/>
  <c r="K22" i="4"/>
  <c r="J25" i="4" s="1"/>
  <c r="J22" i="4"/>
  <c r="H22" i="4"/>
  <c r="G22" i="4"/>
  <c r="F25" i="4" s="1"/>
  <c r="F22" i="4"/>
  <c r="O16" i="4"/>
  <c r="N16" i="4"/>
  <c r="M16" i="4"/>
  <c r="L16" i="4"/>
  <c r="K16" i="4"/>
  <c r="J16" i="4"/>
  <c r="I16" i="4"/>
  <c r="H16" i="4"/>
  <c r="G16" i="4"/>
  <c r="F16" i="4"/>
  <c r="O15" i="4"/>
  <c r="N15" i="4"/>
  <c r="M15" i="4"/>
  <c r="L15" i="4"/>
  <c r="K15" i="4"/>
  <c r="J15" i="4"/>
  <c r="I15" i="4"/>
  <c r="H15" i="4"/>
  <c r="G15" i="4"/>
  <c r="F15" i="4"/>
  <c r="O14" i="4"/>
  <c r="N14" i="4"/>
  <c r="M14" i="4"/>
  <c r="L14" i="4"/>
  <c r="K14" i="4"/>
  <c r="J14" i="4"/>
  <c r="I14" i="4"/>
  <c r="H14" i="4"/>
  <c r="G14" i="4"/>
  <c r="F14" i="4"/>
  <c r="B14" i="4"/>
  <c r="O13" i="4"/>
  <c r="O17" i="4" s="1"/>
  <c r="O27" i="4" s="1"/>
  <c r="N13" i="4"/>
  <c r="N17" i="4" s="1"/>
  <c r="M13" i="4"/>
  <c r="M17" i="4" s="1"/>
  <c r="L13" i="4"/>
  <c r="L17" i="4" s="1"/>
  <c r="K13" i="4"/>
  <c r="K17" i="4" s="1"/>
  <c r="J13" i="4"/>
  <c r="J17" i="4" s="1"/>
  <c r="I13" i="4"/>
  <c r="I17" i="4" s="1"/>
  <c r="H13" i="4"/>
  <c r="H17" i="4" s="1"/>
  <c r="G13" i="4"/>
  <c r="G17" i="4" s="1"/>
  <c r="F13" i="4"/>
  <c r="F17" i="4" s="1"/>
  <c r="B13" i="4"/>
  <c r="H35" i="3"/>
  <c r="N34" i="3"/>
  <c r="J34" i="3"/>
  <c r="F34" i="3"/>
  <c r="O32" i="3"/>
  <c r="N32" i="3"/>
  <c r="N35" i="3" s="1"/>
  <c r="M32" i="3"/>
  <c r="L35" i="3" s="1"/>
  <c r="L32" i="3"/>
  <c r="K32" i="3"/>
  <c r="J32" i="3"/>
  <c r="J35" i="3" s="1"/>
  <c r="I32" i="3"/>
  <c r="H32" i="3"/>
  <c r="G32" i="3"/>
  <c r="F32" i="3"/>
  <c r="F35" i="3" s="1"/>
  <c r="L27" i="3"/>
  <c r="N25" i="3"/>
  <c r="F25" i="3"/>
  <c r="L24" i="3"/>
  <c r="H24" i="3"/>
  <c r="O22" i="3"/>
  <c r="N22" i="3"/>
  <c r="N24" i="3" s="1"/>
  <c r="M22" i="3"/>
  <c r="M24" i="3" s="1"/>
  <c r="L22" i="3"/>
  <c r="L25" i="3" s="1"/>
  <c r="K22" i="3"/>
  <c r="J22" i="3"/>
  <c r="J24" i="3" s="1"/>
  <c r="I22" i="3"/>
  <c r="I24" i="3" s="1"/>
  <c r="H22" i="3"/>
  <c r="H25" i="3" s="1"/>
  <c r="G22" i="3"/>
  <c r="F22" i="3"/>
  <c r="F24" i="3" s="1"/>
  <c r="N17" i="3"/>
  <c r="J17" i="3"/>
  <c r="F17" i="3"/>
  <c r="O16" i="3"/>
  <c r="N16" i="3"/>
  <c r="M16" i="3"/>
  <c r="L16" i="3"/>
  <c r="K16" i="3"/>
  <c r="J16" i="3"/>
  <c r="I16" i="3"/>
  <c r="H16" i="3"/>
  <c r="G16" i="3"/>
  <c r="F16" i="3"/>
  <c r="O15" i="3"/>
  <c r="N15" i="3"/>
  <c r="M15" i="3"/>
  <c r="L15" i="3"/>
  <c r="K15" i="3"/>
  <c r="J15" i="3"/>
  <c r="I15" i="3"/>
  <c r="H15" i="3"/>
  <c r="G15" i="3"/>
  <c r="F15" i="3"/>
  <c r="O14" i="3"/>
  <c r="N14" i="3"/>
  <c r="M14" i="3"/>
  <c r="L14" i="3"/>
  <c r="K14" i="3"/>
  <c r="J14" i="3"/>
  <c r="I14" i="3"/>
  <c r="H14" i="3"/>
  <c r="G14" i="3"/>
  <c r="F14" i="3"/>
  <c r="O13" i="3"/>
  <c r="O17" i="3" s="1"/>
  <c r="O27" i="3" s="1"/>
  <c r="N13" i="3"/>
  <c r="M13" i="3"/>
  <c r="M17" i="3" s="1"/>
  <c r="L13" i="3"/>
  <c r="L17" i="3" s="1"/>
  <c r="K13" i="3"/>
  <c r="K17" i="3" s="1"/>
  <c r="J13" i="3"/>
  <c r="I13" i="3"/>
  <c r="I17" i="3" s="1"/>
  <c r="H13" i="3"/>
  <c r="H17" i="3" s="1"/>
  <c r="G13" i="3"/>
  <c r="G17" i="3" s="1"/>
  <c r="G19" i="3" s="1"/>
  <c r="F13" i="3"/>
  <c r="B13" i="3"/>
  <c r="L34" i="2"/>
  <c r="H34" i="2"/>
  <c r="O32" i="2"/>
  <c r="N35" i="2" s="1"/>
  <c r="N32" i="2"/>
  <c r="M32" i="2"/>
  <c r="L32" i="2"/>
  <c r="L35" i="2" s="1"/>
  <c r="K32" i="2"/>
  <c r="K32" i="1" s="1"/>
  <c r="J32" i="2"/>
  <c r="I32" i="2"/>
  <c r="H32" i="2"/>
  <c r="H35" i="2" s="1"/>
  <c r="G32" i="2"/>
  <c r="F35" i="2" s="1"/>
  <c r="F32" i="2"/>
  <c r="I27" i="2"/>
  <c r="N24" i="2"/>
  <c r="J24" i="2"/>
  <c r="F24" i="2"/>
  <c r="O22" i="2"/>
  <c r="N22" i="2"/>
  <c r="N25" i="2" s="1"/>
  <c r="M22" i="2"/>
  <c r="L25" i="2" s="1"/>
  <c r="L22" i="2"/>
  <c r="K22" i="2"/>
  <c r="K24" i="2" s="1"/>
  <c r="J22" i="2"/>
  <c r="J25" i="2" s="1"/>
  <c r="I22" i="2"/>
  <c r="H25" i="2" s="1"/>
  <c r="H22" i="2"/>
  <c r="G22" i="2"/>
  <c r="G24" i="2" s="1"/>
  <c r="F22" i="2"/>
  <c r="F25" i="2" s="1"/>
  <c r="I17" i="2"/>
  <c r="O16" i="2"/>
  <c r="N16" i="2"/>
  <c r="M16" i="2"/>
  <c r="L16" i="2"/>
  <c r="K16" i="2"/>
  <c r="J16" i="2"/>
  <c r="I16" i="2" s="1"/>
  <c r="I16" i="1" s="1"/>
  <c r="H16" i="2"/>
  <c r="G16" i="2"/>
  <c r="F16" i="2"/>
  <c r="O15" i="2"/>
  <c r="N15" i="2"/>
  <c r="M15" i="2"/>
  <c r="L15" i="2"/>
  <c r="K15" i="2"/>
  <c r="J15" i="2"/>
  <c r="I15" i="2"/>
  <c r="H15" i="2"/>
  <c r="G15" i="2"/>
  <c r="F15" i="2"/>
  <c r="O14" i="2"/>
  <c r="N14" i="2"/>
  <c r="M14" i="2"/>
  <c r="L14" i="2"/>
  <c r="K14" i="2"/>
  <c r="J14" i="2"/>
  <c r="I14" i="2"/>
  <c r="H14" i="2"/>
  <c r="H17" i="2" s="1"/>
  <c r="G14" i="2"/>
  <c r="F14" i="2"/>
  <c r="F17" i="2" s="1"/>
  <c r="O13" i="2"/>
  <c r="O17" i="2" s="1"/>
  <c r="O27" i="2" s="1"/>
  <c r="O27" i="1" s="1"/>
  <c r="N13" i="2"/>
  <c r="M13" i="2"/>
  <c r="M17" i="2" s="1"/>
  <c r="L13" i="2"/>
  <c r="L17" i="2" s="1"/>
  <c r="K13" i="2"/>
  <c r="K17" i="2" s="1"/>
  <c r="J13" i="2"/>
  <c r="I13" i="2"/>
  <c r="H13" i="2"/>
  <c r="G13" i="2"/>
  <c r="G17" i="2" s="1"/>
  <c r="F13" i="2"/>
  <c r="B13" i="2"/>
  <c r="N32" i="1"/>
  <c r="L32" i="1"/>
  <c r="J32" i="1"/>
  <c r="H32" i="1"/>
  <c r="F32" i="1"/>
  <c r="O22" i="1"/>
  <c r="N22" i="1"/>
  <c r="N25" i="1" s="1"/>
  <c r="L22" i="1"/>
  <c r="K25" i="1" s="1"/>
  <c r="K22" i="1"/>
  <c r="J22" i="1"/>
  <c r="J25" i="1" s="1"/>
  <c r="H22" i="1"/>
  <c r="G22" i="1"/>
  <c r="F22" i="1"/>
  <c r="F25" i="1" s="1"/>
  <c r="I17" i="1"/>
  <c r="O16" i="1"/>
  <c r="N16" i="1"/>
  <c r="M16" i="1"/>
  <c r="L16" i="1"/>
  <c r="K16" i="1"/>
  <c r="J16" i="1"/>
  <c r="H16" i="1"/>
  <c r="G16" i="1"/>
  <c r="F16" i="1"/>
  <c r="O15" i="1"/>
  <c r="N15" i="1"/>
  <c r="M15" i="1"/>
  <c r="L15" i="1"/>
  <c r="K15" i="1"/>
  <c r="J15" i="1"/>
  <c r="I15" i="1"/>
  <c r="H15" i="1"/>
  <c r="G15" i="1"/>
  <c r="F15" i="1"/>
  <c r="O14" i="1"/>
  <c r="N14" i="1"/>
  <c r="M14" i="1"/>
  <c r="L14" i="1"/>
  <c r="K14" i="1"/>
  <c r="J14" i="1"/>
  <c r="I14" i="1"/>
  <c r="H14" i="1"/>
  <c r="G14" i="1"/>
  <c r="F14" i="1"/>
  <c r="O13" i="1"/>
  <c r="O17" i="1" s="1"/>
  <c r="N13" i="1"/>
  <c r="N17" i="1" s="1"/>
  <c r="M13" i="1"/>
  <c r="M17" i="1" s="1"/>
  <c r="L13" i="1"/>
  <c r="L17" i="1" s="1"/>
  <c r="K13" i="1"/>
  <c r="K17" i="1" s="1"/>
  <c r="J13" i="1"/>
  <c r="J17" i="1" s="1"/>
  <c r="I13" i="1"/>
  <c r="H13" i="1"/>
  <c r="H17" i="1" s="1"/>
  <c r="G13" i="1"/>
  <c r="G17" i="1" s="1"/>
  <c r="F13" i="1"/>
  <c r="F17" i="1" s="1"/>
  <c r="B13" i="1"/>
  <c r="F19" i="1" l="1"/>
  <c r="F20" i="1"/>
  <c r="J19" i="1"/>
  <c r="J20" i="1"/>
  <c r="N19" i="1"/>
  <c r="N20" i="1"/>
  <c r="F37" i="1"/>
  <c r="N37" i="1"/>
  <c r="L27" i="2"/>
  <c r="L20" i="2"/>
  <c r="L37" i="2" s="1"/>
  <c r="L19" i="2"/>
  <c r="F19" i="2"/>
  <c r="F27" i="2"/>
  <c r="F20" i="2"/>
  <c r="G19" i="1"/>
  <c r="G20" i="1"/>
  <c r="K19" i="1"/>
  <c r="K20" i="1"/>
  <c r="K34" i="1"/>
  <c r="K35" i="1"/>
  <c r="K37" i="1"/>
  <c r="H19" i="1"/>
  <c r="H20" i="1"/>
  <c r="L20" i="1"/>
  <c r="L19" i="1"/>
  <c r="J37" i="1"/>
  <c r="H27" i="2"/>
  <c r="H20" i="2"/>
  <c r="H37" i="2" s="1"/>
  <c r="H19" i="2"/>
  <c r="M20" i="1"/>
  <c r="M19" i="1"/>
  <c r="I20" i="1"/>
  <c r="G19" i="2"/>
  <c r="G27" i="2"/>
  <c r="G20" i="2"/>
  <c r="K19" i="2"/>
  <c r="K27" i="2"/>
  <c r="K20" i="2"/>
  <c r="G25" i="1"/>
  <c r="B14" i="1"/>
  <c r="I19" i="1"/>
  <c r="M22" i="1"/>
  <c r="L25" i="1" s="1"/>
  <c r="F24" i="1"/>
  <c r="J24" i="1"/>
  <c r="N24" i="1"/>
  <c r="G32" i="1"/>
  <c r="O32" i="1"/>
  <c r="F35" i="1"/>
  <c r="J35" i="1"/>
  <c r="N35" i="1"/>
  <c r="H37" i="1"/>
  <c r="L37" i="1"/>
  <c r="J17" i="2"/>
  <c r="N17" i="2"/>
  <c r="F37" i="2"/>
  <c r="H19" i="3"/>
  <c r="H20" i="3"/>
  <c r="L19" i="3"/>
  <c r="L20" i="3"/>
  <c r="J27" i="3"/>
  <c r="J20" i="3"/>
  <c r="J37" i="3" s="1"/>
  <c r="J19" i="3"/>
  <c r="G25" i="3"/>
  <c r="G24" i="3"/>
  <c r="K25" i="3"/>
  <c r="K24" i="3"/>
  <c r="J25" i="3"/>
  <c r="H37" i="3"/>
  <c r="L37" i="3"/>
  <c r="I20" i="4"/>
  <c r="I22" i="4"/>
  <c r="I22" i="1" s="1"/>
  <c r="I19" i="4"/>
  <c r="M20" i="4"/>
  <c r="M19" i="4"/>
  <c r="M27" i="4"/>
  <c r="G35" i="2"/>
  <c r="G37" i="2"/>
  <c r="G34" i="2"/>
  <c r="K35" i="2"/>
  <c r="K37" i="2"/>
  <c r="K34" i="2"/>
  <c r="J35" i="2"/>
  <c r="I19" i="3"/>
  <c r="I27" i="3"/>
  <c r="M19" i="3"/>
  <c r="M27" i="3"/>
  <c r="N27" i="3"/>
  <c r="N20" i="3"/>
  <c r="N37" i="3" s="1"/>
  <c r="N19" i="3"/>
  <c r="I20" i="3"/>
  <c r="I37" i="3" s="1"/>
  <c r="I35" i="3"/>
  <c r="I34" i="3"/>
  <c r="M35" i="3"/>
  <c r="M37" i="3"/>
  <c r="M34" i="3"/>
  <c r="F19" i="4"/>
  <c r="F27" i="4"/>
  <c r="F20" i="4"/>
  <c r="J19" i="4"/>
  <c r="J27" i="4"/>
  <c r="I29" i="4" s="1"/>
  <c r="J20" i="4"/>
  <c r="N19" i="4"/>
  <c r="N27" i="4"/>
  <c r="N20" i="4"/>
  <c r="G24" i="1"/>
  <c r="K24" i="1"/>
  <c r="L24" i="1"/>
  <c r="I32" i="1"/>
  <c r="M32" i="1"/>
  <c r="F34" i="1"/>
  <c r="J34" i="1"/>
  <c r="N34" i="1"/>
  <c r="B14" i="2"/>
  <c r="I20" i="2"/>
  <c r="I37" i="2" s="1"/>
  <c r="H24" i="2"/>
  <c r="L24" i="2"/>
  <c r="M20" i="3"/>
  <c r="H27" i="3"/>
  <c r="G19" i="4"/>
  <c r="G27" i="4"/>
  <c r="G20" i="4"/>
  <c r="K19" i="4"/>
  <c r="K27" i="4"/>
  <c r="K20" i="4"/>
  <c r="M20" i="2"/>
  <c r="M27" i="2"/>
  <c r="I25" i="2"/>
  <c r="I24" i="2"/>
  <c r="M25" i="2"/>
  <c r="M24" i="2"/>
  <c r="M37" i="2"/>
  <c r="G20" i="3"/>
  <c r="G27" i="3"/>
  <c r="K20" i="3"/>
  <c r="K27" i="3"/>
  <c r="F27" i="3"/>
  <c r="F20" i="3"/>
  <c r="F37" i="3" s="1"/>
  <c r="F19" i="3"/>
  <c r="K19" i="3"/>
  <c r="L30" i="3"/>
  <c r="L29" i="3"/>
  <c r="G37" i="3"/>
  <c r="K37" i="3"/>
  <c r="H27" i="4"/>
  <c r="H20" i="4"/>
  <c r="H19" i="4"/>
  <c r="L27" i="4"/>
  <c r="L20" i="4"/>
  <c r="L19" i="4"/>
  <c r="G25" i="2"/>
  <c r="K25" i="2"/>
  <c r="I35" i="2"/>
  <c r="M35" i="2"/>
  <c r="I25" i="3"/>
  <c r="M25" i="3"/>
  <c r="G35" i="3"/>
  <c r="K35" i="3"/>
  <c r="B15" i="4"/>
  <c r="B16" i="4" s="1"/>
  <c r="M24" i="4"/>
  <c r="G25" i="4"/>
  <c r="K25" i="4"/>
  <c r="H25" i="4"/>
  <c r="L25" i="4"/>
  <c r="I30" i="4"/>
  <c r="E102" i="7"/>
  <c r="I102" i="7"/>
  <c r="F105" i="7"/>
  <c r="J105" i="7"/>
  <c r="G108" i="7"/>
  <c r="K108" i="7"/>
  <c r="I34" i="2"/>
  <c r="M34" i="2"/>
  <c r="G34" i="3"/>
  <c r="K34" i="3"/>
  <c r="G24" i="4"/>
  <c r="K24" i="4"/>
  <c r="F34" i="2"/>
  <c r="J34" i="2"/>
  <c r="N34" i="2"/>
  <c r="B14" i="3"/>
  <c r="H34" i="3"/>
  <c r="L34" i="3"/>
  <c r="B17" i="4" l="1"/>
  <c r="I25" i="1"/>
  <c r="I24" i="1"/>
  <c r="H24" i="1"/>
  <c r="H25" i="1"/>
  <c r="L29" i="4"/>
  <c r="L30" i="4"/>
  <c r="K29" i="3"/>
  <c r="K30" i="3"/>
  <c r="M37" i="1"/>
  <c r="M34" i="1"/>
  <c r="M35" i="1"/>
  <c r="F30" i="4"/>
  <c r="F29" i="4"/>
  <c r="M30" i="3"/>
  <c r="M29" i="3"/>
  <c r="B15" i="2"/>
  <c r="B16" i="2"/>
  <c r="L34" i="1"/>
  <c r="G30" i="2"/>
  <c r="G29" i="2"/>
  <c r="G27" i="1"/>
  <c r="B16" i="3"/>
  <c r="I37" i="1"/>
  <c r="I34" i="1"/>
  <c r="I35" i="1"/>
  <c r="J30" i="4"/>
  <c r="J29" i="4"/>
  <c r="N19" i="2"/>
  <c r="N20" i="2"/>
  <c r="N37" i="2" s="1"/>
  <c r="N27" i="2"/>
  <c r="H34" i="1"/>
  <c r="M25" i="1"/>
  <c r="M24" i="1"/>
  <c r="K30" i="2"/>
  <c r="K27" i="1"/>
  <c r="K29" i="2"/>
  <c r="H29" i="2"/>
  <c r="H30" i="2"/>
  <c r="H27" i="1"/>
  <c r="H35" i="1"/>
  <c r="G29" i="3"/>
  <c r="G30" i="3"/>
  <c r="M29" i="2"/>
  <c r="M27" i="1"/>
  <c r="G30" i="4"/>
  <c r="G29" i="4"/>
  <c r="B15" i="3"/>
  <c r="H29" i="4"/>
  <c r="H30" i="4"/>
  <c r="F29" i="3"/>
  <c r="F30" i="3"/>
  <c r="K30" i="4"/>
  <c r="K29" i="4"/>
  <c r="N30" i="4"/>
  <c r="N29" i="4"/>
  <c r="I30" i="3"/>
  <c r="I29" i="3"/>
  <c r="I27" i="1"/>
  <c r="H24" i="4"/>
  <c r="J19" i="2"/>
  <c r="J27" i="2"/>
  <c r="J20" i="2"/>
  <c r="J37" i="2" s="1"/>
  <c r="I19" i="2"/>
  <c r="L35" i="1"/>
  <c r="B16" i="1"/>
  <c r="H30" i="3"/>
  <c r="H29" i="3"/>
  <c r="N29" i="3"/>
  <c r="N30" i="3"/>
  <c r="M29" i="4"/>
  <c r="M30" i="4"/>
  <c r="I25" i="4"/>
  <c r="I24" i="4"/>
  <c r="J29" i="3"/>
  <c r="J30" i="3"/>
  <c r="G34" i="1"/>
  <c r="G35" i="1"/>
  <c r="G37" i="1"/>
  <c r="B15" i="1"/>
  <c r="M19" i="2"/>
  <c r="F30" i="2"/>
  <c r="F29" i="2"/>
  <c r="F27" i="1"/>
  <c r="L29" i="2"/>
  <c r="L30" i="2"/>
  <c r="L27" i="1"/>
  <c r="B20" i="1" l="1"/>
  <c r="M30" i="1"/>
  <c r="N30" i="2"/>
  <c r="N29" i="2"/>
  <c r="N27" i="1"/>
  <c r="B17" i="2"/>
  <c r="B19" i="2" s="1"/>
  <c r="B20" i="2"/>
  <c r="F30" i="1"/>
  <c r="F29" i="1"/>
  <c r="B17" i="1"/>
  <c r="M30" i="2"/>
  <c r="B19" i="4"/>
  <c r="L29" i="1"/>
  <c r="L30" i="1"/>
  <c r="H29" i="1"/>
  <c r="H30" i="1"/>
  <c r="K30" i="1"/>
  <c r="K29" i="1"/>
  <c r="B17" i="3"/>
  <c r="B19" i="3" s="1"/>
  <c r="B22" i="1"/>
  <c r="J30" i="2"/>
  <c r="J29" i="2"/>
  <c r="I30" i="2"/>
  <c r="J27" i="1"/>
  <c r="I29" i="1" s="1"/>
  <c r="I29" i="2"/>
  <c r="G30" i="1"/>
  <c r="G29" i="1"/>
  <c r="B22" i="2"/>
  <c r="B19" i="1"/>
  <c r="B24" i="1" l="1"/>
  <c r="B25" i="1" s="1"/>
  <c r="B20" i="4"/>
  <c r="N30" i="1"/>
  <c r="N29" i="1"/>
  <c r="M29" i="1"/>
  <c r="J30" i="1"/>
  <c r="J29" i="1"/>
  <c r="B24" i="2"/>
  <c r="B20" i="3"/>
  <c r="B22" i="3" s="1"/>
  <c r="I30" i="1"/>
  <c r="B27" i="1" l="1"/>
  <c r="B27" i="2"/>
  <c r="B25" i="2"/>
  <c r="B29" i="2" s="1"/>
  <c r="B22" i="4"/>
  <c r="B24" i="4" s="1"/>
  <c r="B24" i="3"/>
  <c r="B29" i="1"/>
  <c r="B30" i="1" s="1"/>
  <c r="B25" i="4" l="1"/>
  <c r="B29" i="4" s="1"/>
  <c r="B32" i="1"/>
  <c r="B27" i="4"/>
  <c r="B30" i="2"/>
  <c r="B32" i="2" s="1"/>
  <c r="B25" i="3"/>
  <c r="B27" i="3" s="1"/>
  <c r="B29" i="3" s="1"/>
  <c r="B35" i="1" l="1"/>
  <c r="B37" i="1" s="1"/>
  <c r="B30" i="3"/>
  <c r="B34" i="1"/>
  <c r="B34" i="2"/>
  <c r="B35" i="2" s="1"/>
  <c r="B37" i="2" s="1"/>
  <c r="B32" i="3"/>
  <c r="B30" i="4"/>
  <c r="B34" i="3" l="1"/>
  <c r="B35" i="3" s="1"/>
  <c r="B37" i="3" s="1"/>
</calcChain>
</file>

<file path=xl/sharedStrings.xml><?xml version="1.0" encoding="utf-8"?>
<sst xmlns="http://schemas.openxmlformats.org/spreadsheetml/2006/main" count="537" uniqueCount="337">
  <si>
    <t>PUGET SOUND ENERGY</t>
  </si>
  <si>
    <t>Change in Rate Base and Depreciation</t>
  </si>
  <si>
    <t>Total Company</t>
  </si>
  <si>
    <t>Line</t>
  </si>
  <si>
    <t>Description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</si>
  <si>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</si>
  <si>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</si>
  <si>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</si>
  <si>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</si>
  <si>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</si>
  <si>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</si>
  <si>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</si>
  <si>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</si>
  <si>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</si>
  <si>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</si>
  <si>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 xml:space="preserve">   Utility Plant In-Service</t>
  </si>
  <si>
    <t xml:space="preserve">   Held for Future Use</t>
  </si>
  <si>
    <t xml:space="preserve">   CWIP</t>
  </si>
  <si>
    <t xml:space="preserve">   Acquisition Adj.</t>
  </si>
  <si>
    <t>Total Gross Utility Plant In-Service</t>
  </si>
  <si>
    <t xml:space="preserve">   Annual % Change</t>
  </si>
  <si>
    <t xml:space="preserve">   Annual $ Change</t>
  </si>
  <si>
    <t>Accumulated Depr.</t>
  </si>
  <si>
    <t>Net Utility Plant</t>
  </si>
  <si>
    <t>Depreciation Expense</t>
  </si>
  <si>
    <t>Change Gross PIS Vrs Depr Exp.</t>
  </si>
  <si>
    <t>Source:</t>
  </si>
  <si>
    <t>S&amp;P Global Market Intelligence (2009 - 2018 FERC Form 1 Data), downloaded November 13, 2019.</t>
  </si>
  <si>
    <t>Electric</t>
  </si>
  <si>
    <t>Natural Gas</t>
  </si>
  <si>
    <t>Common</t>
  </si>
  <si>
    <t>Puget Energy, Inc.</t>
  </si>
  <si>
    <t>Ultimate Parent: Puget Holdings LLC</t>
  </si>
  <si>
    <t>Data Aggregated by MI? Yes</t>
  </si>
  <si>
    <t xml:space="preserve">Source: S&amp;P Global Market Intelligence </t>
  </si>
  <si>
    <t>COMPARATIVE BALANCE SHEET</t>
  </si>
  <si>
    <t>Dollars in Thousands</t>
  </si>
  <si>
    <t>Page</t>
  </si>
  <si>
    <t>Ref. Page</t>
  </si>
  <si>
    <t>Year Ended</t>
  </si>
  <si>
    <t>No.</t>
  </si>
  <si>
    <t>Title of the FERC Account</t>
  </si>
  <si>
    <t>Acct No.</t>
  </si>
  <si>
    <t>UTILITY PLANT</t>
  </si>
  <si>
    <t>Utility Plant</t>
  </si>
  <si>
    <t>101-106, 114</t>
  </si>
  <si>
    <t>200-201</t>
  </si>
  <si>
    <t>Construction Work in Progress</t>
  </si>
  <si>
    <t>TOTAL Utility Plant (Total of lines 2 and 3)</t>
  </si>
  <si>
    <t>(Less) Accumulated. Provision for  Depreciation, Amortization, Depletion.</t>
  </si>
  <si>
    <t>108, 110, 111, 115</t>
  </si>
  <si>
    <t>Net Utility Plant (Total of line 4 less 5)</t>
  </si>
  <si>
    <t>Nuclear Fuel in Process of Ref., Conv., Enrich. and Fab.</t>
  </si>
  <si>
    <t>202-203</t>
  </si>
  <si>
    <t>Nuclear Fuel Materials and Assemblies-Stock Account</t>
  </si>
  <si>
    <t>Nuclear Fuel Assemblies in Reactor</t>
  </si>
  <si>
    <t>Spent Nuclear Fuel</t>
  </si>
  <si>
    <t>Nuclear Fuel Under Capital Leases</t>
  </si>
  <si>
    <t xml:space="preserve">TOTAL Nuclear Fuel </t>
  </si>
  <si>
    <t xml:space="preserve">(Less) Accum. Prov. For Amort. Of Nucl. Fuel Assemblies </t>
  </si>
  <si>
    <t>Net Nuclear Fuel (Total of lines 7-11 less 12)</t>
  </si>
  <si>
    <t>Net Utility Plant (Total of lines 6 and 13)</t>
  </si>
  <si>
    <t>Utility Plant Adjustments</t>
  </si>
  <si>
    <t>Gas Stored Underground - Noncurrent</t>
  </si>
  <si>
    <t>OTHER PROPERTY AND INVESTMENTS</t>
  </si>
  <si>
    <t xml:space="preserve">Nonutility Property </t>
  </si>
  <si>
    <t>(Less) Accum. Prov. For Depr. And Amort.</t>
  </si>
  <si>
    <t xml:space="preserve">Investments in Associated Companies </t>
  </si>
  <si>
    <t xml:space="preserve">Investment in Subsidiary Companies </t>
  </si>
  <si>
    <t>224-225</t>
  </si>
  <si>
    <t>(For cost of account 123.1, see footnote page 224, line 42)</t>
  </si>
  <si>
    <t>Noncurrent Portion of Allowances</t>
  </si>
  <si>
    <t>228-229</t>
  </si>
  <si>
    <t xml:space="preserve">Other Investments </t>
  </si>
  <si>
    <t>Sinking Funds</t>
  </si>
  <si>
    <t>Depreciation Funds</t>
  </si>
  <si>
    <t>Amortization Fund - Federal</t>
  </si>
  <si>
    <t>Other Special Funds</t>
  </si>
  <si>
    <t>Special Funds (Non Major Only)</t>
  </si>
  <si>
    <t>Long-term Portion of Derivative Assets</t>
  </si>
  <si>
    <t>Long-term Portion of Derivative Assets - Hedges</t>
  </si>
  <si>
    <t>TOTAL Other Property and Investments 
(Total of Lines 18-21 and 23-31)</t>
  </si>
  <si>
    <t>CURRENT AND ACCRUED ASSETS</t>
  </si>
  <si>
    <t>Cash &amp; Working Funds (Non-major Only)</t>
  </si>
  <si>
    <t>Cash</t>
  </si>
  <si>
    <t xml:space="preserve">Special Deposits </t>
  </si>
  <si>
    <t>132-134</t>
  </si>
  <si>
    <t>Working Fund</t>
  </si>
  <si>
    <t xml:space="preserve">Temporary Cash Investments </t>
  </si>
  <si>
    <t>Notes Receivable</t>
  </si>
  <si>
    <t>Customer Accounts Receivable</t>
  </si>
  <si>
    <t xml:space="preserve">Other Accounts Receivable </t>
  </si>
  <si>
    <t>(Less) Accum. Prov. For Uncollectible Acct. - Credit</t>
  </si>
  <si>
    <t xml:space="preserve">Notes Receivable from Associated Companies </t>
  </si>
  <si>
    <t>Accounts Receivable from Assoc. Companies</t>
  </si>
  <si>
    <t xml:space="preserve">Fuel Stock </t>
  </si>
  <si>
    <t>Fuel Stock Expenses Undistributed</t>
  </si>
  <si>
    <t>Residuals (Elec) and Extracted Products</t>
  </si>
  <si>
    <t>Plant Materials and Operating Supplies</t>
  </si>
  <si>
    <t>Merchandise</t>
  </si>
  <si>
    <t>Other Materials and Supplies</t>
  </si>
  <si>
    <t>Nuclear Materials Held for Sale</t>
  </si>
  <si>
    <t>202-203/227</t>
  </si>
  <si>
    <t>Allowances</t>
  </si>
  <si>
    <t>158.1 and 158.2</t>
  </si>
  <si>
    <t>(Less) Noncurrent Portion of Allowances</t>
  </si>
  <si>
    <t>Stores Expense Undistributed</t>
  </si>
  <si>
    <t>Gas Stored Underground - Current</t>
  </si>
  <si>
    <t>Liquefied Natural Gas Stored and Held for Processing</t>
  </si>
  <si>
    <t>164.2-164.3</t>
  </si>
  <si>
    <t>Prepayments</t>
  </si>
  <si>
    <t xml:space="preserve">Advances for Gas </t>
  </si>
  <si>
    <t>166-167</t>
  </si>
  <si>
    <t xml:space="preserve">Interest and Dividends Receivable </t>
  </si>
  <si>
    <t>Rents Receivable</t>
  </si>
  <si>
    <t>Accrued Utility Revenues</t>
  </si>
  <si>
    <t xml:space="preserve">Miscellaneous Current and Accrued Assets </t>
  </si>
  <si>
    <t>Derivative Instrument Assets</t>
  </si>
  <si>
    <t>(Less) Long-term Portion of Derivative Instrument Assets</t>
  </si>
  <si>
    <t>Derivative Instrument Assets - Hedges</t>
  </si>
  <si>
    <t>(Less) Long-term Portion of Derivative Instrument Assets - Hedges</t>
  </si>
  <si>
    <t>TOTAL Current and Accrued Assets (Total of Lines 34 thru 66)</t>
  </si>
  <si>
    <t>DEFERRED DEBITS</t>
  </si>
  <si>
    <t>Unamortized Debt Expenses</t>
  </si>
  <si>
    <t xml:space="preserve">Extraordinary Property Losses </t>
  </si>
  <si>
    <t xml:space="preserve">Unrecovered Plant and Regulatory Study Costs </t>
  </si>
  <si>
    <t>Other Regulatory Assets</t>
  </si>
  <si>
    <t xml:space="preserve">Prelim. Survey and Investigation Charges (Electric) </t>
  </si>
  <si>
    <t>Preliminary Natural Gas Survey and Investigation Charges</t>
  </si>
  <si>
    <t>Other Preliminary Survey and Investigation Charges</t>
  </si>
  <si>
    <t>Clearing Accounts</t>
  </si>
  <si>
    <t>Temporary Facilities</t>
  </si>
  <si>
    <t>Miscellaneous Deferred Debits</t>
  </si>
  <si>
    <t>Def. Losses from Disposition of Utility Plt.</t>
  </si>
  <si>
    <t xml:space="preserve">Research, Devel. And Demonstration Expend. </t>
  </si>
  <si>
    <t>352-353</t>
  </si>
  <si>
    <t>Unamortized Loss on Reacquired Debt</t>
  </si>
  <si>
    <t>Accumulated Deferred Income Taxes</t>
  </si>
  <si>
    <t xml:space="preserve">Unrecovered Purchased Gas Costs </t>
  </si>
  <si>
    <t>TOTAL Deferred Debits (Total of Lines 69 thru 83)</t>
  </si>
  <si>
    <t>TOTAL ASSETS (Lines 14-16, 32, 67, and 84)</t>
  </si>
  <si>
    <t>COMPARATIVE BALANCE SHEET (LIABILITIES AND OTHER CREDITS)</t>
  </si>
  <si>
    <t>PROPRIETARY CAPITAL</t>
  </si>
  <si>
    <t>Common Stock Issued</t>
  </si>
  <si>
    <t>250-251</t>
  </si>
  <si>
    <t>Preferred Stock Issued</t>
  </si>
  <si>
    <t>Capital Stock Subscribed</t>
  </si>
  <si>
    <t>202; 205</t>
  </si>
  <si>
    <t>Stock Liability for Conversion</t>
  </si>
  <si>
    <t>203; 206</t>
  </si>
  <si>
    <t xml:space="preserve">Premium on Capital Stock </t>
  </si>
  <si>
    <t xml:space="preserve">Other Paid-In Capital </t>
  </si>
  <si>
    <t>208-211</t>
  </si>
  <si>
    <t>Installments Received on Capital Stock</t>
  </si>
  <si>
    <t>(Less) Discount on Capital Stock</t>
  </si>
  <si>
    <t>(Less) Capital Stock Expense</t>
  </si>
  <si>
    <t xml:space="preserve">Retained Earnings </t>
  </si>
  <si>
    <t>215; 215.1; 216</t>
  </si>
  <si>
    <t>118-119</t>
  </si>
  <si>
    <t>Unappropriated Undistributed Subsidiary Earnings</t>
  </si>
  <si>
    <t xml:space="preserve">(Less) Reacquired Capital Stock </t>
  </si>
  <si>
    <t>Noncorporate Proprietorship</t>
  </si>
  <si>
    <t xml:space="preserve">Accumulated Other Comprehensive Income </t>
  </si>
  <si>
    <t>122(a)(b)</t>
  </si>
  <si>
    <t>Total Proprietary Capital (Total of lines 2 thru 15)</t>
  </si>
  <si>
    <t>LONG-TERM DEBT</t>
  </si>
  <si>
    <t>Bonds</t>
  </si>
  <si>
    <t>256-257</t>
  </si>
  <si>
    <t>(Less) Reacquired Bonds</t>
  </si>
  <si>
    <t>Advances from Associated Companies</t>
  </si>
  <si>
    <t>Other Long-Term Debt</t>
  </si>
  <si>
    <t>Unamortized Premium on Long-Term Debt</t>
  </si>
  <si>
    <t>(Less) Unamortized Discount on Long-Term Debt-Debit</t>
  </si>
  <si>
    <t>Total Long-Term Debt (Total of lines 18 thru 23)</t>
  </si>
  <si>
    <t>Total Capitalization, at Book</t>
  </si>
  <si>
    <t>OTHER NONCURRENT LIABILITIES</t>
  </si>
  <si>
    <t xml:space="preserve">Obligations Under Capital Leases - Noncurrent </t>
  </si>
  <si>
    <t>Accumulated Provision for Property and Benefits</t>
  </si>
  <si>
    <t>Accumulated Provision for Injuries and Damages</t>
  </si>
  <si>
    <t>Accumulated Provision for Pensions and Benefits</t>
  </si>
  <si>
    <t xml:space="preserve">Accumulated Miscellaneous Operating Provisions </t>
  </si>
  <si>
    <t xml:space="preserve">Accumulated Provision for Rate Refunds </t>
  </si>
  <si>
    <t>Long-term Portion of Derivative Liabilities</t>
  </si>
  <si>
    <t>Long-term Portion of Derivative Liabilities - Hedges</t>
  </si>
  <si>
    <t>Asset Retirement Obligations</t>
  </si>
  <si>
    <t>Total Other Noncurrent Liabilities (Total of lines 26 thru 34)</t>
  </si>
  <si>
    <t>CURRENT AND ACCRUED LIABILITIES</t>
  </si>
  <si>
    <t>Notes Payable</t>
  </si>
  <si>
    <t xml:space="preserve">Accounts Payable </t>
  </si>
  <si>
    <t>Notes Payable to Associated Companies</t>
  </si>
  <si>
    <t>Accounts Payable to Associated Companies</t>
  </si>
  <si>
    <t>Customer Deposits</t>
  </si>
  <si>
    <t>Taxes Accrued</t>
  </si>
  <si>
    <t>262-263</t>
  </si>
  <si>
    <t xml:space="preserve">Interest Accrued </t>
  </si>
  <si>
    <t xml:space="preserve">Dividends Declared </t>
  </si>
  <si>
    <t xml:space="preserve">Matured Long-Term Debt </t>
  </si>
  <si>
    <t>Matured Interest</t>
  </si>
  <si>
    <t>Tax Collections Payable</t>
  </si>
  <si>
    <t>Miscellaneous Current and Accrued Liabilities</t>
  </si>
  <si>
    <t xml:space="preserve">Obligations Under Capital Leases - Current </t>
  </si>
  <si>
    <t>Derivative Instrument Liabilities</t>
  </si>
  <si>
    <t>(Less) Long-term Portion of Derivative Instru Liab</t>
  </si>
  <si>
    <t>Derivative Instrument Liabilities - Hedges</t>
  </si>
  <si>
    <t>(Less) Long-term Portion of Derivative Instru Liab - Hedges</t>
  </si>
  <si>
    <t>Total Current &amp; Accrued Liabilities (Total of lines 37 thru 53)</t>
  </si>
  <si>
    <t>DEFERRED CREDITS</t>
  </si>
  <si>
    <t xml:space="preserve">Customer Advances for Construction </t>
  </si>
  <si>
    <t>Accumulated Deferred Investment Tax Credits</t>
  </si>
  <si>
    <t>266-267</t>
  </si>
  <si>
    <t>Deferred Gains from Disposition of Utility Plant</t>
  </si>
  <si>
    <t xml:space="preserve">Other Deferred Credits </t>
  </si>
  <si>
    <t>Other Regulatory Liabilities</t>
  </si>
  <si>
    <t>Unamortized Gain on Reacquired Debt</t>
  </si>
  <si>
    <t>62-64</t>
  </si>
  <si>
    <t>Accumulated Deferred Income Taxes-All</t>
  </si>
  <si>
    <t>281-283</t>
  </si>
  <si>
    <t>272-277</t>
  </si>
  <si>
    <t>Total Deferred Credits (Total of lines 56 thru 64)</t>
  </si>
  <si>
    <t>TOTAL LIABILITIES AND STOCKHOLDER EQUITY (lines 16, 24, 35, 54 and 65)</t>
  </si>
  <si>
    <t>Summary of Utility Plant and Accumulated Provisions; For Depreciation, Amortization, and Depletion</t>
  </si>
  <si>
    <t>Utility Plant - Total Company</t>
  </si>
  <si>
    <t>In Service</t>
  </si>
  <si>
    <t>3 b</t>
  </si>
  <si>
    <t>Plant in Service (Classified)</t>
  </si>
  <si>
    <t>4 b</t>
  </si>
  <si>
    <t>Property Under Capital Leases</t>
  </si>
  <si>
    <t>5 b</t>
  </si>
  <si>
    <t>Plant Purchased or Sold</t>
  </si>
  <si>
    <t>6 b</t>
  </si>
  <si>
    <t>Completed Construction not Classified</t>
  </si>
  <si>
    <t>7 b</t>
  </si>
  <si>
    <t>Experimental Plant Unclassified</t>
  </si>
  <si>
    <t>8 b</t>
  </si>
  <si>
    <t>Total (Total of lines 3 thru 7)</t>
  </si>
  <si>
    <t>9 b</t>
  </si>
  <si>
    <t>Leased to Others</t>
  </si>
  <si>
    <t>10 b</t>
  </si>
  <si>
    <t>Held for Future Use</t>
  </si>
  <si>
    <t>11 b</t>
  </si>
  <si>
    <t>12 b</t>
  </si>
  <si>
    <t>Acquisition Adjustments</t>
  </si>
  <si>
    <t>13 b</t>
  </si>
  <si>
    <t>Total Utility Plant (Total of lines 8 thru 12)</t>
  </si>
  <si>
    <t>14 b</t>
  </si>
  <si>
    <t>Accumulated Provision for Depreciation, Amortization &amp; Depletion</t>
  </si>
  <si>
    <t>15 b</t>
  </si>
  <si>
    <t>Net Utility Plant (13 less 14)</t>
  </si>
  <si>
    <t>Detail of Accum. Provision for Depr, Amort, &amp; Depl.</t>
  </si>
  <si>
    <t>18 b</t>
  </si>
  <si>
    <t>Depreciation</t>
  </si>
  <si>
    <t>21 b</t>
  </si>
  <si>
    <t>Amortization of Other Utility Plant</t>
  </si>
  <si>
    <t>22 b</t>
  </si>
  <si>
    <t>Total In Service (Total of lines 18 thru 21)</t>
  </si>
  <si>
    <t>24 b</t>
  </si>
  <si>
    <t>25 b</t>
  </si>
  <si>
    <t>Amortization and Depletion</t>
  </si>
  <si>
    <t>26 b</t>
  </si>
  <si>
    <t>Total Leased to Others (24 &amp; 25)</t>
  </si>
  <si>
    <t>27 b</t>
  </si>
  <si>
    <t>28 b</t>
  </si>
  <si>
    <t>29 b</t>
  </si>
  <si>
    <t>Amortization</t>
  </si>
  <si>
    <t>30 b</t>
  </si>
  <si>
    <t>Total Held for Future Use (28 &amp; 29)</t>
  </si>
  <si>
    <t>31 b</t>
  </si>
  <si>
    <t>Abandonment of Leases (Natural Gas)</t>
  </si>
  <si>
    <t>32 b</t>
  </si>
  <si>
    <t>Amortization of Plant Acquisition Adj</t>
  </si>
  <si>
    <t>33 b</t>
  </si>
  <si>
    <t>Total Accum Prov (equals 14) (22,26,30,31,32)</t>
  </si>
  <si>
    <t>Utility Plant - Electric</t>
  </si>
  <si>
    <t>3 c</t>
  </si>
  <si>
    <t>4 c</t>
  </si>
  <si>
    <t>5 c</t>
  </si>
  <si>
    <t>6 c</t>
  </si>
  <si>
    <t>7 c</t>
  </si>
  <si>
    <t>8 c</t>
  </si>
  <si>
    <t>9 c</t>
  </si>
  <si>
    <t>10 c</t>
  </si>
  <si>
    <t>11 c</t>
  </si>
  <si>
    <t>12 c</t>
  </si>
  <si>
    <t>13 c</t>
  </si>
  <si>
    <t>14 c</t>
  </si>
  <si>
    <t>15 c</t>
  </si>
  <si>
    <t>Utility Plant - Gas</t>
  </si>
  <si>
    <t>3 d</t>
  </si>
  <si>
    <t>4 d</t>
  </si>
  <si>
    <t>5 d</t>
  </si>
  <si>
    <t>6 d</t>
  </si>
  <si>
    <t>7 d</t>
  </si>
  <si>
    <t>8 d</t>
  </si>
  <si>
    <t>9 d</t>
  </si>
  <si>
    <t>10 d</t>
  </si>
  <si>
    <t>11 d</t>
  </si>
  <si>
    <t>12 d</t>
  </si>
  <si>
    <t>13 d</t>
  </si>
  <si>
    <t>14 d</t>
  </si>
  <si>
    <t>15 d</t>
  </si>
  <si>
    <t>Utility Plant - Other</t>
  </si>
  <si>
    <t>3 e</t>
  </si>
  <si>
    <t>4 e</t>
  </si>
  <si>
    <t>5 e</t>
  </si>
  <si>
    <t>6 e</t>
  </si>
  <si>
    <t>7 e</t>
  </si>
  <si>
    <t>8 e</t>
  </si>
  <si>
    <t>9 e</t>
  </si>
  <si>
    <t>10 e</t>
  </si>
  <si>
    <t>11 e</t>
  </si>
  <si>
    <t>12 e</t>
  </si>
  <si>
    <t>13 e</t>
  </si>
  <si>
    <t>14 e</t>
  </si>
  <si>
    <t>Accum Prov for Depr, Amort &amp; Depl</t>
  </si>
  <si>
    <t>15 e</t>
  </si>
  <si>
    <t>Utility Plant - Common</t>
  </si>
  <si>
    <t>3 h</t>
  </si>
  <si>
    <t>4 h</t>
  </si>
  <si>
    <t>5 h</t>
  </si>
  <si>
    <t>6 h</t>
  </si>
  <si>
    <t>7 h</t>
  </si>
  <si>
    <t>8 h</t>
  </si>
  <si>
    <t>9 h</t>
  </si>
  <si>
    <t>10 h</t>
  </si>
  <si>
    <t>11 h</t>
  </si>
  <si>
    <t>12 h</t>
  </si>
  <si>
    <t>13 h</t>
  </si>
  <si>
    <t>14 h</t>
  </si>
  <si>
    <t>15 h</t>
  </si>
  <si>
    <t>Gross Plant $</t>
  </si>
  <si>
    <t>Annual Change %</t>
  </si>
  <si>
    <t>Accumulated Depreciation $</t>
  </si>
  <si>
    <t>Net Plant $</t>
  </si>
  <si>
    <t>Depreciation Expense (403)</t>
  </si>
  <si>
    <t>Total - Current Year to Date</t>
  </si>
  <si>
    <t>Electric Utliity - Current Year to Date</t>
  </si>
  <si>
    <t>Gas Utliity - Current Year to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</si>
</sst>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18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i/>
      <sz val="8"/>
      <color rgb="FF525252"/>
      <name val="Arial"/>
      <family val="2"/>
    </font>
    <font>
      <b/>
      <sz val="10"/>
      <color theme="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i/>
      <sz val="8"/>
      <color indexed="23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52525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525252"/>
      </bottom>
      <diagonal/>
    </border>
    <border>
      <left style="thin">
        <color rgb="FF525252"/>
      </left>
      <right/>
      <top style="thin">
        <color rgb="FF525252"/>
      </top>
      <bottom/>
      <diagonal/>
    </border>
    <border>
      <left/>
      <right/>
      <top style="thin">
        <color rgb="FF525252"/>
      </top>
      <bottom/>
      <diagonal/>
    </border>
    <border>
      <left/>
      <right style="thin">
        <color rgb="FF525252"/>
      </right>
      <top style="thin">
        <color rgb="FF525252"/>
      </top>
      <bottom/>
      <diagonal/>
    </border>
    <border>
      <left style="thin">
        <color rgb="FF525252"/>
      </left>
      <right/>
      <top/>
      <bottom style="thin">
        <color rgb="FF525252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rgb="FF525252"/>
      </bottom>
      <diagonal/>
    </border>
    <border>
      <left/>
      <right/>
      <top style="thin">
        <color theme="0" tint="-0.14999847407452621"/>
      </top>
      <bottom style="thin">
        <color rgb="FF525252"/>
      </bottom>
      <diagonal/>
    </border>
    <border>
      <left/>
      <right style="thin">
        <color rgb="FF525252"/>
      </right>
      <top style="thin">
        <color theme="0" tint="-0.14999847407452621"/>
      </top>
      <bottom style="thin">
        <color rgb="FF525252"/>
      </bottom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23"/>
      </top>
      <bottom style="double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double">
        <color indexed="23"/>
      </bottom>
      <diagonal/>
    </border>
    <border>
      <left/>
      <right/>
      <top style="thin">
        <color indexed="23"/>
      </top>
      <bottom style="double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double">
        <color indexed="23"/>
      </bottom>
      <diagonal/>
    </border>
    <border>
      <left style="thin">
        <color indexed="23"/>
      </left>
      <right style="thin">
        <color indexed="23"/>
      </right>
      <top/>
      <bottom style="double">
        <color indexed="23"/>
      </bottom>
      <diagonal/>
    </border>
    <border>
      <left/>
      <right/>
      <top/>
      <bottom style="double">
        <color indexed="23"/>
      </bottom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rgb="FF525252"/>
      </right>
      <top/>
      <bottom/>
      <diagonal/>
    </border>
    <border>
      <left/>
      <right style="thin">
        <color indexed="23"/>
      </right>
      <top/>
      <bottom/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double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/>
  </cellStyleXfs>
  <cellXfs count="197">
    <xf numFmtId="0" fontId="0" fillId="0" borderId="0" xfId="0"/>
    <xf numFmtId="0" fontId="7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1" xfId="0" applyFont="1" applyBorder="1"/>
    <xf numFmtId="0" fontId="0" fillId="0" borderId="0" xfId="0" applyFill="1"/>
    <xf numFmtId="0" fontId="0" fillId="0" borderId="0" xfId="0" applyAlignment="1">
      <alignment horizontal="center"/>
    </xf>
    <xf numFmtId="164" fontId="0" fillId="0" borderId="0" xfId="1" applyNumberFormat="1" applyFont="1"/>
    <xf numFmtId="3" fontId="0" fillId="0" borderId="0" xfId="0" applyNumberFormat="1" applyFill="1"/>
    <xf numFmtId="0" fontId="3" fillId="0" borderId="0" xfId="0" applyFont="1"/>
    <xf numFmtId="164" fontId="3" fillId="0" borderId="0" xfId="1" applyNumberFormat="1" applyFont="1"/>
    <xf numFmtId="164" fontId="8" fillId="0" borderId="0" xfId="1" applyNumberFormat="1" applyFont="1"/>
    <xf numFmtId="165" fontId="0" fillId="0" borderId="0" xfId="2" applyNumberFormat="1" applyFont="1"/>
    <xf numFmtId="165" fontId="0" fillId="0" borderId="0" xfId="2" applyNumberFormat="1" applyFont="1" applyFill="1"/>
    <xf numFmtId="3" fontId="0" fillId="0" borderId="0" xfId="0" applyNumberFormat="1"/>
    <xf numFmtId="43" fontId="0" fillId="0" borderId="0" xfId="1" applyFont="1"/>
    <xf numFmtId="43" fontId="0" fillId="0" borderId="0" xfId="1" applyFont="1" applyFill="1"/>
    <xf numFmtId="9" fontId="3" fillId="0" borderId="0" xfId="2" applyFont="1" applyAlignment="1">
      <alignment horizontal="center"/>
    </xf>
    <xf numFmtId="0" fontId="0" fillId="0" borderId="1" xfId="0" applyBorder="1"/>
    <xf numFmtId="164" fontId="0" fillId="0" borderId="0" xfId="1" applyNumberFormat="1" applyFont="1" applyFill="1"/>
    <xf numFmtId="0" fontId="9" fillId="0" borderId="0" xfId="0" applyFont="1"/>
    <xf numFmtId="0" fontId="0" fillId="0" borderId="0" xfId="0" applyAlignment="1"/>
    <xf numFmtId="0" fontId="10" fillId="0" borderId="0" xfId="0" applyFont="1"/>
    <xf numFmtId="0" fontId="0" fillId="0" borderId="0" xfId="0" applyFont="1" applyAlignment="1">
      <alignment horizontal="right"/>
    </xf>
    <xf numFmtId="2" fontId="11" fillId="0" borderId="0" xfId="0" applyNumberFormat="1" applyFont="1" applyBorder="1" applyAlignment="1">
      <alignment horizontal="right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4" xfId="0" applyFont="1" applyFill="1" applyBorder="1"/>
    <xf numFmtId="0" fontId="12" fillId="2" borderId="4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right" wrapText="1"/>
    </xf>
    <xf numFmtId="0" fontId="12" fillId="2" borderId="5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/>
    <xf numFmtId="0" fontId="12" fillId="2" borderId="2" xfId="0" applyFont="1" applyFill="1" applyBorder="1" applyAlignment="1">
      <alignment horizontal="center" wrapText="1"/>
    </xf>
    <xf numFmtId="14" fontId="12" fillId="2" borderId="7" xfId="0" applyNumberFormat="1" applyFont="1" applyFill="1" applyBorder="1" applyAlignment="1">
      <alignment horizontal="right"/>
    </xf>
    <xf numFmtId="14" fontId="12" fillId="2" borderId="8" xfId="0" applyNumberFormat="1" applyFont="1" applyFill="1" applyBorder="1" applyAlignment="1">
      <alignment horizontal="right"/>
    </xf>
    <xf numFmtId="14" fontId="12" fillId="2" borderId="9" xfId="0" applyNumberFormat="1" applyFont="1" applyFill="1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3" fillId="0" borderId="0" xfId="0" applyFont="1" applyBorder="1"/>
    <xf numFmtId="0" fontId="0" fillId="0" borderId="11" xfId="0" applyNumberFormat="1" applyBorder="1" applyAlignment="1">
      <alignment horizontal="right"/>
    </xf>
    <xf numFmtId="1" fontId="0" fillId="0" borderId="0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0" fillId="0" borderId="0" xfId="0" applyNumberFormat="1" applyBorder="1" applyAlignment="1">
      <alignment horizontal="right"/>
    </xf>
    <xf numFmtId="0" fontId="0" fillId="0" borderId="0" xfId="0" applyBorder="1" applyAlignment="1">
      <alignment horizontal="left" indent="4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3" fillId="0" borderId="14" xfId="0" applyFont="1" applyBorder="1" applyAlignment="1">
      <alignment horizontal="left" indent="3"/>
    </xf>
    <xf numFmtId="0" fontId="0" fillId="0" borderId="13" xfId="0" applyNumberFormat="1" applyBorder="1" applyAlignment="1">
      <alignment horizontal="right"/>
    </xf>
    <xf numFmtId="1" fontId="0" fillId="0" borderId="14" xfId="0" applyNumberFormat="1" applyBorder="1" applyAlignment="1">
      <alignment horizontal="right"/>
    </xf>
    <xf numFmtId="3" fontId="0" fillId="0" borderId="13" xfId="0" applyNumberFormat="1" applyBorder="1" applyAlignment="1">
      <alignment horizontal="right"/>
    </xf>
    <xf numFmtId="3" fontId="0" fillId="0" borderId="14" xfId="0" applyNumberFormat="1" applyBorder="1" applyAlignment="1">
      <alignment horizontal="right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0" fillId="0" borderId="0" xfId="0" applyFont="1" applyFill="1" applyBorder="1" applyAlignment="1">
      <alignment horizontal="left" wrapText="1" indent="3"/>
    </xf>
    <xf numFmtId="0" fontId="0" fillId="0" borderId="11" xfId="0" applyNumberFormat="1" applyFill="1" applyBorder="1" applyAlignment="1">
      <alignment horizontal="right" wrapText="1"/>
    </xf>
    <xf numFmtId="1" fontId="0" fillId="0" borderId="0" xfId="0" applyNumberFormat="1" applyFill="1" applyBorder="1" applyAlignment="1">
      <alignment horizontal="right"/>
    </xf>
    <xf numFmtId="3" fontId="0" fillId="0" borderId="11" xfId="0" applyNumberFormat="1" applyFill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0" fontId="13" fillId="0" borderId="0" xfId="0" applyFont="1" applyFill="1" applyBorder="1" applyAlignment="1">
      <alignment horizontal="left" indent="2"/>
    </xf>
    <xf numFmtId="0" fontId="0" fillId="0" borderId="11" xfId="0" applyNumberFormat="1" applyFill="1" applyBorder="1" applyAlignment="1">
      <alignment horizontal="right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13" fillId="3" borderId="0" xfId="0" applyFont="1" applyFill="1" applyBorder="1" applyAlignment="1">
      <alignment horizontal="left" indent="3"/>
    </xf>
    <xf numFmtId="0" fontId="0" fillId="3" borderId="11" xfId="0" applyNumberFormat="1" applyFill="1" applyBorder="1" applyAlignment="1">
      <alignment horizontal="right"/>
    </xf>
    <xf numFmtId="1" fontId="0" fillId="3" borderId="0" xfId="0" applyNumberFormat="1" applyFill="1" applyBorder="1" applyAlignment="1">
      <alignment horizontal="right"/>
    </xf>
    <xf numFmtId="3" fontId="0" fillId="3" borderId="11" xfId="0" applyNumberFormat="1" applyFill="1" applyBorder="1" applyAlignment="1">
      <alignment horizontal="right"/>
    </xf>
    <xf numFmtId="3" fontId="0" fillId="3" borderId="0" xfId="0" applyNumberFormat="1" applyFill="1" applyBorder="1" applyAlignment="1">
      <alignment horizontal="right"/>
    </xf>
    <xf numFmtId="0" fontId="0" fillId="0" borderId="0" xfId="0" applyBorder="1" applyAlignment="1">
      <alignment horizontal="left" indent="3"/>
    </xf>
    <xf numFmtId="0" fontId="0" fillId="0" borderId="15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3" fillId="0" borderId="17" xfId="0" applyFont="1" applyFill="1" applyBorder="1" applyAlignment="1">
      <alignment horizontal="left" indent="1"/>
    </xf>
    <xf numFmtId="0" fontId="0" fillId="0" borderId="16" xfId="0" applyNumberFormat="1" applyFill="1" applyBorder="1" applyAlignment="1">
      <alignment horizontal="right"/>
    </xf>
    <xf numFmtId="1" fontId="0" fillId="0" borderId="17" xfId="0" applyNumberFormat="1" applyFill="1" applyBorder="1" applyAlignment="1">
      <alignment horizontal="right"/>
    </xf>
    <xf numFmtId="3" fontId="0" fillId="0" borderId="16" xfId="0" applyNumberFormat="1" applyFill="1" applyBorder="1" applyAlignment="1">
      <alignment horizontal="right"/>
    </xf>
    <xf numFmtId="3" fontId="0" fillId="0" borderId="17" xfId="0" applyNumberFormat="1" applyFill="1" applyBorder="1" applyAlignment="1">
      <alignment horizontal="right"/>
    </xf>
    <xf numFmtId="0" fontId="0" fillId="0" borderId="0" xfId="0" applyBorder="1" applyAlignment="1">
      <alignment horizontal="left" inden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left" indent="1"/>
    </xf>
    <xf numFmtId="0" fontId="0" fillId="0" borderId="19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3" fontId="0" fillId="0" borderId="19" xfId="0" applyNumberFormat="1" applyBorder="1" applyAlignment="1">
      <alignment horizontal="right"/>
    </xf>
    <xf numFmtId="3" fontId="0" fillId="0" borderId="20" xfId="0" applyNumberFormat="1" applyBorder="1" applyAlignment="1">
      <alignment horizontal="right"/>
    </xf>
    <xf numFmtId="0" fontId="0" fillId="0" borderId="0" xfId="0" applyBorder="1" applyAlignment="1">
      <alignment horizontal="left" indent="2"/>
    </xf>
    <xf numFmtId="0" fontId="0" fillId="0" borderId="0" xfId="0" applyFill="1" applyBorder="1" applyAlignment="1">
      <alignment horizontal="left" indent="2"/>
    </xf>
    <xf numFmtId="0" fontId="0" fillId="3" borderId="0" xfId="0" applyFill="1" applyBorder="1" applyAlignment="1">
      <alignment horizontal="left" indent="2"/>
    </xf>
    <xf numFmtId="0" fontId="0" fillId="0" borderId="20" xfId="0" applyBorder="1" applyAlignment="1">
      <alignment horizontal="left" indent="2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13" fillId="0" borderId="23" xfId="0" applyFont="1" applyBorder="1" applyAlignment="1">
      <alignment horizontal="left" wrapText="1" indent="1"/>
    </xf>
    <xf numFmtId="0" fontId="0" fillId="0" borderId="22" xfId="0" applyNumberFormat="1" applyBorder="1" applyAlignment="1">
      <alignment horizontal="right"/>
    </xf>
    <xf numFmtId="1" fontId="0" fillId="0" borderId="23" xfId="0" applyNumberFormat="1" applyBorder="1" applyAlignment="1">
      <alignment horizontal="right"/>
    </xf>
    <xf numFmtId="3" fontId="0" fillId="0" borderId="22" xfId="0" applyNumberFormat="1" applyBorder="1" applyAlignment="1">
      <alignment horizontal="right"/>
    </xf>
    <xf numFmtId="3" fontId="0" fillId="0" borderId="23" xfId="0" applyNumberFormat="1" applyBorder="1" applyAlignment="1">
      <alignment horizontal="right"/>
    </xf>
    <xf numFmtId="0" fontId="0" fillId="0" borderId="18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20" xfId="0" applyFill="1" applyBorder="1" applyAlignment="1">
      <alignment horizontal="left" indent="2"/>
    </xf>
    <xf numFmtId="0" fontId="0" fillId="0" borderId="19" xfId="0" applyNumberFormat="1" applyFill="1" applyBorder="1" applyAlignment="1">
      <alignment horizontal="right"/>
    </xf>
    <xf numFmtId="1" fontId="0" fillId="0" borderId="20" xfId="0" applyNumberFormat="1" applyFill="1" applyBorder="1" applyAlignment="1">
      <alignment horizontal="right"/>
    </xf>
    <xf numFmtId="3" fontId="0" fillId="0" borderId="19" xfId="0" applyNumberFormat="1" applyFill="1" applyBorder="1" applyAlignment="1">
      <alignment horizontal="right"/>
    </xf>
    <xf numFmtId="3" fontId="0" fillId="0" borderId="20" xfId="0" applyNumberFormat="1" applyFill="1" applyBorder="1" applyAlignment="1">
      <alignment horizontal="right"/>
    </xf>
    <xf numFmtId="0" fontId="0" fillId="0" borderId="21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13" fillId="0" borderId="23" xfId="0" applyFont="1" applyFill="1" applyBorder="1" applyAlignment="1">
      <alignment horizontal="left" indent="1"/>
    </xf>
    <xf numFmtId="0" fontId="0" fillId="0" borderId="22" xfId="0" applyNumberFormat="1" applyFill="1" applyBorder="1" applyAlignment="1">
      <alignment horizontal="right"/>
    </xf>
    <xf numFmtId="1" fontId="0" fillId="0" borderId="23" xfId="0" applyNumberFormat="1" applyFill="1" applyBorder="1" applyAlignment="1">
      <alignment horizontal="right"/>
    </xf>
    <xf numFmtId="3" fontId="0" fillId="0" borderId="22" xfId="0" applyNumberFormat="1" applyFill="1" applyBorder="1" applyAlignment="1">
      <alignment horizontal="right"/>
    </xf>
    <xf numFmtId="3" fontId="0" fillId="0" borderId="23" xfId="0" applyNumberFormat="1" applyFill="1" applyBorder="1" applyAlignment="1">
      <alignment horizontal="right"/>
    </xf>
    <xf numFmtId="1" fontId="0" fillId="0" borderId="0" xfId="0" applyNumberFormat="1" applyBorder="1"/>
    <xf numFmtId="0" fontId="13" fillId="0" borderId="20" xfId="0" applyFont="1" applyFill="1" applyBorder="1" applyAlignment="1">
      <alignment horizontal="left" indent="1"/>
    </xf>
    <xf numFmtId="0" fontId="0" fillId="0" borderId="19" xfId="0" applyNumberFormat="1" applyFill="1" applyBorder="1"/>
    <xf numFmtId="1" fontId="0" fillId="0" borderId="20" xfId="0" applyNumberFormat="1" applyFill="1" applyBorder="1"/>
    <xf numFmtId="0" fontId="0" fillId="0" borderId="16" xfId="0" applyBorder="1" applyAlignment="1">
      <alignment horizontal="center"/>
    </xf>
    <xf numFmtId="0" fontId="14" fillId="0" borderId="17" xfId="0" applyFont="1" applyBorder="1"/>
    <xf numFmtId="0" fontId="0" fillId="0" borderId="16" xfId="0" applyNumberFormat="1" applyBorder="1"/>
    <xf numFmtId="1" fontId="0" fillId="0" borderId="17" xfId="0" applyNumberFormat="1" applyBorder="1"/>
    <xf numFmtId="3" fontId="0" fillId="0" borderId="16" xfId="0" applyNumberForma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0" fontId="9" fillId="0" borderId="24" xfId="3" applyFont="1" applyFill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5" xfId="0" applyBorder="1" applyAlignment="1">
      <alignment horizontal="centerContinuous"/>
    </xf>
    <xf numFmtId="0" fontId="16" fillId="0" borderId="26" xfId="0" applyFont="1" applyFill="1" applyBorder="1" applyAlignment="1">
      <alignment horizontal="right"/>
    </xf>
    <xf numFmtId="0" fontId="0" fillId="0" borderId="0" xfId="0" applyBorder="1" applyAlignment="1">
      <alignment horizontal="center"/>
    </xf>
    <xf numFmtId="0" fontId="13" fillId="0" borderId="10" xfId="0" applyFont="1" applyBorder="1"/>
    <xf numFmtId="0" fontId="0" fillId="0" borderId="0" xfId="0" applyBorder="1"/>
    <xf numFmtId="0" fontId="0" fillId="0" borderId="11" xfId="0" applyBorder="1"/>
    <xf numFmtId="0" fontId="0" fillId="0" borderId="0" xfId="0" applyBorder="1" applyAlignment="1"/>
    <xf numFmtId="0" fontId="0" fillId="0" borderId="11" xfId="0" applyBorder="1" applyAlignment="1"/>
    <xf numFmtId="0" fontId="0" fillId="0" borderId="10" xfId="0" applyBorder="1" applyAlignment="1">
      <alignment horizontal="left" indent="3"/>
    </xf>
    <xf numFmtId="0" fontId="0" fillId="0" borderId="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left" indent="3"/>
    </xf>
    <xf numFmtId="0" fontId="0" fillId="0" borderId="20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13" fillId="0" borderId="12" xfId="0" applyFont="1" applyFill="1" applyBorder="1" applyAlignment="1">
      <alignment horizontal="left" indent="2"/>
    </xf>
    <xf numFmtId="0" fontId="0" fillId="0" borderId="14" xfId="0" applyFill="1" applyBorder="1" applyAlignment="1">
      <alignment horizontal="right"/>
    </xf>
    <xf numFmtId="0" fontId="0" fillId="0" borderId="13" xfId="0" applyFill="1" applyBorder="1" applyAlignment="1">
      <alignment horizontal="right"/>
    </xf>
    <xf numFmtId="3" fontId="0" fillId="0" borderId="14" xfId="0" applyNumberFormat="1" applyFill="1" applyBorder="1" applyAlignment="1">
      <alignment horizontal="right"/>
    </xf>
    <xf numFmtId="3" fontId="0" fillId="0" borderId="13" xfId="0" applyNumberFormat="1" applyFill="1" applyBorder="1" applyAlignment="1">
      <alignment horizontal="right"/>
    </xf>
    <xf numFmtId="0" fontId="0" fillId="3" borderId="0" xfId="0" applyFill="1" applyAlignment="1">
      <alignment horizontal="center"/>
    </xf>
    <xf numFmtId="0" fontId="13" fillId="3" borderId="10" xfId="0" applyFont="1" applyFill="1" applyBorder="1" applyAlignment="1">
      <alignment horizontal="left" indent="1"/>
    </xf>
    <xf numFmtId="0" fontId="0" fillId="3" borderId="0" xfId="0" applyFill="1" applyAlignment="1">
      <alignment horizontal="right"/>
    </xf>
    <xf numFmtId="0" fontId="0" fillId="3" borderId="11" xfId="0" applyFill="1" applyBorder="1" applyAlignment="1">
      <alignment horizontal="right"/>
    </xf>
    <xf numFmtId="3" fontId="0" fillId="3" borderId="0" xfId="0" applyNumberFormat="1" applyFill="1" applyAlignment="1">
      <alignment horizontal="right"/>
    </xf>
    <xf numFmtId="0" fontId="0" fillId="0" borderId="10" xfId="0" applyBorder="1" applyAlignment="1">
      <alignment horizontal="left" indent="2"/>
    </xf>
    <xf numFmtId="0" fontId="0" fillId="0" borderId="0" xfId="0" applyFill="1" applyAlignment="1">
      <alignment horizontal="center"/>
    </xf>
    <xf numFmtId="0" fontId="0" fillId="0" borderId="10" xfId="0" applyFill="1" applyBorder="1" applyAlignment="1">
      <alignment horizontal="left" indent="2"/>
    </xf>
    <xf numFmtId="0" fontId="0" fillId="0" borderId="0" xfId="0" applyFill="1" applyAlignment="1">
      <alignment horizontal="right"/>
    </xf>
    <xf numFmtId="0" fontId="0" fillId="0" borderId="11" xfId="0" applyFill="1" applyBorder="1" applyAlignment="1">
      <alignment horizontal="right"/>
    </xf>
    <xf numFmtId="3" fontId="0" fillId="0" borderId="0" xfId="0" applyNumberFormat="1" applyFill="1" applyAlignment="1">
      <alignment horizontal="right"/>
    </xf>
    <xf numFmtId="0" fontId="13" fillId="0" borderId="12" xfId="0" applyFont="1" applyFill="1" applyBorder="1" applyAlignment="1">
      <alignment horizontal="left" indent="1"/>
    </xf>
    <xf numFmtId="0" fontId="0" fillId="0" borderId="17" xfId="0" applyFill="1" applyBorder="1" applyAlignment="1">
      <alignment horizontal="center"/>
    </xf>
    <xf numFmtId="0" fontId="14" fillId="0" borderId="15" xfId="0" applyFont="1" applyFill="1" applyBorder="1" applyAlignment="1">
      <alignment horizontal="centerContinuous" wrapText="1"/>
    </xf>
    <xf numFmtId="0" fontId="0" fillId="0" borderId="17" xfId="0" applyFill="1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0" borderId="0" xfId="0" applyAlignment="1">
      <alignment horizontal="centerContinuous"/>
    </xf>
    <xf numFmtId="14" fontId="2" fillId="2" borderId="7" xfId="0" applyNumberFormat="1" applyFont="1" applyFill="1" applyBorder="1" applyAlignment="1">
      <alignment horizontal="right"/>
    </xf>
    <xf numFmtId="0" fontId="0" fillId="0" borderId="28" xfId="0" applyBorder="1" applyAlignment="1">
      <alignment horizontal="center"/>
    </xf>
    <xf numFmtId="0" fontId="0" fillId="0" borderId="28" xfId="0" applyBorder="1" applyAlignment="1"/>
    <xf numFmtId="0" fontId="13" fillId="0" borderId="0" xfId="0" applyFont="1" applyBorder="1" applyAlignment="1">
      <alignment horizontal="left"/>
    </xf>
    <xf numFmtId="0" fontId="17" fillId="0" borderId="28" xfId="0" applyFont="1" applyBorder="1" applyAlignment="1">
      <alignment horizontal="center"/>
    </xf>
    <xf numFmtId="3" fontId="0" fillId="0" borderId="28" xfId="0" applyNumberFormat="1" applyBorder="1" applyAlignment="1">
      <alignment horizontal="right"/>
    </xf>
    <xf numFmtId="0" fontId="13" fillId="0" borderId="0" xfId="0" applyFont="1" applyBorder="1" applyAlignment="1">
      <alignment horizontal="left" indent="2"/>
    </xf>
    <xf numFmtId="0" fontId="17" fillId="0" borderId="29" xfId="0" applyFont="1" applyBorder="1" applyAlignment="1">
      <alignment horizontal="center"/>
    </xf>
    <xf numFmtId="0" fontId="13" fillId="0" borderId="14" xfId="0" applyFont="1" applyBorder="1" applyAlignment="1">
      <alignment horizontal="left" indent="1"/>
    </xf>
    <xf numFmtId="3" fontId="0" fillId="0" borderId="29" xfId="0" applyNumberFormat="1" applyBorder="1" applyAlignment="1">
      <alignment horizontal="right"/>
    </xf>
    <xf numFmtId="0" fontId="10" fillId="0" borderId="0" xfId="0" applyFont="1" applyBorder="1" applyAlignment="1">
      <alignment horizontal="left" indent="1"/>
    </xf>
    <xf numFmtId="0" fontId="0" fillId="0" borderId="28" xfId="0" applyFont="1" applyBorder="1" applyAlignment="1">
      <alignment horizontal="center"/>
    </xf>
    <xf numFmtId="0" fontId="10" fillId="0" borderId="0" xfId="0" applyFont="1" applyBorder="1" applyAlignment="1">
      <alignment horizontal="left" indent="2"/>
    </xf>
    <xf numFmtId="0" fontId="13" fillId="0" borderId="0" xfId="0" applyFont="1" applyBorder="1" applyAlignment="1">
      <alignment horizontal="left" indent="1"/>
    </xf>
    <xf numFmtId="0" fontId="0" fillId="0" borderId="0" xfId="0" applyFill="1" applyBorder="1" applyAlignment="1">
      <alignment horizontal="left" indent="1"/>
    </xf>
    <xf numFmtId="3" fontId="0" fillId="0" borderId="28" xfId="0" applyNumberFormat="1" applyBorder="1" applyAlignment="1"/>
    <xf numFmtId="0" fontId="17" fillId="0" borderId="30" xfId="0" applyFont="1" applyBorder="1" applyAlignment="1">
      <alignment horizontal="center"/>
    </xf>
    <xf numFmtId="0" fontId="13" fillId="0" borderId="17" xfId="0" applyFont="1" applyBorder="1" applyAlignment="1">
      <alignment horizontal="left"/>
    </xf>
    <xf numFmtId="3" fontId="0" fillId="0" borderId="30" xfId="0" applyNumberFormat="1" applyBorder="1" applyAlignment="1">
      <alignment horizontal="right"/>
    </xf>
    <xf numFmtId="0" fontId="13" fillId="4" borderId="0" xfId="0" applyFont="1" applyFill="1" applyBorder="1"/>
    <xf numFmtId="0" fontId="13" fillId="0" borderId="14" xfId="0" applyFont="1" applyBorder="1" applyAlignment="1">
      <alignment horizontal="left" indent="2"/>
    </xf>
    <xf numFmtId="0" fontId="17" fillId="0" borderId="31" xfId="0" applyFont="1" applyBorder="1" applyAlignment="1">
      <alignment horizontal="center"/>
    </xf>
    <xf numFmtId="0" fontId="13" fillId="0" borderId="20" xfId="0" applyFont="1" applyBorder="1" applyAlignment="1">
      <alignment horizontal="left"/>
    </xf>
    <xf numFmtId="3" fontId="0" fillId="0" borderId="31" xfId="0" applyNumberFormat="1" applyBorder="1" applyAlignment="1">
      <alignment horizontal="right"/>
    </xf>
    <xf numFmtId="0" fontId="17" fillId="0" borderId="0" xfId="0" applyFont="1" applyBorder="1"/>
    <xf numFmtId="0" fontId="0" fillId="0" borderId="20" xfId="0" applyBorder="1" applyAlignment="1">
      <alignment horizontal="left" indent="4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</cellXfs>
  <cellStyles count="4">
    <cellStyle name="Comma" xfId="1" builtinId="3"/>
    <cellStyle name="Normal" xfId="0" builtinId="0"/>
    <cellStyle name="Normal_BS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O41"/>
  <sheetViews>
    <sheetView tabSelected="1" topLeftCell="A7" zoomScaleNormal="100" workbookViewId="0"/>
  </sheetViews>
  <sheetFormatPr defaultRowHeight="14.25" x14ac:dyDescent="0.2"/>
  <cols>
    <col min="2" max="2" width="5" customWidth="1"/>
    <col min="4" max="4" width="24.25" customWidth="1"/>
    <col min="5" max="5" width="1" customWidth="1"/>
    <col min="6" max="8" width="13" customWidth="1"/>
    <col min="9" max="9" width="13" style="5" customWidth="1"/>
    <col min="10" max="15" width="13" customWidth="1"/>
  </cols>
  <sheetData>
    <row r="1" spans="2:15" ht="18" x14ac:dyDescent="0.25">
      <c r="B1" s="189" t="s">
        <v>0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4" spans="2:15" ht="15.75" x14ac:dyDescent="0.25">
      <c r="B4" s="190" t="s">
        <v>1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2:15" ht="15.75" x14ac:dyDescent="0.25">
      <c r="B5" s="191" t="s">
        <v>2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</row>
    <row r="8" spans="2:15" ht="15" x14ac:dyDescent="0.25">
      <c r="B8" s="1" t="s">
        <v>3</v>
      </c>
      <c r="C8" s="192" t="s">
        <v>4</v>
      </c>
      <c r="D8" s="192"/>
      <c r="F8" s="1">
        <v>2018</v>
      </c>
      <c r="G8" s="1">
        <v>2017</v>
      </c>
      <c r="H8" s="1">
        <v>2016</v>
      </c>
      <c r="I8" s="2">
        <v>2015</v>
      </c>
      <c r="J8" s="1">
        <v>2014</v>
      </c>
      <c r="K8" s="1">
        <v>2013</v>
      </c>
      <c r="L8" s="1">
        <v>2012</v>
      </c>
      <c r="M8" s="1">
        <v>2011</v>
      </c>
      <c r="N8" s="1">
        <v>2010</v>
      </c>
      <c r="O8" s="1">
        <v>2009</v>
      </c>
    </row>
    <row r="9" spans="2:15" ht="15" x14ac:dyDescent="0.25">
      <c r="F9" s="3" t="s">
        <v>5</v>
      </c>
      <c r="G9" s="3" t="s">
        <v>6</v>
      </c>
      <c r="H9" s="3" t="s">
        <v>7</v>
      </c>
      <c r="I9" s="3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3" t="s">
        <v>13</v>
      </c>
      <c r="O9" s="3" t="s">
        <v>14</v>
      </c>
    </row>
    <row r="11" spans="2:15" ht="15" x14ac:dyDescent="0.25">
      <c r="C11" s="4" t="s">
        <v>2</v>
      </c>
      <c r="D11" s="4"/>
    </row>
    <row r="12" spans="2:15" x14ac:dyDescent="0.2">
      <c r="B12" s="6"/>
      <c r="F12" s="7"/>
      <c r="G12" s="7"/>
      <c r="H12" s="7"/>
      <c r="I12" s="8"/>
      <c r="J12" s="7"/>
      <c r="K12" s="7"/>
      <c r="L12" s="7"/>
      <c r="M12" s="7"/>
      <c r="N12" s="7"/>
      <c r="O12" s="7"/>
    </row>
    <row r="13" spans="2:15" ht="15" x14ac:dyDescent="0.25">
      <c r="B13" s="6">
        <f>MAX(B7:B12)+1</f>
        <v>1</v>
      </c>
      <c r="C13" s="9" t="s">
        <v>15</v>
      </c>
      <c r="D13" s="9"/>
      <c r="E13" s="9"/>
      <c r="F13" s="10">
        <f>'MPG-3b (Electric)'!F13+'MPG-3c (Natural Gas)'!F13+'MPG-3d (Common)'!F13</f>
        <v>15053529</v>
      </c>
      <c r="G13" s="10">
        <f>'MPG-3b (Electric)'!G13+'MPG-3c (Natural Gas)'!G13+'MPG-3d (Common)'!G13</f>
        <v>14245313</v>
      </c>
      <c r="H13" s="10">
        <f>'MPG-3b (Electric)'!H13+'MPG-3c (Natural Gas)'!H13+'MPG-3d (Common)'!H13</f>
        <v>13597702</v>
      </c>
      <c r="I13" s="10">
        <f>'MPG-3b (Electric)'!I13+'MPG-3c (Natural Gas)'!I13+'MPG-3d (Common)'!I13</f>
        <v>12940587</v>
      </c>
      <c r="J13" s="10">
        <f>'MPG-3b (Electric)'!J13+'MPG-3c (Natural Gas)'!J13+'MPG-3d (Common)'!J13</f>
        <v>12632198</v>
      </c>
      <c r="K13" s="10">
        <f>'MPG-3b (Electric)'!K13+'MPG-3c (Natural Gas)'!K13+'MPG-3d (Common)'!K13</f>
        <v>12345693</v>
      </c>
      <c r="L13" s="10">
        <f>'MPG-3b (Electric)'!L13+'MPG-3c (Natural Gas)'!L13+'MPG-3d (Common)'!L13</f>
        <v>11526210</v>
      </c>
      <c r="M13" s="10">
        <f>'MPG-3b (Electric)'!M13+'MPG-3c (Natural Gas)'!M13+'MPG-3d (Common)'!M13</f>
        <v>10226674</v>
      </c>
      <c r="N13" s="10">
        <f>'MPG-3b (Electric)'!N13+'MPG-3c (Natural Gas)'!N13+'MPG-3d (Common)'!N13</f>
        <v>9852748</v>
      </c>
      <c r="O13" s="10">
        <f>'MPG-3b (Electric)'!O13+'MPG-3c (Natural Gas)'!O13+'MPG-3d (Common)'!O13</f>
        <v>9566191</v>
      </c>
    </row>
    <row r="14" spans="2:15" x14ac:dyDescent="0.2">
      <c r="B14" s="6">
        <f t="shared" ref="B14:B35" si="0">MAX(B8:B13)+1</f>
        <v>2</v>
      </c>
      <c r="C14" t="s">
        <v>16</v>
      </c>
      <c r="F14" s="7">
        <f>'MPG-3b (Electric)'!F14+'MPG-3c (Natural Gas)'!F14+'MPG-3d (Common)'!F14</f>
        <v>39536</v>
      </c>
      <c r="G14" s="7">
        <f>'MPG-3b (Electric)'!G14+'MPG-3c (Natural Gas)'!G14+'MPG-3d (Common)'!G14</f>
        <v>53580</v>
      </c>
      <c r="H14" s="7">
        <f>'MPG-3b (Electric)'!H14+'MPG-3c (Natural Gas)'!H14+'MPG-3d (Common)'!H14</f>
        <v>52636</v>
      </c>
      <c r="I14" s="7">
        <f>'MPG-3b (Electric)'!I14+'MPG-3c (Natural Gas)'!I14+'MPG-3d (Common)'!I14</f>
        <v>56043</v>
      </c>
      <c r="J14" s="7">
        <f>'MPG-3b (Electric)'!J14+'MPG-3c (Natural Gas)'!J14+'MPG-3d (Common)'!J14</f>
        <v>55148</v>
      </c>
      <c r="K14" s="7">
        <f>'MPG-3b (Electric)'!K14+'MPG-3c (Natural Gas)'!K14+'MPG-3d (Common)'!K14</f>
        <v>28894</v>
      </c>
      <c r="L14" s="7">
        <f>'MPG-3b (Electric)'!L14+'MPG-3c (Natural Gas)'!L14+'MPG-3d (Common)'!L14</f>
        <v>18569</v>
      </c>
      <c r="M14" s="7">
        <f>'MPG-3b (Electric)'!M14+'MPG-3c (Natural Gas)'!M14+'MPG-3d (Common)'!M14</f>
        <v>18534</v>
      </c>
      <c r="N14" s="7">
        <f>'MPG-3b (Electric)'!N14+'MPG-3c (Natural Gas)'!N14+'MPG-3d (Common)'!N14</f>
        <v>54098</v>
      </c>
      <c r="O14" s="7">
        <f>'MPG-3b (Electric)'!O14+'MPG-3c (Natural Gas)'!O14+'MPG-3d (Common)'!O14</f>
        <v>38532</v>
      </c>
    </row>
    <row r="15" spans="2:15" x14ac:dyDescent="0.2">
      <c r="B15" s="6">
        <f t="shared" si="0"/>
        <v>3</v>
      </c>
      <c r="C15" t="s">
        <v>17</v>
      </c>
      <c r="F15" s="7">
        <f>'MPG-3b (Electric)'!F15+'MPG-3c (Natural Gas)'!F15+'MPG-3d (Common)'!F15</f>
        <v>550466</v>
      </c>
      <c r="G15" s="7">
        <f>'MPG-3b (Electric)'!G15+'MPG-3c (Natural Gas)'!G15+'MPG-3d (Common)'!G15</f>
        <v>495937</v>
      </c>
      <c r="H15" s="7">
        <f>'MPG-3b (Electric)'!H15+'MPG-3c (Natural Gas)'!H15+'MPG-3d (Common)'!H15</f>
        <v>420277</v>
      </c>
      <c r="I15" s="7">
        <f>'MPG-3b (Electric)'!I15+'MPG-3c (Natural Gas)'!I15+'MPG-3d (Common)'!I15</f>
        <v>408795</v>
      </c>
      <c r="J15" s="7">
        <f>'MPG-3b (Electric)'!J15+'MPG-3c (Natural Gas)'!J15+'MPG-3d (Common)'!J15</f>
        <v>253525</v>
      </c>
      <c r="K15" s="7">
        <f>'MPG-3b (Electric)'!K15+'MPG-3c (Natural Gas)'!K15+'MPG-3d (Common)'!K15</f>
        <v>310318</v>
      </c>
      <c r="L15" s="7">
        <f>'MPG-3b (Electric)'!L15+'MPG-3c (Natural Gas)'!L15+'MPG-3d (Common)'!L15</f>
        <v>766035</v>
      </c>
      <c r="M15" s="7">
        <f>'MPG-3b (Electric)'!M15+'MPG-3c (Natural Gas)'!M15+'MPG-3d (Common)'!M15</f>
        <v>1282463</v>
      </c>
      <c r="N15" s="7">
        <f>'MPG-3b (Electric)'!N15+'MPG-3c (Natural Gas)'!N15+'MPG-3d (Common)'!N15</f>
        <v>628386</v>
      </c>
      <c r="O15" s="7">
        <f>'MPG-3b (Electric)'!O15+'MPG-3c (Natural Gas)'!O15+'MPG-3d (Common)'!O15</f>
        <v>358732</v>
      </c>
    </row>
    <row r="16" spans="2:15" x14ac:dyDescent="0.2">
      <c r="B16" s="6">
        <f t="shared" si="0"/>
        <v>4</v>
      </c>
      <c r="C16" t="s">
        <v>18</v>
      </c>
      <c r="F16" s="11">
        <f>'MPG-3b (Electric)'!F16+'MPG-3c (Natural Gas)'!F16+'MPG-3d (Common)'!F16</f>
        <v>282792</v>
      </c>
      <c r="G16" s="11">
        <f>'MPG-3b (Electric)'!G16+'MPG-3c (Natural Gas)'!G16+'MPG-3d (Common)'!G16</f>
        <v>282792</v>
      </c>
      <c r="H16" s="11">
        <f>'MPG-3b (Electric)'!H16+'MPG-3c (Natural Gas)'!H16+'MPG-3d (Common)'!H16</f>
        <v>282792</v>
      </c>
      <c r="I16" s="11">
        <f>'MPG-3b (Electric)'!I16+'MPG-3c (Natural Gas)'!I16+'MPG-3d (Common)'!I16</f>
        <v>282792</v>
      </c>
      <c r="J16" s="11">
        <f>'MPG-3b (Electric)'!J16+'MPG-3c (Natural Gas)'!J16+'MPG-3d (Common)'!J16</f>
        <v>282792</v>
      </c>
      <c r="K16" s="11">
        <f>'MPG-3b (Electric)'!K16+'MPG-3c (Natural Gas)'!K16+'MPG-3d (Common)'!K16</f>
        <v>282792</v>
      </c>
      <c r="L16" s="11">
        <f>'MPG-3b (Electric)'!L16+'MPG-3c (Natural Gas)'!L16+'MPG-3d (Common)'!L16</f>
        <v>282725</v>
      </c>
      <c r="M16" s="11">
        <f>'MPG-3b (Electric)'!M16+'MPG-3c (Natural Gas)'!M16+'MPG-3d (Common)'!M16</f>
        <v>251782</v>
      </c>
      <c r="N16" s="11">
        <f>'MPG-3b (Electric)'!N16+'MPG-3c (Natural Gas)'!N16+'MPG-3d (Common)'!N16</f>
        <v>251782</v>
      </c>
      <c r="O16" s="11">
        <f>'MPG-3b (Electric)'!O16+'MPG-3c (Natural Gas)'!O16+'MPG-3d (Common)'!O16</f>
        <v>251693</v>
      </c>
    </row>
    <row r="17" spans="2:15" ht="15" x14ac:dyDescent="0.25">
      <c r="B17" s="6">
        <f t="shared" si="0"/>
        <v>5</v>
      </c>
      <c r="C17" s="9" t="s">
        <v>19</v>
      </c>
      <c r="D17" s="9"/>
      <c r="E17" s="9"/>
      <c r="F17" s="10">
        <f>SUM(F13:F16)</f>
        <v>15926323</v>
      </c>
      <c r="G17" s="10">
        <f t="shared" ref="G17:O17" si="1">SUM(G13:G16)</f>
        <v>15077622</v>
      </c>
      <c r="H17" s="10">
        <f t="shared" si="1"/>
        <v>14353407</v>
      </c>
      <c r="I17" s="10">
        <f>'MPG-3b (Electric)'!I17+'MPG-3c (Natural Gas)'!I17+'MPG-3d (Common)'!I17</f>
        <v>13688216</v>
      </c>
      <c r="J17" s="10">
        <f t="shared" si="1"/>
        <v>13223663</v>
      </c>
      <c r="K17" s="10">
        <f t="shared" si="1"/>
        <v>12967697</v>
      </c>
      <c r="L17" s="10">
        <f t="shared" si="1"/>
        <v>12593539</v>
      </c>
      <c r="M17" s="10">
        <f t="shared" si="1"/>
        <v>11779453</v>
      </c>
      <c r="N17" s="10">
        <f t="shared" si="1"/>
        <v>10787014</v>
      </c>
      <c r="O17" s="10">
        <f t="shared" si="1"/>
        <v>10215148</v>
      </c>
    </row>
    <row r="18" spans="2:15" x14ac:dyDescent="0.2">
      <c r="B18" s="6"/>
      <c r="F18" s="7"/>
      <c r="G18" s="7"/>
      <c r="H18" s="7"/>
      <c r="I18" s="8"/>
      <c r="J18" s="7"/>
      <c r="K18" s="7"/>
      <c r="L18" s="7"/>
      <c r="M18" s="7"/>
      <c r="N18" s="7"/>
      <c r="O18" s="7"/>
    </row>
    <row r="19" spans="2:15" x14ac:dyDescent="0.2">
      <c r="B19" s="6">
        <f t="shared" si="0"/>
        <v>6</v>
      </c>
      <c r="C19" t="s">
        <v>20</v>
      </c>
      <c r="F19" s="12">
        <f>F17/G17-1</f>
        <v>5.6288783469966353E-2</v>
      </c>
      <c r="G19" s="12">
        <f>G17/H17-1</f>
        <v>5.0455964914810858E-2</v>
      </c>
      <c r="H19" s="12">
        <f t="shared" ref="H19:N19" si="2">H17/I17-1</f>
        <v>4.8595887148478623E-2</v>
      </c>
      <c r="I19" s="13">
        <f t="shared" si="2"/>
        <v>3.5130432467917583E-2</v>
      </c>
      <c r="J19" s="12">
        <f t="shared" si="2"/>
        <v>1.9738740039962455E-2</v>
      </c>
      <c r="K19" s="12">
        <f t="shared" si="2"/>
        <v>2.9710314153948314E-2</v>
      </c>
      <c r="L19" s="12">
        <f t="shared" si="2"/>
        <v>6.9110679417796472E-2</v>
      </c>
      <c r="M19" s="12">
        <f t="shared" si="2"/>
        <v>9.2003125239292327E-2</v>
      </c>
      <c r="N19" s="12">
        <f t="shared" si="2"/>
        <v>5.5982155128834199E-2</v>
      </c>
      <c r="O19" s="12"/>
    </row>
    <row r="20" spans="2:15" x14ac:dyDescent="0.2">
      <c r="B20" s="6">
        <f t="shared" si="0"/>
        <v>7</v>
      </c>
      <c r="C20" t="s">
        <v>21</v>
      </c>
      <c r="F20" s="14">
        <f>F17-G17</f>
        <v>848701</v>
      </c>
      <c r="G20" s="14">
        <f t="shared" ref="G20:N20" si="3">G17-H17</f>
        <v>724215</v>
      </c>
      <c r="H20" s="14">
        <f t="shared" si="3"/>
        <v>665191</v>
      </c>
      <c r="I20" s="14">
        <f t="shared" si="3"/>
        <v>464553</v>
      </c>
      <c r="J20" s="14">
        <f t="shared" si="3"/>
        <v>255966</v>
      </c>
      <c r="K20" s="14">
        <f t="shared" si="3"/>
        <v>374158</v>
      </c>
      <c r="L20" s="14">
        <f t="shared" si="3"/>
        <v>814086</v>
      </c>
      <c r="M20" s="14">
        <f t="shared" si="3"/>
        <v>992439</v>
      </c>
      <c r="N20" s="14">
        <f t="shared" si="3"/>
        <v>571866</v>
      </c>
      <c r="O20" s="12"/>
    </row>
    <row r="21" spans="2:15" x14ac:dyDescent="0.2">
      <c r="B21" s="6"/>
      <c r="F21" s="7"/>
      <c r="G21" s="7"/>
      <c r="H21" s="7"/>
      <c r="I21" s="8"/>
      <c r="J21" s="7"/>
      <c r="K21" s="7"/>
      <c r="L21" s="7"/>
      <c r="M21" s="7"/>
      <c r="N21" s="7"/>
      <c r="O21" s="7"/>
    </row>
    <row r="22" spans="2:15" x14ac:dyDescent="0.2">
      <c r="B22" s="6">
        <f t="shared" si="0"/>
        <v>8</v>
      </c>
      <c r="C22" t="s">
        <v>22</v>
      </c>
      <c r="F22" s="7">
        <f>'MPG-3b (Electric)'!F22+'MPG-3c (Natural Gas)'!F22+'MPG-3d (Common)'!F22</f>
        <v>6013978</v>
      </c>
      <c r="G22" s="7">
        <f>'MPG-3b (Electric)'!G22+'MPG-3c (Natural Gas)'!G22+'MPG-3d (Common)'!G22</f>
        <v>5617411</v>
      </c>
      <c r="H22" s="7">
        <f>'MPG-3b (Electric)'!H22+'MPG-3c (Natural Gas)'!H22+'MPG-3d (Common)'!H22</f>
        <v>5296902</v>
      </c>
      <c r="I22" s="7">
        <f>'MPG-3b (Electric)'!I22+'MPG-3c (Natural Gas)'!I22+'MPG-3d (Common)'!I22</f>
        <v>5029301</v>
      </c>
      <c r="J22" s="7">
        <f>'MPG-3b (Electric)'!J22+'MPG-3c (Natural Gas)'!J22+'MPG-3d (Common)'!J22</f>
        <v>4762768</v>
      </c>
      <c r="K22" s="7">
        <f>'MPG-3b (Electric)'!K22+'MPG-3c (Natural Gas)'!K22+'MPG-3d (Common)'!K22</f>
        <v>4566548</v>
      </c>
      <c r="L22" s="7">
        <f>'MPG-3b (Electric)'!L22+'MPG-3c (Natural Gas)'!L22+'MPG-3d (Common)'!L22</f>
        <v>4284645</v>
      </c>
      <c r="M22" s="7">
        <f>'MPG-3b (Electric)'!M22+'MPG-3c (Natural Gas)'!M22+'MPG-3d (Common)'!M22</f>
        <v>3934001</v>
      </c>
      <c r="N22" s="7">
        <f>'MPG-3b (Electric)'!N22+'MPG-3c (Natural Gas)'!N22+'MPG-3d (Common)'!N22</f>
        <v>3703042</v>
      </c>
      <c r="O22" s="7">
        <f>'MPG-3b (Electric)'!O22+'MPG-3c (Natural Gas)'!O22+'MPG-3d (Common)'!O22</f>
        <v>3626534</v>
      </c>
    </row>
    <row r="23" spans="2:15" x14ac:dyDescent="0.2">
      <c r="B23" s="6"/>
      <c r="F23" s="14"/>
      <c r="G23" s="14"/>
      <c r="H23" s="14"/>
      <c r="I23" s="8"/>
      <c r="J23" s="14"/>
      <c r="K23" s="14"/>
      <c r="L23" s="14"/>
      <c r="M23" s="14"/>
      <c r="N23" s="14"/>
      <c r="O23" s="14"/>
    </row>
    <row r="24" spans="2:15" x14ac:dyDescent="0.2">
      <c r="B24" s="6">
        <f t="shared" si="0"/>
        <v>9</v>
      </c>
      <c r="C24" t="s">
        <v>20</v>
      </c>
      <c r="F24" s="12">
        <f>F22/G22-1</f>
        <v>7.0596045046374512E-2</v>
      </c>
      <c r="G24" s="12">
        <f>G22/H22-1</f>
        <v>6.0508765312252244E-2</v>
      </c>
      <c r="H24" s="12">
        <f t="shared" ref="H24:N24" si="4">H22/I22-1</f>
        <v>5.3208388203450196E-2</v>
      </c>
      <c r="I24" s="13">
        <f t="shared" si="4"/>
        <v>5.5961785247570228E-2</v>
      </c>
      <c r="J24" s="12">
        <f t="shared" si="4"/>
        <v>4.2968999778388417E-2</v>
      </c>
      <c r="K24" s="12">
        <f t="shared" si="4"/>
        <v>6.5793782215329388E-2</v>
      </c>
      <c r="L24" s="12">
        <f t="shared" si="4"/>
        <v>8.9131649941115887E-2</v>
      </c>
      <c r="M24" s="12">
        <f t="shared" si="4"/>
        <v>6.237007303724873E-2</v>
      </c>
      <c r="N24" s="12">
        <f t="shared" si="4"/>
        <v>2.1096727619263955E-2</v>
      </c>
      <c r="O24" s="12"/>
    </row>
    <row r="25" spans="2:15" x14ac:dyDescent="0.2">
      <c r="B25" s="6">
        <f t="shared" si="0"/>
        <v>10</v>
      </c>
      <c r="C25" t="s">
        <v>21</v>
      </c>
      <c r="F25" s="14">
        <f>F22-G22</f>
        <v>396567</v>
      </c>
      <c r="G25" s="14">
        <f t="shared" ref="G25:N25" si="5">G22-H22</f>
        <v>320509</v>
      </c>
      <c r="H25" s="14">
        <f t="shared" si="5"/>
        <v>267601</v>
      </c>
      <c r="I25" s="14">
        <f t="shared" si="5"/>
        <v>266533</v>
      </c>
      <c r="J25" s="14">
        <f t="shared" si="5"/>
        <v>196220</v>
      </c>
      <c r="K25" s="14">
        <f t="shared" si="5"/>
        <v>281903</v>
      </c>
      <c r="L25" s="14">
        <f t="shared" si="5"/>
        <v>350644</v>
      </c>
      <c r="M25" s="14">
        <f t="shared" si="5"/>
        <v>230959</v>
      </c>
      <c r="N25" s="14">
        <f t="shared" si="5"/>
        <v>76508</v>
      </c>
      <c r="O25" s="12"/>
    </row>
    <row r="26" spans="2:15" x14ac:dyDescent="0.2">
      <c r="B26" s="6"/>
      <c r="F26" s="7"/>
      <c r="G26" s="7"/>
      <c r="H26" s="7"/>
      <c r="I26" s="8"/>
      <c r="J26" s="7"/>
      <c r="K26" s="7"/>
      <c r="L26" s="7"/>
      <c r="M26" s="7"/>
      <c r="N26" s="7"/>
      <c r="O26" s="7"/>
    </row>
    <row r="27" spans="2:15" ht="15" x14ac:dyDescent="0.25">
      <c r="B27" s="6">
        <f t="shared" si="0"/>
        <v>11</v>
      </c>
      <c r="C27" s="9" t="s">
        <v>23</v>
      </c>
      <c r="D27" s="9"/>
      <c r="E27" s="9"/>
      <c r="F27" s="10">
        <f>'MPG-3b (Electric)'!F27+'MPG-3c (Natural Gas)'!F27+'MPG-3d (Common)'!F27</f>
        <v>9912345</v>
      </c>
      <c r="G27" s="10">
        <f>'MPG-3b (Electric)'!G27+'MPG-3c (Natural Gas)'!G27+'MPG-3d (Common)'!G27</f>
        <v>9460211</v>
      </c>
      <c r="H27" s="10">
        <f>'MPG-3b (Electric)'!H27+'MPG-3c (Natural Gas)'!H27+'MPG-3d (Common)'!H27</f>
        <v>9056505</v>
      </c>
      <c r="I27" s="10">
        <f>'MPG-3b (Electric)'!I27+'MPG-3c (Natural Gas)'!I27+'MPG-3d (Common)'!I27</f>
        <v>8658915</v>
      </c>
      <c r="J27" s="10">
        <f>'MPG-3b (Electric)'!J27+'MPG-3c (Natural Gas)'!J27+'MPG-3d (Common)'!J27</f>
        <v>8460895</v>
      </c>
      <c r="K27" s="10">
        <f>'MPG-3b (Electric)'!K27+'MPG-3c (Natural Gas)'!K27+'MPG-3d (Common)'!K27</f>
        <v>8401149</v>
      </c>
      <c r="L27" s="10">
        <f>'MPG-3b (Electric)'!L27+'MPG-3c (Natural Gas)'!L27+'MPG-3d (Common)'!L27</f>
        <v>8308894</v>
      </c>
      <c r="M27" s="10">
        <f>'MPG-3b (Electric)'!M27+'MPG-3c (Natural Gas)'!M27+'MPG-3d (Common)'!M27</f>
        <v>7845452</v>
      </c>
      <c r="N27" s="10">
        <f>'MPG-3b (Electric)'!N27+'MPG-3c (Natural Gas)'!N27+'MPG-3d (Common)'!N27</f>
        <v>7083972</v>
      </c>
      <c r="O27" s="10">
        <f>'MPG-3b (Electric)'!O27+'MPG-3c (Natural Gas)'!O27+'MPG-3d (Common)'!O27</f>
        <v>6588614</v>
      </c>
    </row>
    <row r="28" spans="2:15" x14ac:dyDescent="0.2">
      <c r="B28" s="6"/>
      <c r="F28" s="7"/>
      <c r="G28" s="7"/>
      <c r="H28" s="7"/>
      <c r="I28" s="8"/>
      <c r="J28" s="7"/>
      <c r="K28" s="7"/>
      <c r="L28" s="7"/>
      <c r="M28" s="7"/>
      <c r="N28" s="7"/>
      <c r="O28" s="7"/>
    </row>
    <row r="29" spans="2:15" x14ac:dyDescent="0.2">
      <c r="B29" s="6">
        <f t="shared" si="0"/>
        <v>12</v>
      </c>
      <c r="C29" t="s">
        <v>20</v>
      </c>
      <c r="F29" s="12">
        <f>F27/G27-1</f>
        <v>4.7793225753632873E-2</v>
      </c>
      <c r="G29" s="12">
        <f>G27/H27-1</f>
        <v>4.4576356994226796E-2</v>
      </c>
      <c r="H29" s="12">
        <f t="shared" ref="H29:N29" si="6">H27/I27-1</f>
        <v>4.5916838310573471E-2</v>
      </c>
      <c r="I29" s="13">
        <f t="shared" si="6"/>
        <v>2.3404143415087786E-2</v>
      </c>
      <c r="J29" s="12">
        <f t="shared" si="6"/>
        <v>7.1116462760034693E-3</v>
      </c>
      <c r="K29" s="12">
        <f t="shared" si="6"/>
        <v>1.1103162466629124E-2</v>
      </c>
      <c r="L29" s="12">
        <f t="shared" si="6"/>
        <v>5.9071421251446043E-2</v>
      </c>
      <c r="M29" s="12">
        <f t="shared" si="6"/>
        <v>0.10749336671573517</v>
      </c>
      <c r="N29" s="12">
        <f t="shared" si="6"/>
        <v>7.5183946122811207E-2</v>
      </c>
      <c r="O29" s="12"/>
    </row>
    <row r="30" spans="2:15" x14ac:dyDescent="0.2">
      <c r="B30" s="6">
        <f t="shared" si="0"/>
        <v>13</v>
      </c>
      <c r="C30" t="s">
        <v>21</v>
      </c>
      <c r="F30" s="14">
        <f>F27-G27</f>
        <v>452134</v>
      </c>
      <c r="G30" s="14">
        <f t="shared" ref="G30:N30" si="7">G27-H27</f>
        <v>403706</v>
      </c>
      <c r="H30" s="14">
        <f t="shared" si="7"/>
        <v>397590</v>
      </c>
      <c r="I30" s="14">
        <f t="shared" si="7"/>
        <v>198020</v>
      </c>
      <c r="J30" s="14">
        <f t="shared" si="7"/>
        <v>59746</v>
      </c>
      <c r="K30" s="14">
        <f t="shared" si="7"/>
        <v>92255</v>
      </c>
      <c r="L30" s="14">
        <f t="shared" si="7"/>
        <v>463442</v>
      </c>
      <c r="M30" s="14">
        <f t="shared" si="7"/>
        <v>761480</v>
      </c>
      <c r="N30" s="14">
        <f t="shared" si="7"/>
        <v>495358</v>
      </c>
      <c r="O30" s="12"/>
    </row>
    <row r="31" spans="2:15" x14ac:dyDescent="0.2">
      <c r="B31" s="6"/>
      <c r="F31" s="12"/>
      <c r="G31" s="12"/>
      <c r="H31" s="12"/>
      <c r="I31" s="13"/>
      <c r="J31" s="12"/>
      <c r="K31" s="12"/>
      <c r="L31" s="12"/>
      <c r="M31" s="12"/>
      <c r="N31" s="12"/>
      <c r="O31" s="12"/>
    </row>
    <row r="32" spans="2:15" ht="15" x14ac:dyDescent="0.25">
      <c r="B32" s="6">
        <f t="shared" si="0"/>
        <v>14</v>
      </c>
      <c r="C32" s="9" t="s">
        <v>24</v>
      </c>
      <c r="D32" s="9"/>
      <c r="E32" s="9"/>
      <c r="F32" s="10">
        <f>'MPG-3b (Electric)'!F32+'MPG-3c (Natural Gas)'!F32</f>
        <v>450723.96399999998</v>
      </c>
      <c r="G32" s="10">
        <f>'MPG-3b (Electric)'!G32+'MPG-3c (Natural Gas)'!G32</f>
        <v>406277.451</v>
      </c>
      <c r="H32" s="10">
        <f>'MPG-3b (Electric)'!H32+'MPG-3c (Natural Gas)'!H32</f>
        <v>391166.46399999998</v>
      </c>
      <c r="I32" s="10">
        <f>'MPG-3b (Electric)'!I32+'MPG-3c (Natural Gas)'!I32</f>
        <v>376896.67800000001</v>
      </c>
      <c r="J32" s="10">
        <f>'MPG-3b (Electric)'!J32+'MPG-3c (Natural Gas)'!J32</f>
        <v>369492.12</v>
      </c>
      <c r="K32" s="10">
        <f>'MPG-3b (Electric)'!K32+'MPG-3c (Natural Gas)'!K32</f>
        <v>362753.28899999999</v>
      </c>
      <c r="L32" s="10">
        <f>'MPG-3b (Electric)'!L32+'MPG-3c (Natural Gas)'!L32</f>
        <v>337408.89799999999</v>
      </c>
      <c r="M32" s="10">
        <f>'MPG-3b (Electric)'!M32+'MPG-3c (Natural Gas)'!M32</f>
        <v>299407.34100000001</v>
      </c>
      <c r="N32" s="10">
        <f>'MPG-3b (Electric)'!N32+'MPG-3c (Natural Gas)'!N32</f>
        <v>292618.86300000001</v>
      </c>
      <c r="O32" s="10">
        <f>'MPG-3b (Electric)'!O32+'MPG-3c (Natural Gas)'!O32</f>
        <v>266654.467</v>
      </c>
    </row>
    <row r="33" spans="2:15" x14ac:dyDescent="0.2">
      <c r="B33" s="6"/>
      <c r="F33" s="12"/>
      <c r="G33" s="12"/>
      <c r="H33" s="12"/>
      <c r="I33" s="13"/>
      <c r="J33" s="12"/>
      <c r="K33" s="12"/>
      <c r="L33" s="12"/>
      <c r="M33" s="12"/>
      <c r="N33" s="12"/>
      <c r="O33" s="12"/>
    </row>
    <row r="34" spans="2:15" x14ac:dyDescent="0.2">
      <c r="B34" s="6">
        <f t="shared" si="0"/>
        <v>15</v>
      </c>
      <c r="C34" t="s">
        <v>20</v>
      </c>
      <c r="F34" s="12">
        <f>F32/G32-1</f>
        <v>0.1093994089275705</v>
      </c>
      <c r="G34" s="12">
        <f>G32/H32-1</f>
        <v>3.8630579026324829E-2</v>
      </c>
      <c r="H34" s="12">
        <f t="shared" ref="H34:N34" si="8">H32/I32-1</f>
        <v>3.7861267644285101E-2</v>
      </c>
      <c r="I34" s="13">
        <f t="shared" si="8"/>
        <v>2.0039826559765439E-2</v>
      </c>
      <c r="J34" s="12">
        <f t="shared" si="8"/>
        <v>1.8576898416488241E-2</v>
      </c>
      <c r="K34" s="12">
        <f t="shared" si="8"/>
        <v>7.5114767720203979E-2</v>
      </c>
      <c r="L34" s="12">
        <f t="shared" si="8"/>
        <v>0.1269225960628666</v>
      </c>
      <c r="M34" s="12">
        <f t="shared" si="8"/>
        <v>2.3199044417037573E-2</v>
      </c>
      <c r="N34" s="12">
        <f t="shared" si="8"/>
        <v>9.7370939598772965E-2</v>
      </c>
      <c r="O34" s="12"/>
    </row>
    <row r="35" spans="2:15" x14ac:dyDescent="0.2">
      <c r="B35" s="6">
        <f t="shared" si="0"/>
        <v>16</v>
      </c>
      <c r="C35" t="s">
        <v>21</v>
      </c>
      <c r="F35" s="14">
        <f>F32-G32</f>
        <v>44446.512999999977</v>
      </c>
      <c r="G35" s="14">
        <f t="shared" ref="G35:N35" si="9">G32-H32</f>
        <v>15110.987000000023</v>
      </c>
      <c r="H35" s="14">
        <f t="shared" si="9"/>
        <v>14269.785999999964</v>
      </c>
      <c r="I35" s="14">
        <f t="shared" si="9"/>
        <v>7404.5580000000191</v>
      </c>
      <c r="J35" s="14">
        <f t="shared" si="9"/>
        <v>6738.8310000000056</v>
      </c>
      <c r="K35" s="14">
        <f t="shared" si="9"/>
        <v>25344.391000000003</v>
      </c>
      <c r="L35" s="14">
        <f t="shared" si="9"/>
        <v>38001.556999999972</v>
      </c>
      <c r="M35" s="14">
        <f t="shared" si="9"/>
        <v>6788.4780000000028</v>
      </c>
      <c r="N35" s="14">
        <f t="shared" si="9"/>
        <v>25964.396000000008</v>
      </c>
      <c r="O35" s="12"/>
    </row>
    <row r="36" spans="2:15" x14ac:dyDescent="0.2">
      <c r="B36" s="6"/>
      <c r="F36" s="15"/>
      <c r="G36" s="15"/>
      <c r="H36" s="15"/>
      <c r="I36" s="16"/>
      <c r="J36" s="15"/>
      <c r="K36" s="15"/>
      <c r="L36" s="15"/>
      <c r="M36" s="15"/>
      <c r="N36" s="15"/>
      <c r="O36" s="15"/>
    </row>
    <row r="37" spans="2:15" ht="15" x14ac:dyDescent="0.25">
      <c r="B37" s="6">
        <f>1+B35</f>
        <v>17</v>
      </c>
      <c r="C37" s="9" t="s">
        <v>25</v>
      </c>
      <c r="F37" s="17">
        <f>+F32/F20</f>
        <v>0.53107509476246639</v>
      </c>
      <c r="G37" s="17">
        <f t="shared" ref="G37:N37" si="10">+G32/G20</f>
        <v>0.56099010790994386</v>
      </c>
      <c r="H37" s="17">
        <f t="shared" si="10"/>
        <v>0.58805134765804101</v>
      </c>
      <c r="I37" s="17">
        <f t="shared" si="10"/>
        <v>0.81131039515405134</v>
      </c>
      <c r="J37" s="17">
        <f t="shared" si="10"/>
        <v>1.4435203112913433</v>
      </c>
      <c r="K37" s="17">
        <f t="shared" si="10"/>
        <v>0.96951899732198699</v>
      </c>
      <c r="L37" s="17">
        <f t="shared" si="10"/>
        <v>0.41446345717774286</v>
      </c>
      <c r="M37" s="17">
        <f t="shared" si="10"/>
        <v>0.30168840704567235</v>
      </c>
      <c r="N37" s="17">
        <f t="shared" si="10"/>
        <v>0.51169131055177264</v>
      </c>
      <c r="O37" s="15"/>
    </row>
    <row r="38" spans="2:15" x14ac:dyDescent="0.2">
      <c r="B38" s="6"/>
      <c r="F38" s="15"/>
      <c r="G38" s="15"/>
      <c r="H38" s="15"/>
      <c r="I38" s="16"/>
      <c r="J38" s="15"/>
      <c r="K38" s="15"/>
      <c r="L38" s="15"/>
      <c r="M38" s="15"/>
      <c r="N38" s="15"/>
      <c r="O38" s="15"/>
    </row>
    <row r="39" spans="2:15" x14ac:dyDescent="0.2">
      <c r="C39" s="18"/>
    </row>
    <row r="40" spans="2:15" x14ac:dyDescent="0.2">
      <c r="C40" t="s">
        <v>26</v>
      </c>
    </row>
    <row r="41" spans="2:15" x14ac:dyDescent="0.2">
      <c r="C41" t="s">
        <v>27</v>
      </c>
    </row>
  </sheetData>
  <mergeCells count="4">
    <mergeCell ref="B1:O1"/>
    <mergeCell ref="B4:O4"/>
    <mergeCell ref="B5:O5"/>
    <mergeCell ref="C8:D8"/>
  </mergeCells>
  <printOptions horizontalCentered="1"/>
  <pageMargins left="0.7" right="0.7" top="1.25" bottom="0.75" header="0.5" footer="0.3"/>
  <pageSetup scale="66" orientation="landscape" r:id="rId1"/>
  <headerFooter>
    <oddHeader xml:space="preserve">&amp;RExhibit MPG-3
Page 1 of 4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O41"/>
  <sheetViews>
    <sheetView topLeftCell="A7" zoomScaleNormal="100" workbookViewId="0">
      <selection activeCell="F47" sqref="F47"/>
    </sheetView>
  </sheetViews>
  <sheetFormatPr defaultRowHeight="14.25" x14ac:dyDescent="0.2"/>
  <cols>
    <col min="2" max="2" width="5" customWidth="1"/>
    <col min="4" max="4" width="24.25" customWidth="1"/>
    <col min="5" max="5" width="1" customWidth="1"/>
    <col min="6" max="8" width="13" customWidth="1"/>
    <col min="9" max="9" width="13" style="5" customWidth="1"/>
    <col min="10" max="15" width="13" customWidth="1"/>
  </cols>
  <sheetData>
    <row r="1" spans="2:15" ht="18" x14ac:dyDescent="0.25">
      <c r="B1" s="189" t="s">
        <v>0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4" spans="2:15" ht="15.75" x14ac:dyDescent="0.25">
      <c r="B4" s="190" t="s">
        <v>1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2:15" ht="15.75" x14ac:dyDescent="0.25">
      <c r="B5" s="191" t="s">
        <v>28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</row>
    <row r="8" spans="2:15" ht="15" x14ac:dyDescent="0.25">
      <c r="B8" s="1" t="s">
        <v>3</v>
      </c>
      <c r="C8" s="192" t="s">
        <v>4</v>
      </c>
      <c r="D8" s="192"/>
      <c r="F8" s="1">
        <v>2018</v>
      </c>
      <c r="G8" s="1">
        <v>2017</v>
      </c>
      <c r="H8" s="1">
        <v>2016</v>
      </c>
      <c r="I8" s="2">
        <v>2015</v>
      </c>
      <c r="J8" s="1">
        <v>2014</v>
      </c>
      <c r="K8" s="1">
        <v>2013</v>
      </c>
      <c r="L8" s="1">
        <v>2012</v>
      </c>
      <c r="M8" s="1">
        <v>2011</v>
      </c>
      <c r="N8" s="1">
        <v>2010</v>
      </c>
      <c r="O8" s="1">
        <v>2009</v>
      </c>
    </row>
    <row r="9" spans="2:15" ht="15" x14ac:dyDescent="0.25">
      <c r="F9" s="3" t="s">
        <v>5</v>
      </c>
      <c r="G9" s="3" t="s">
        <v>6</v>
      </c>
      <c r="H9" s="3" t="s">
        <v>7</v>
      </c>
      <c r="I9" s="3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3" t="s">
        <v>13</v>
      </c>
      <c r="O9" s="3" t="s">
        <v>14</v>
      </c>
    </row>
    <row r="11" spans="2:15" ht="15" x14ac:dyDescent="0.25">
      <c r="C11" s="4" t="s">
        <v>28</v>
      </c>
      <c r="D11" s="4"/>
    </row>
    <row r="12" spans="2:15" x14ac:dyDescent="0.2">
      <c r="B12" s="6"/>
      <c r="F12" s="7"/>
      <c r="G12" s="7"/>
      <c r="H12" s="7"/>
      <c r="I12" s="8"/>
      <c r="J12" s="7"/>
      <c r="K12" s="7"/>
      <c r="L12" s="7"/>
      <c r="M12" s="7"/>
      <c r="N12" s="7"/>
      <c r="O12" s="7"/>
    </row>
    <row r="13" spans="2:15" ht="15" x14ac:dyDescent="0.25">
      <c r="B13" s="6">
        <f>MAX(B7:B12)+1</f>
        <v>1</v>
      </c>
      <c r="C13" s="9" t="s">
        <v>15</v>
      </c>
      <c r="D13" s="9"/>
      <c r="F13" s="10">
        <f>'FERC Form 1 p 200'!E46</f>
        <v>10104284</v>
      </c>
      <c r="G13" s="10">
        <f>'FERC Form 1 p 200'!F46</f>
        <v>9797288</v>
      </c>
      <c r="H13" s="10">
        <f>'FERC Form 1 p 200'!G46</f>
        <v>9520666</v>
      </c>
      <c r="I13" s="10">
        <f>'FERC Form 1 p 200'!H46</f>
        <v>9123348</v>
      </c>
      <c r="J13" s="10">
        <f>'FERC Form 1 p 200'!I46</f>
        <v>8927347</v>
      </c>
      <c r="K13" s="10">
        <f>'FERC Form 1 p 200'!J46</f>
        <v>8726201</v>
      </c>
      <c r="L13" s="10">
        <f>'FERC Form 1 p 200'!K46</f>
        <v>8136136</v>
      </c>
      <c r="M13" s="10">
        <f>'FERC Form 1 p 200'!L46</f>
        <v>6982184</v>
      </c>
      <c r="N13" s="10">
        <f>'FERC Form 1 p 200'!M46</f>
        <v>6775576</v>
      </c>
      <c r="O13" s="10">
        <f>'FERC Form 1 p 200'!N46</f>
        <v>6496535</v>
      </c>
    </row>
    <row r="14" spans="2:15" x14ac:dyDescent="0.2">
      <c r="B14" s="6">
        <f t="shared" ref="B14:B35" si="0">MAX(B8:B13)+1</f>
        <v>2</v>
      </c>
      <c r="C14" t="s">
        <v>16</v>
      </c>
      <c r="F14" s="7">
        <f>'FERC Form 1 p 200'!E48</f>
        <v>38573</v>
      </c>
      <c r="G14" s="7">
        <f>'FERC Form 1 p 200'!F48</f>
        <v>52143</v>
      </c>
      <c r="H14" s="7">
        <f>'FERC Form 1 p 200'!G48</f>
        <v>49015</v>
      </c>
      <c r="I14" s="7">
        <f>'FERC Form 1 p 200'!H48</f>
        <v>49904</v>
      </c>
      <c r="J14" s="7">
        <f>'FERC Form 1 p 200'!I48</f>
        <v>49527</v>
      </c>
      <c r="K14" s="7">
        <f>'FERC Form 1 p 200'!J48</f>
        <v>23660</v>
      </c>
      <c r="L14" s="7">
        <f>'FERC Form 1 p 200'!K48</f>
        <v>13866</v>
      </c>
      <c r="M14" s="7">
        <f>'FERC Form 1 p 200'!L48</f>
        <v>13831</v>
      </c>
      <c r="N14" s="7">
        <f>'FERC Form 1 p 200'!M48</f>
        <v>29446</v>
      </c>
      <c r="O14" s="7">
        <f>'FERC Form 1 p 200'!N48</f>
        <v>25956</v>
      </c>
    </row>
    <row r="15" spans="2:15" x14ac:dyDescent="0.2">
      <c r="B15" s="6">
        <f t="shared" si="0"/>
        <v>3</v>
      </c>
      <c r="C15" t="s">
        <v>17</v>
      </c>
      <c r="F15" s="7">
        <f>'FERC Form 1 p 200'!E49</f>
        <v>292295</v>
      </c>
      <c r="G15" s="7">
        <f>'FERC Form 1 p 200'!F49</f>
        <v>228175</v>
      </c>
      <c r="H15" s="7">
        <f>'FERC Form 1 p 200'!G49</f>
        <v>236599</v>
      </c>
      <c r="I15" s="7">
        <f>'FERC Form 1 p 200'!H49</f>
        <v>247427</v>
      </c>
      <c r="J15" s="7">
        <f>'FERC Form 1 p 200'!I49</f>
        <v>176992</v>
      </c>
      <c r="K15" s="7">
        <f>'FERC Form 1 p 200'!J49</f>
        <v>244497</v>
      </c>
      <c r="L15" s="7">
        <f>'FERC Form 1 p 200'!K49</f>
        <v>615730</v>
      </c>
      <c r="M15" s="7">
        <f>'FERC Form 1 p 200'!L49</f>
        <v>1166058</v>
      </c>
      <c r="N15" s="7">
        <f>'FERC Form 1 p 200'!M49</f>
        <v>558078</v>
      </c>
      <c r="O15" s="7">
        <f>'FERC Form 1 p 200'!N49</f>
        <v>272194</v>
      </c>
    </row>
    <row r="16" spans="2:15" x14ac:dyDescent="0.2">
      <c r="B16" s="6">
        <f t="shared" si="0"/>
        <v>4</v>
      </c>
      <c r="C16" t="s">
        <v>18</v>
      </c>
      <c r="F16" s="11">
        <f>'FERC Form 1 p 200'!E50</f>
        <v>282792</v>
      </c>
      <c r="G16" s="11">
        <f>'FERC Form 1 p 200'!F50</f>
        <v>282792</v>
      </c>
      <c r="H16" s="11">
        <f>'FERC Form 1 p 200'!G50</f>
        <v>282792</v>
      </c>
      <c r="I16" s="11">
        <f>J16</f>
        <v>282792</v>
      </c>
      <c r="J16" s="11">
        <f>'FERC Form 1 p 200'!I50</f>
        <v>282792</v>
      </c>
      <c r="K16" s="11">
        <f>'FERC Form 1 p 200'!J50</f>
        <v>282792</v>
      </c>
      <c r="L16" s="11">
        <f>'FERC Form 1 p 200'!K50</f>
        <v>282725</v>
      </c>
      <c r="M16" s="11">
        <f>'FERC Form 1 p 200'!L50</f>
        <v>251782</v>
      </c>
      <c r="N16" s="11">
        <f>'FERC Form 1 p 200'!M50</f>
        <v>251782</v>
      </c>
      <c r="O16" s="11">
        <f>'FERC Form 1 p 200'!N50</f>
        <v>251693</v>
      </c>
    </row>
    <row r="17" spans="2:15" ht="15" x14ac:dyDescent="0.25">
      <c r="B17" s="6">
        <f t="shared" si="0"/>
        <v>5</v>
      </c>
      <c r="C17" s="9" t="s">
        <v>19</v>
      </c>
      <c r="D17" s="9"/>
      <c r="F17" s="10">
        <f>SUM(F13:F16)</f>
        <v>10717944</v>
      </c>
      <c r="G17" s="10">
        <f t="shared" ref="G17:O17" si="1">SUM(G13:G16)</f>
        <v>10360398</v>
      </c>
      <c r="H17" s="10">
        <f t="shared" si="1"/>
        <v>10089072</v>
      </c>
      <c r="I17" s="10">
        <f>'FERC Form 1 p 200'!H51</f>
        <v>9703470</v>
      </c>
      <c r="J17" s="10">
        <f t="shared" si="1"/>
        <v>9436658</v>
      </c>
      <c r="K17" s="10">
        <f t="shared" si="1"/>
        <v>9277150</v>
      </c>
      <c r="L17" s="10">
        <f t="shared" si="1"/>
        <v>9048457</v>
      </c>
      <c r="M17" s="10">
        <f t="shared" si="1"/>
        <v>8413855</v>
      </c>
      <c r="N17" s="10">
        <f t="shared" si="1"/>
        <v>7614882</v>
      </c>
      <c r="O17" s="10">
        <f t="shared" si="1"/>
        <v>7046378</v>
      </c>
    </row>
    <row r="18" spans="2:15" x14ac:dyDescent="0.2">
      <c r="B18" s="6"/>
      <c r="F18" s="7"/>
      <c r="G18" s="7"/>
      <c r="H18" s="7"/>
      <c r="I18" s="8"/>
      <c r="J18" s="7"/>
      <c r="K18" s="7"/>
      <c r="L18" s="7"/>
      <c r="M18" s="7"/>
      <c r="N18" s="7"/>
      <c r="O18" s="7"/>
    </row>
    <row r="19" spans="2:15" x14ac:dyDescent="0.2">
      <c r="B19" s="6">
        <f t="shared" si="0"/>
        <v>6</v>
      </c>
      <c r="C19" t="s">
        <v>20</v>
      </c>
      <c r="F19" s="12">
        <f>F17/G17-1</f>
        <v>3.4510836359761488E-2</v>
      </c>
      <c r="G19" s="12">
        <f>G17/H17-1</f>
        <v>2.6893058152424709E-2</v>
      </c>
      <c r="H19" s="12">
        <f t="shared" ref="H19:N19" si="2">H17/I17-1</f>
        <v>3.9738567749475262E-2</v>
      </c>
      <c r="I19" s="13">
        <f t="shared" si="2"/>
        <v>2.8273992763115929E-2</v>
      </c>
      <c r="J19" s="12">
        <f t="shared" si="2"/>
        <v>1.7193642444069512E-2</v>
      </c>
      <c r="K19" s="12">
        <f t="shared" si="2"/>
        <v>2.5274253941860003E-2</v>
      </c>
      <c r="L19" s="12">
        <f t="shared" si="2"/>
        <v>7.5423453339759305E-2</v>
      </c>
      <c r="M19" s="12">
        <f t="shared" si="2"/>
        <v>0.10492257135435579</v>
      </c>
      <c r="N19" s="12">
        <f t="shared" si="2"/>
        <v>8.0680315475553543E-2</v>
      </c>
      <c r="O19" s="12"/>
    </row>
    <row r="20" spans="2:15" x14ac:dyDescent="0.2">
      <c r="B20" s="6">
        <f t="shared" si="0"/>
        <v>7</v>
      </c>
      <c r="C20" t="s">
        <v>21</v>
      </c>
      <c r="F20" s="14">
        <f>F17-G17</f>
        <v>357546</v>
      </c>
      <c r="G20" s="14">
        <f t="shared" ref="G20:N20" si="3">G17-H17</f>
        <v>271326</v>
      </c>
      <c r="H20" s="14">
        <f t="shared" si="3"/>
        <v>385602</v>
      </c>
      <c r="I20" s="14">
        <f t="shared" si="3"/>
        <v>266812</v>
      </c>
      <c r="J20" s="14">
        <f t="shared" si="3"/>
        <v>159508</v>
      </c>
      <c r="K20" s="14">
        <f t="shared" si="3"/>
        <v>228693</v>
      </c>
      <c r="L20" s="14">
        <f t="shared" si="3"/>
        <v>634602</v>
      </c>
      <c r="M20" s="14">
        <f t="shared" si="3"/>
        <v>798973</v>
      </c>
      <c r="N20" s="14">
        <f t="shared" si="3"/>
        <v>568504</v>
      </c>
      <c r="O20" s="12"/>
    </row>
    <row r="21" spans="2:15" x14ac:dyDescent="0.2">
      <c r="B21" s="6"/>
      <c r="F21" s="7"/>
      <c r="G21" s="7"/>
      <c r="H21" s="7"/>
      <c r="I21" s="8"/>
      <c r="J21" s="7"/>
      <c r="K21" s="7"/>
      <c r="L21" s="7"/>
      <c r="M21" s="7"/>
      <c r="N21" s="7"/>
      <c r="O21" s="7"/>
    </row>
    <row r="22" spans="2:15" x14ac:dyDescent="0.2">
      <c r="B22" s="6">
        <f t="shared" si="0"/>
        <v>8</v>
      </c>
      <c r="C22" t="s">
        <v>22</v>
      </c>
      <c r="F22" s="7">
        <f>'FERC Form 1 p 200'!E52</f>
        <v>4200480</v>
      </c>
      <c r="G22" s="7">
        <f>'FERC Form 1 p 200'!F52</f>
        <v>3945244</v>
      </c>
      <c r="H22" s="7">
        <f>'FERC Form 1 p 200'!G52</f>
        <v>3721400</v>
      </c>
      <c r="I22" s="7">
        <f>I17-I27</f>
        <v>3560046</v>
      </c>
      <c r="J22" s="7">
        <f>'FERC Form 1 p 200'!I52</f>
        <v>3377312</v>
      </c>
      <c r="K22" s="7">
        <f>'FERC Form 1 p 200'!J52</f>
        <v>3225604</v>
      </c>
      <c r="L22" s="7">
        <f>'FERC Form 1 p 200'!K52</f>
        <v>3048272</v>
      </c>
      <c r="M22" s="7">
        <f>'FERC Form 1 p 200'!L52</f>
        <v>2789206</v>
      </c>
      <c r="N22" s="7">
        <f>'FERC Form 1 p 200'!M52</f>
        <v>2673637</v>
      </c>
      <c r="O22" s="7">
        <f>'FERC Form 1 p 200'!N52</f>
        <v>2535204</v>
      </c>
    </row>
    <row r="23" spans="2:15" x14ac:dyDescent="0.2">
      <c r="B23" s="6"/>
      <c r="F23" s="14"/>
      <c r="G23" s="14"/>
      <c r="H23" s="14"/>
      <c r="I23" s="8"/>
      <c r="J23" s="14"/>
      <c r="K23" s="14"/>
      <c r="L23" s="14"/>
      <c r="M23" s="14"/>
      <c r="N23" s="14"/>
      <c r="O23" s="14"/>
    </row>
    <row r="24" spans="2:15" x14ac:dyDescent="0.2">
      <c r="B24" s="6">
        <f t="shared" si="0"/>
        <v>9</v>
      </c>
      <c r="C24" t="s">
        <v>20</v>
      </c>
      <c r="F24" s="12">
        <f>F22/G22-1</f>
        <v>6.4694604440181713E-2</v>
      </c>
      <c r="G24" s="12">
        <f>G22/H22-1</f>
        <v>6.0150481001773448E-2</v>
      </c>
      <c r="H24" s="12">
        <f t="shared" ref="H24:N24" si="4">H22/I22-1</f>
        <v>4.5323571661714412E-2</v>
      </c>
      <c r="I24" s="13">
        <f t="shared" si="4"/>
        <v>5.4106342558815967E-2</v>
      </c>
      <c r="J24" s="12">
        <f t="shared" si="4"/>
        <v>4.7032431755416937E-2</v>
      </c>
      <c r="K24" s="12">
        <f t="shared" si="4"/>
        <v>5.8174598592251714E-2</v>
      </c>
      <c r="L24" s="12">
        <f t="shared" si="4"/>
        <v>9.2881630112655822E-2</v>
      </c>
      <c r="M24" s="12">
        <f t="shared" si="4"/>
        <v>4.3225389235711509E-2</v>
      </c>
      <c r="N24" s="12">
        <f t="shared" si="4"/>
        <v>5.460428431005937E-2</v>
      </c>
      <c r="O24" s="12"/>
    </row>
    <row r="25" spans="2:15" x14ac:dyDescent="0.2">
      <c r="B25" s="6">
        <f t="shared" si="0"/>
        <v>10</v>
      </c>
      <c r="C25" t="s">
        <v>21</v>
      </c>
      <c r="F25" s="14">
        <f>F22-G22</f>
        <v>255236</v>
      </c>
      <c r="G25" s="14">
        <f t="shared" ref="G25:N25" si="5">G22-H22</f>
        <v>223844</v>
      </c>
      <c r="H25" s="14">
        <f t="shared" si="5"/>
        <v>161354</v>
      </c>
      <c r="I25" s="14">
        <f t="shared" si="5"/>
        <v>182734</v>
      </c>
      <c r="J25" s="14">
        <f t="shared" si="5"/>
        <v>151708</v>
      </c>
      <c r="K25" s="14">
        <f t="shared" si="5"/>
        <v>177332</v>
      </c>
      <c r="L25" s="14">
        <f t="shared" si="5"/>
        <v>259066</v>
      </c>
      <c r="M25" s="14">
        <f t="shared" si="5"/>
        <v>115569</v>
      </c>
      <c r="N25" s="14">
        <f t="shared" si="5"/>
        <v>138433</v>
      </c>
      <c r="O25" s="12"/>
    </row>
    <row r="26" spans="2:15" x14ac:dyDescent="0.2">
      <c r="B26" s="6"/>
      <c r="F26" s="7"/>
      <c r="G26" s="7"/>
      <c r="H26" s="7"/>
      <c r="I26" s="8"/>
      <c r="J26" s="7"/>
      <c r="K26" s="7"/>
      <c r="L26" s="7"/>
      <c r="M26" s="7"/>
      <c r="N26" s="7"/>
      <c r="O26" s="7"/>
    </row>
    <row r="27" spans="2:15" ht="15" x14ac:dyDescent="0.25">
      <c r="B27" s="6">
        <f t="shared" si="0"/>
        <v>11</v>
      </c>
      <c r="C27" s="9" t="s">
        <v>23</v>
      </c>
      <c r="D27" s="9"/>
      <c r="F27" s="10">
        <f>F17-F22</f>
        <v>6517464</v>
      </c>
      <c r="G27" s="10">
        <f t="shared" ref="G27:O27" si="6">G17-G22</f>
        <v>6415154</v>
      </c>
      <c r="H27" s="10">
        <f t="shared" si="6"/>
        <v>6367672</v>
      </c>
      <c r="I27" s="10">
        <f>'FERC Form 1 p 200'!H53</f>
        <v>6143424</v>
      </c>
      <c r="J27" s="10">
        <f t="shared" si="6"/>
        <v>6059346</v>
      </c>
      <c r="K27" s="10">
        <f t="shared" si="6"/>
        <v>6051546</v>
      </c>
      <c r="L27" s="10">
        <f t="shared" si="6"/>
        <v>6000185</v>
      </c>
      <c r="M27" s="10">
        <f t="shared" si="6"/>
        <v>5624649</v>
      </c>
      <c r="N27" s="10">
        <f t="shared" si="6"/>
        <v>4941245</v>
      </c>
      <c r="O27" s="10">
        <f t="shared" si="6"/>
        <v>4511174</v>
      </c>
    </row>
    <row r="28" spans="2:15" x14ac:dyDescent="0.2">
      <c r="B28" s="6"/>
      <c r="F28" s="7"/>
      <c r="G28" s="7"/>
      <c r="H28" s="7"/>
      <c r="I28" s="8"/>
      <c r="J28" s="7"/>
      <c r="K28" s="7"/>
      <c r="L28" s="7"/>
      <c r="M28" s="7"/>
      <c r="N28" s="7"/>
      <c r="O28" s="7"/>
    </row>
    <row r="29" spans="2:15" x14ac:dyDescent="0.2">
      <c r="B29" s="6">
        <f t="shared" si="0"/>
        <v>12</v>
      </c>
      <c r="C29" t="s">
        <v>20</v>
      </c>
      <c r="F29" s="12">
        <f>F27/G27-1</f>
        <v>1.5948175211382365E-2</v>
      </c>
      <c r="G29" s="12">
        <f>G27/H27-1</f>
        <v>7.4567282988193817E-3</v>
      </c>
      <c r="H29" s="12">
        <f t="shared" ref="H29:N29" si="7">H27/I27-1</f>
        <v>3.650211999041586E-2</v>
      </c>
      <c r="I29" s="13">
        <f t="shared" si="7"/>
        <v>1.387575490820292E-2</v>
      </c>
      <c r="J29" s="12">
        <f t="shared" si="7"/>
        <v>1.2889268296067957E-3</v>
      </c>
      <c r="K29" s="12">
        <f t="shared" si="7"/>
        <v>8.5599027363323366E-3</v>
      </c>
      <c r="L29" s="12">
        <f t="shared" si="7"/>
        <v>6.6766121761553388E-2</v>
      </c>
      <c r="M29" s="12">
        <f t="shared" si="7"/>
        <v>0.13830603420797805</v>
      </c>
      <c r="N29" s="12">
        <f t="shared" si="7"/>
        <v>9.5334606911637643E-2</v>
      </c>
      <c r="O29" s="12"/>
    </row>
    <row r="30" spans="2:15" x14ac:dyDescent="0.2">
      <c r="B30" s="6">
        <f t="shared" si="0"/>
        <v>13</v>
      </c>
      <c r="C30" t="s">
        <v>21</v>
      </c>
      <c r="F30" s="14">
        <f>F27-G27</f>
        <v>102310</v>
      </c>
      <c r="G30" s="14">
        <f t="shared" ref="G30:N30" si="8">G27-H27</f>
        <v>47482</v>
      </c>
      <c r="H30" s="14">
        <f t="shared" si="8"/>
        <v>224248</v>
      </c>
      <c r="I30" s="14">
        <f t="shared" si="8"/>
        <v>84078</v>
      </c>
      <c r="J30" s="14">
        <f t="shared" si="8"/>
        <v>7800</v>
      </c>
      <c r="K30" s="14">
        <f t="shared" si="8"/>
        <v>51361</v>
      </c>
      <c r="L30" s="14">
        <f t="shared" si="8"/>
        <v>375536</v>
      </c>
      <c r="M30" s="14">
        <f t="shared" si="8"/>
        <v>683404</v>
      </c>
      <c r="N30" s="14">
        <f t="shared" si="8"/>
        <v>430071</v>
      </c>
      <c r="O30" s="12"/>
    </row>
    <row r="31" spans="2:15" x14ac:dyDescent="0.2">
      <c r="B31" s="6"/>
      <c r="F31" s="12"/>
      <c r="G31" s="12"/>
      <c r="H31" s="12"/>
      <c r="I31" s="13"/>
      <c r="J31" s="12"/>
      <c r="K31" s="12"/>
      <c r="L31" s="12"/>
      <c r="M31" s="12"/>
      <c r="N31" s="12"/>
      <c r="O31" s="12"/>
    </row>
    <row r="32" spans="2:15" ht="15" x14ac:dyDescent="0.25">
      <c r="B32" s="6">
        <f t="shared" si="0"/>
        <v>14</v>
      </c>
      <c r="C32" s="9" t="s">
        <v>24</v>
      </c>
      <c r="D32" s="9"/>
      <c r="F32" s="10">
        <f>'FERC Form1 p 114-115'!E8/1000</f>
        <v>333758.359</v>
      </c>
      <c r="G32" s="10">
        <f>'FERC Form1 p 114-115'!F8/1000</f>
        <v>276018.01</v>
      </c>
      <c r="H32" s="10">
        <f>'FERC Form1 p 114-115'!G8/1000</f>
        <v>267741.50599999999</v>
      </c>
      <c r="I32" s="10">
        <f>'FERC Form1 p 114-115'!H8/1000</f>
        <v>260052.552</v>
      </c>
      <c r="J32" s="10">
        <f>'FERC Form1 p 114-115'!I8/1000</f>
        <v>257633.788</v>
      </c>
      <c r="K32" s="10">
        <f>'FERC Form1 p 114-115'!J8/1000</f>
        <v>252217.24400000001</v>
      </c>
      <c r="L32" s="10">
        <f>'FERC Form1 p 114-115'!K8/1000</f>
        <v>230929.981</v>
      </c>
      <c r="M32" s="10">
        <f>'FERC Form1 p 114-115'!L8/1000</f>
        <v>196834.85</v>
      </c>
      <c r="N32" s="10">
        <f>'FERC Form1 p 114-115'!M8/1000</f>
        <v>189910.084</v>
      </c>
      <c r="O32" s="10">
        <f>'FERC Form1 p 114-115'!N8/1000</f>
        <v>175239.68299999999</v>
      </c>
    </row>
    <row r="33" spans="2:15" x14ac:dyDescent="0.2">
      <c r="B33" s="6"/>
      <c r="F33" s="12"/>
      <c r="G33" s="12"/>
      <c r="H33" s="12"/>
      <c r="I33" s="13"/>
      <c r="J33" s="12"/>
      <c r="K33" s="12"/>
      <c r="L33" s="12"/>
      <c r="M33" s="12"/>
      <c r="N33" s="12"/>
      <c r="O33" s="12"/>
    </row>
    <row r="34" spans="2:15" x14ac:dyDescent="0.2">
      <c r="B34" s="6">
        <f t="shared" si="0"/>
        <v>15</v>
      </c>
      <c r="C34" t="s">
        <v>20</v>
      </c>
      <c r="F34" s="12">
        <f>F32/G32-1</f>
        <v>0.20919051260459409</v>
      </c>
      <c r="G34" s="12">
        <f>G32/H32-1</f>
        <v>3.0912293441719862E-2</v>
      </c>
      <c r="H34" s="12">
        <f t="shared" ref="H34:N34" si="9">H32/I32-1</f>
        <v>2.9566923842377912E-2</v>
      </c>
      <c r="I34" s="13">
        <f t="shared" si="9"/>
        <v>9.3883803781202868E-3</v>
      </c>
      <c r="J34" s="12">
        <f t="shared" si="9"/>
        <v>2.1475708457110887E-2</v>
      </c>
      <c r="K34" s="12">
        <f t="shared" si="9"/>
        <v>9.2180594775175706E-2</v>
      </c>
      <c r="L34" s="12">
        <f t="shared" si="9"/>
        <v>0.17321694303625601</v>
      </c>
      <c r="M34" s="12">
        <f t="shared" si="9"/>
        <v>3.6463392854904964E-2</v>
      </c>
      <c r="N34" s="12">
        <f t="shared" si="9"/>
        <v>8.3716203709407688E-2</v>
      </c>
      <c r="O34" s="12"/>
    </row>
    <row r="35" spans="2:15" x14ac:dyDescent="0.2">
      <c r="B35" s="6">
        <f t="shared" si="0"/>
        <v>16</v>
      </c>
      <c r="C35" t="s">
        <v>21</v>
      </c>
      <c r="F35" s="14">
        <f>F32-G32</f>
        <v>57740.348999999987</v>
      </c>
      <c r="G35" s="14">
        <f t="shared" ref="G35:N35" si="10">G32-H32</f>
        <v>8276.5040000000154</v>
      </c>
      <c r="H35" s="14">
        <f t="shared" si="10"/>
        <v>7688.9539999999979</v>
      </c>
      <c r="I35" s="14">
        <f t="shared" si="10"/>
        <v>2418.7639999999956</v>
      </c>
      <c r="J35" s="14">
        <f t="shared" si="10"/>
        <v>5416.5439999999944</v>
      </c>
      <c r="K35" s="14">
        <f t="shared" si="10"/>
        <v>21287.263000000006</v>
      </c>
      <c r="L35" s="14">
        <f t="shared" si="10"/>
        <v>34095.130999999994</v>
      </c>
      <c r="M35" s="14">
        <f t="shared" si="10"/>
        <v>6924.7660000000033</v>
      </c>
      <c r="N35" s="14">
        <f t="shared" si="10"/>
        <v>14670.401000000013</v>
      </c>
      <c r="O35" s="12"/>
    </row>
    <row r="36" spans="2:15" x14ac:dyDescent="0.2">
      <c r="B36" s="6"/>
    </row>
    <row r="37" spans="2:15" ht="15" x14ac:dyDescent="0.25">
      <c r="B37" s="6">
        <f>1+B35</f>
        <v>17</v>
      </c>
      <c r="C37" s="9" t="s">
        <v>25</v>
      </c>
      <c r="F37" s="17">
        <f>+F32/F20</f>
        <v>0.93346970459745038</v>
      </c>
      <c r="G37" s="17">
        <f t="shared" ref="G37:N37" si="11">+G32/G20</f>
        <v>1.0172928875227587</v>
      </c>
      <c r="H37" s="17">
        <f t="shared" si="11"/>
        <v>0.694346777247006</v>
      </c>
      <c r="I37" s="17">
        <f t="shared" si="11"/>
        <v>0.97466587709698216</v>
      </c>
      <c r="J37" s="17">
        <f t="shared" si="11"/>
        <v>1.6151778468791533</v>
      </c>
      <c r="K37" s="17">
        <f t="shared" si="11"/>
        <v>1.1028638567861719</v>
      </c>
      <c r="L37" s="17">
        <f t="shared" si="11"/>
        <v>0.36389734195606066</v>
      </c>
      <c r="M37" s="17">
        <f t="shared" si="11"/>
        <v>0.2463598269278186</v>
      </c>
      <c r="N37" s="17">
        <f t="shared" si="11"/>
        <v>0.33405232680860647</v>
      </c>
    </row>
    <row r="39" spans="2:15" x14ac:dyDescent="0.2">
      <c r="C39" s="18"/>
    </row>
    <row r="40" spans="2:15" x14ac:dyDescent="0.2">
      <c r="C40" t="s">
        <v>26</v>
      </c>
    </row>
    <row r="41" spans="2:15" x14ac:dyDescent="0.2">
      <c r="C41" t="s">
        <v>27</v>
      </c>
    </row>
  </sheetData>
  <mergeCells count="4">
    <mergeCell ref="B1:O1"/>
    <mergeCell ref="B4:O4"/>
    <mergeCell ref="B5:O5"/>
    <mergeCell ref="C8:D8"/>
  </mergeCells>
  <printOptions horizontalCentered="1"/>
  <pageMargins left="0.7" right="0.7" top="1.25" bottom="0.75" header="0.5" footer="0.3"/>
  <pageSetup scale="66" orientation="landscape" r:id="rId1"/>
  <headerFooter>
    <oddHeader>&amp;RExhibit MPG-3
Page 2 of 4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O41"/>
  <sheetViews>
    <sheetView topLeftCell="A7" zoomScaleNormal="100" workbookViewId="0"/>
  </sheetViews>
  <sheetFormatPr defaultRowHeight="14.25" x14ac:dyDescent="0.2"/>
  <cols>
    <col min="2" max="2" width="5" customWidth="1"/>
    <col min="4" max="4" width="24.25" customWidth="1"/>
    <col min="5" max="5" width="1" customWidth="1"/>
    <col min="6" max="8" width="13" customWidth="1"/>
    <col min="9" max="9" width="13" style="5" customWidth="1"/>
    <col min="10" max="15" width="13" customWidth="1"/>
  </cols>
  <sheetData>
    <row r="1" spans="2:15" ht="18" x14ac:dyDescent="0.25">
      <c r="B1" s="189" t="s">
        <v>0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4" spans="2:15" ht="15.75" x14ac:dyDescent="0.25">
      <c r="B4" s="190" t="s">
        <v>1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2:15" ht="15.75" x14ac:dyDescent="0.25">
      <c r="B5" s="191" t="s">
        <v>29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</row>
    <row r="8" spans="2:15" ht="15" x14ac:dyDescent="0.25">
      <c r="B8" s="1" t="s">
        <v>3</v>
      </c>
      <c r="C8" s="192" t="s">
        <v>4</v>
      </c>
      <c r="D8" s="192"/>
      <c r="F8" s="1">
        <v>2018</v>
      </c>
      <c r="G8" s="1">
        <v>2017</v>
      </c>
      <c r="H8" s="1">
        <v>2016</v>
      </c>
      <c r="I8" s="2">
        <v>2015</v>
      </c>
      <c r="J8" s="1">
        <v>2014</v>
      </c>
      <c r="K8" s="1">
        <v>2013</v>
      </c>
      <c r="L8" s="1">
        <v>2012</v>
      </c>
      <c r="M8" s="1">
        <v>2011</v>
      </c>
      <c r="N8" s="1">
        <v>2010</v>
      </c>
      <c r="O8" s="1">
        <v>2009</v>
      </c>
    </row>
    <row r="9" spans="2:15" ht="15" x14ac:dyDescent="0.25">
      <c r="F9" s="3" t="s">
        <v>5</v>
      </c>
      <c r="G9" s="3" t="s">
        <v>6</v>
      </c>
      <c r="H9" s="3" t="s">
        <v>7</v>
      </c>
      <c r="I9" s="3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3" t="s">
        <v>13</v>
      </c>
      <c r="O9" s="3" t="s">
        <v>14</v>
      </c>
    </row>
    <row r="11" spans="2:15" ht="15" x14ac:dyDescent="0.25">
      <c r="C11" s="4" t="s">
        <v>29</v>
      </c>
      <c r="D11" s="4"/>
      <c r="F11" s="7"/>
      <c r="G11" s="7"/>
      <c r="H11" s="7"/>
      <c r="I11" s="19"/>
      <c r="J11" s="7"/>
      <c r="K11" s="7"/>
      <c r="L11" s="7"/>
      <c r="M11" s="7"/>
      <c r="N11" s="7"/>
      <c r="O11" s="7"/>
    </row>
    <row r="12" spans="2:15" x14ac:dyDescent="0.2">
      <c r="B12" s="6"/>
      <c r="F12" s="7"/>
      <c r="G12" s="7"/>
      <c r="H12" s="7"/>
      <c r="I12" s="8"/>
      <c r="J12" s="7"/>
      <c r="K12" s="7"/>
      <c r="L12" s="7"/>
      <c r="M12" s="7"/>
      <c r="N12" s="7"/>
      <c r="O12" s="7"/>
    </row>
    <row r="13" spans="2:15" ht="15" x14ac:dyDescent="0.25">
      <c r="B13" s="6">
        <f>MAX(B7:B12)+1</f>
        <v>1</v>
      </c>
      <c r="C13" s="9" t="s">
        <v>15</v>
      </c>
      <c r="D13" s="9"/>
      <c r="F13" s="10">
        <f>'FERC Form 1 p 200'!E61</f>
        <v>3975895</v>
      </c>
      <c r="G13" s="10">
        <f>'FERC Form 1 p 200'!F61</f>
        <v>3740526</v>
      </c>
      <c r="H13" s="10">
        <f>'FERC Form 1 p 200'!G61</f>
        <v>3532504</v>
      </c>
      <c r="I13" s="10">
        <f>'FERC Form 1 p 200'!H61</f>
        <v>3345940</v>
      </c>
      <c r="J13" s="10">
        <f>'FERC Form 1 p 200'!I61</f>
        <v>3220615</v>
      </c>
      <c r="K13" s="10">
        <f>'FERC Form 1 p 200'!J61</f>
        <v>3075337</v>
      </c>
      <c r="L13" s="10">
        <f>'FERC Form 1 p 200'!K61</f>
        <v>2946179</v>
      </c>
      <c r="M13" s="10">
        <f>'FERC Form 1 p 200'!L61</f>
        <v>2791268</v>
      </c>
      <c r="N13" s="10">
        <f>'FERC Form 1 p 200'!M61</f>
        <v>2690606</v>
      </c>
      <c r="O13" s="10">
        <f>'FERC Form 1 p 200'!N61</f>
        <v>2580448</v>
      </c>
    </row>
    <row r="14" spans="2:15" x14ac:dyDescent="0.2">
      <c r="B14" s="6">
        <f t="shared" ref="B14:B35" si="0">MAX(B8:B13)+1</f>
        <v>2</v>
      </c>
      <c r="C14" t="s">
        <v>16</v>
      </c>
      <c r="F14" s="7">
        <f>'FERC Form 1 p 200'!E63</f>
        <v>611</v>
      </c>
      <c r="G14" s="7">
        <f>'FERC Form 1 p 200'!F63</f>
        <v>1437</v>
      </c>
      <c r="H14" s="7">
        <f>'FERC Form 1 p 200'!G63</f>
        <v>1437</v>
      </c>
      <c r="I14" s="7">
        <f>'FERC Form 1 p 200'!H63</f>
        <v>6139</v>
      </c>
      <c r="J14" s="7">
        <f>'FERC Form 1 p 200'!I63</f>
        <v>5621</v>
      </c>
      <c r="K14" s="7">
        <f>'FERC Form 1 p 200'!J63</f>
        <v>5234</v>
      </c>
      <c r="L14" s="7">
        <f>'FERC Form 1 p 200'!K63</f>
        <v>4703</v>
      </c>
      <c r="M14" s="7">
        <f>'FERC Form 1 p 200'!L63</f>
        <v>4703</v>
      </c>
      <c r="N14" s="7">
        <f>'FERC Form 1 p 200'!M63</f>
        <v>24652</v>
      </c>
      <c r="O14" s="7">
        <f>'FERC Form 1 p 200'!N63</f>
        <v>12576</v>
      </c>
    </row>
    <row r="15" spans="2:15" x14ac:dyDescent="0.2">
      <c r="B15" s="6">
        <f t="shared" si="0"/>
        <v>3</v>
      </c>
      <c r="C15" t="s">
        <v>17</v>
      </c>
      <c r="F15" s="7">
        <f>'FERC Form 1 p 200'!E64</f>
        <v>179328</v>
      </c>
      <c r="G15" s="7">
        <f>'FERC Form 1 p 200'!F64</f>
        <v>132116</v>
      </c>
      <c r="H15" s="7">
        <f>'FERC Form 1 p 200'!G64</f>
        <v>97676</v>
      </c>
      <c r="I15" s="7">
        <f>'FERC Form 1 p 200'!H64</f>
        <v>84011</v>
      </c>
      <c r="J15" s="7">
        <f>'FERC Form 1 p 200'!I64</f>
        <v>47927</v>
      </c>
      <c r="K15" s="7">
        <f>'FERC Form 1 p 200'!J64</f>
        <v>44904</v>
      </c>
      <c r="L15" s="7">
        <f>'FERC Form 1 p 200'!K64</f>
        <v>38651</v>
      </c>
      <c r="M15" s="7">
        <f>'FERC Form 1 p 200'!L64</f>
        <v>51309</v>
      </c>
      <c r="N15" s="7">
        <f>'FERC Form 1 p 200'!M64</f>
        <v>29647</v>
      </c>
      <c r="O15" s="7">
        <f>'FERC Form 1 p 200'!N64</f>
        <v>36450</v>
      </c>
    </row>
    <row r="16" spans="2:15" x14ac:dyDescent="0.2">
      <c r="B16" s="6">
        <f t="shared" si="0"/>
        <v>4</v>
      </c>
      <c r="C16" t="s">
        <v>18</v>
      </c>
      <c r="F16" s="11">
        <f>'FERC Form 1 p 200'!E65</f>
        <v>0</v>
      </c>
      <c r="G16" s="11">
        <f>'FERC Form 1 p 200'!F65</f>
        <v>0</v>
      </c>
      <c r="H16" s="11">
        <f>'FERC Form 1 p 200'!G65</f>
        <v>0</v>
      </c>
      <c r="I16" s="11">
        <f>'FERC Form 1 p 200'!H65</f>
        <v>0</v>
      </c>
      <c r="J16" s="11">
        <f>'FERC Form 1 p 200'!I65</f>
        <v>0</v>
      </c>
      <c r="K16" s="11">
        <f>'FERC Form 1 p 200'!J65</f>
        <v>0</v>
      </c>
      <c r="L16" s="11">
        <f>'FERC Form 1 p 200'!K65</f>
        <v>0</v>
      </c>
      <c r="M16" s="11">
        <f>'FERC Form 1 p 200'!L65</f>
        <v>0</v>
      </c>
      <c r="N16" s="11">
        <f>'FERC Form 1 p 200'!M65</f>
        <v>0</v>
      </c>
      <c r="O16" s="11">
        <f>'FERC Form 1 p 200'!N65</f>
        <v>0</v>
      </c>
    </row>
    <row r="17" spans="2:15" ht="15" x14ac:dyDescent="0.25">
      <c r="B17" s="6">
        <f t="shared" si="0"/>
        <v>5</v>
      </c>
      <c r="C17" s="9" t="s">
        <v>19</v>
      </c>
      <c r="D17" s="9"/>
      <c r="F17" s="10">
        <f>SUM(F13:F16)</f>
        <v>4155834</v>
      </c>
      <c r="G17" s="10">
        <f t="shared" ref="G17:O17" si="1">SUM(G13:G16)</f>
        <v>3874079</v>
      </c>
      <c r="H17" s="10">
        <f t="shared" si="1"/>
        <v>3631617</v>
      </c>
      <c r="I17" s="10">
        <f t="shared" si="1"/>
        <v>3436090</v>
      </c>
      <c r="J17" s="10">
        <f t="shared" si="1"/>
        <v>3274163</v>
      </c>
      <c r="K17" s="10">
        <f t="shared" si="1"/>
        <v>3125475</v>
      </c>
      <c r="L17" s="10">
        <f t="shared" si="1"/>
        <v>2989533</v>
      </c>
      <c r="M17" s="10">
        <f t="shared" si="1"/>
        <v>2847280</v>
      </c>
      <c r="N17" s="10">
        <f t="shared" si="1"/>
        <v>2744905</v>
      </c>
      <c r="O17" s="10">
        <f t="shared" si="1"/>
        <v>2629474</v>
      </c>
    </row>
    <row r="18" spans="2:15" x14ac:dyDescent="0.2">
      <c r="B18" s="6"/>
      <c r="F18" s="7"/>
      <c r="G18" s="7"/>
      <c r="H18" s="7"/>
      <c r="I18" s="8"/>
      <c r="J18" s="7"/>
      <c r="K18" s="7"/>
      <c r="L18" s="7"/>
      <c r="M18" s="7"/>
      <c r="N18" s="7"/>
      <c r="O18" s="7"/>
    </row>
    <row r="19" spans="2:15" x14ac:dyDescent="0.2">
      <c r="B19" s="6">
        <f t="shared" si="0"/>
        <v>6</v>
      </c>
      <c r="C19" t="s">
        <v>20</v>
      </c>
      <c r="F19" s="12">
        <f>F17/G17-1</f>
        <v>7.2728253605566673E-2</v>
      </c>
      <c r="G19" s="12">
        <f>G17/H17-1</f>
        <v>6.6764198978030986E-2</v>
      </c>
      <c r="H19" s="12">
        <f t="shared" ref="H19:N19" si="2">H17/I17-1</f>
        <v>5.6903922772686411E-2</v>
      </c>
      <c r="I19" s="13">
        <f t="shared" si="2"/>
        <v>4.9455998372713861E-2</v>
      </c>
      <c r="J19" s="12">
        <f t="shared" si="2"/>
        <v>4.7572928914805024E-2</v>
      </c>
      <c r="K19" s="12">
        <f t="shared" si="2"/>
        <v>4.5472654090120468E-2</v>
      </c>
      <c r="L19" s="12">
        <f t="shared" si="2"/>
        <v>4.996101542524789E-2</v>
      </c>
      <c r="M19" s="12">
        <f t="shared" si="2"/>
        <v>3.7296372734211269E-2</v>
      </c>
      <c r="N19" s="12">
        <f t="shared" si="2"/>
        <v>4.3898893847210463E-2</v>
      </c>
      <c r="O19" s="12"/>
    </row>
    <row r="20" spans="2:15" x14ac:dyDescent="0.2">
      <c r="B20" s="6">
        <f t="shared" si="0"/>
        <v>7</v>
      </c>
      <c r="C20" t="s">
        <v>21</v>
      </c>
      <c r="F20" s="14">
        <f>F17-G17</f>
        <v>281755</v>
      </c>
      <c r="G20" s="14">
        <f t="shared" ref="G20:N20" si="3">G17-H17</f>
        <v>242462</v>
      </c>
      <c r="H20" s="14">
        <f t="shared" si="3"/>
        <v>195527</v>
      </c>
      <c r="I20" s="14">
        <f t="shared" si="3"/>
        <v>161927</v>
      </c>
      <c r="J20" s="14">
        <f t="shared" si="3"/>
        <v>148688</v>
      </c>
      <c r="K20" s="14">
        <f t="shared" si="3"/>
        <v>135942</v>
      </c>
      <c r="L20" s="14">
        <f t="shared" si="3"/>
        <v>142253</v>
      </c>
      <c r="M20" s="14">
        <f t="shared" si="3"/>
        <v>102375</v>
      </c>
      <c r="N20" s="14">
        <f t="shared" si="3"/>
        <v>115431</v>
      </c>
      <c r="O20" s="12"/>
    </row>
    <row r="21" spans="2:15" x14ac:dyDescent="0.2">
      <c r="B21" s="6"/>
      <c r="F21" s="7"/>
      <c r="G21" s="7"/>
      <c r="H21" s="7"/>
      <c r="I21" s="8"/>
      <c r="J21" s="7"/>
      <c r="K21" s="7"/>
      <c r="L21" s="7"/>
      <c r="M21" s="7"/>
      <c r="N21" s="7"/>
      <c r="O21" s="7"/>
    </row>
    <row r="22" spans="2:15" x14ac:dyDescent="0.2">
      <c r="B22" s="6">
        <f t="shared" si="0"/>
        <v>8</v>
      </c>
      <c r="C22" t="s">
        <v>22</v>
      </c>
      <c r="F22" s="7">
        <f>'FERC Form 1 p 200'!E67</f>
        <v>1529184</v>
      </c>
      <c r="G22" s="7">
        <f>'FERC Form 1 p 200'!F67</f>
        <v>1442427</v>
      </c>
      <c r="H22" s="7">
        <f>'FERC Form 1 p 200'!G67</f>
        <v>1366905</v>
      </c>
      <c r="I22" s="7">
        <f>'FERC Form 1 p 200'!H67</f>
        <v>1278271</v>
      </c>
      <c r="J22" s="7">
        <f>'FERC Form 1 p 200'!I67</f>
        <v>1200583</v>
      </c>
      <c r="K22" s="7">
        <f>'FERC Form 1 p 200'!J67</f>
        <v>1118587</v>
      </c>
      <c r="L22" s="7">
        <f>'FERC Form 1 p 200'!K67</f>
        <v>1036522</v>
      </c>
      <c r="M22" s="7">
        <f>'FERC Form 1 p 200'!L67</f>
        <v>959129</v>
      </c>
      <c r="N22" s="7">
        <f>'FERC Form 1 p 200'!M67</f>
        <v>889549</v>
      </c>
      <c r="O22" s="7">
        <f>'FERC Form 1 p 200'!N67</f>
        <v>819262</v>
      </c>
    </row>
    <row r="23" spans="2:15" x14ac:dyDescent="0.2">
      <c r="B23" s="6"/>
      <c r="F23" s="14"/>
      <c r="G23" s="14"/>
      <c r="H23" s="14"/>
      <c r="I23" s="8"/>
      <c r="J23" s="14"/>
      <c r="K23" s="14"/>
      <c r="L23" s="14"/>
      <c r="M23" s="14"/>
      <c r="N23" s="14"/>
      <c r="O23" s="14"/>
    </row>
    <row r="24" spans="2:15" x14ac:dyDescent="0.2">
      <c r="B24" s="6">
        <f t="shared" si="0"/>
        <v>9</v>
      </c>
      <c r="C24" t="s">
        <v>20</v>
      </c>
      <c r="F24" s="12">
        <f>F22/G22-1</f>
        <v>6.014654467782421E-2</v>
      </c>
      <c r="G24" s="12">
        <f>G22/H22-1</f>
        <v>5.5250364875393698E-2</v>
      </c>
      <c r="H24" s="12">
        <f t="shared" ref="H24:N24" si="4">H22/I22-1</f>
        <v>6.9338974286360155E-2</v>
      </c>
      <c r="I24" s="13">
        <f t="shared" si="4"/>
        <v>6.4708562423422711E-2</v>
      </c>
      <c r="J24" s="12">
        <f t="shared" si="4"/>
        <v>7.3303194119008985E-2</v>
      </c>
      <c r="K24" s="12">
        <f t="shared" si="4"/>
        <v>7.9173428060378859E-2</v>
      </c>
      <c r="L24" s="12">
        <f t="shared" si="4"/>
        <v>8.069091853129251E-2</v>
      </c>
      <c r="M24" s="12">
        <f t="shared" si="4"/>
        <v>7.8219412308934144E-2</v>
      </c>
      <c r="N24" s="12">
        <f t="shared" si="4"/>
        <v>8.5793067419213775E-2</v>
      </c>
      <c r="O24" s="12"/>
    </row>
    <row r="25" spans="2:15" x14ac:dyDescent="0.2">
      <c r="B25" s="6">
        <f t="shared" si="0"/>
        <v>10</v>
      </c>
      <c r="C25" t="s">
        <v>21</v>
      </c>
      <c r="F25" s="14">
        <f>F22-G22</f>
        <v>86757</v>
      </c>
      <c r="G25" s="14">
        <f t="shared" ref="G25:N25" si="5">G22-H22</f>
        <v>75522</v>
      </c>
      <c r="H25" s="14">
        <f t="shared" si="5"/>
        <v>88634</v>
      </c>
      <c r="I25" s="14">
        <f t="shared" si="5"/>
        <v>77688</v>
      </c>
      <c r="J25" s="14">
        <f t="shared" si="5"/>
        <v>81996</v>
      </c>
      <c r="K25" s="14">
        <f t="shared" si="5"/>
        <v>82065</v>
      </c>
      <c r="L25" s="14">
        <f t="shared" si="5"/>
        <v>77393</v>
      </c>
      <c r="M25" s="14">
        <f t="shared" si="5"/>
        <v>69580</v>
      </c>
      <c r="N25" s="14">
        <f t="shared" si="5"/>
        <v>70287</v>
      </c>
      <c r="O25" s="12"/>
    </row>
    <row r="26" spans="2:15" x14ac:dyDescent="0.2">
      <c r="B26" s="6"/>
      <c r="F26" s="7"/>
      <c r="G26" s="7"/>
      <c r="H26" s="7"/>
      <c r="I26" s="8"/>
      <c r="J26" s="7"/>
      <c r="K26" s="7"/>
      <c r="L26" s="7"/>
      <c r="M26" s="7"/>
      <c r="N26" s="7"/>
      <c r="O26" s="7"/>
    </row>
    <row r="27" spans="2:15" ht="15" x14ac:dyDescent="0.25">
      <c r="B27" s="6">
        <f t="shared" si="0"/>
        <v>11</v>
      </c>
      <c r="C27" s="9" t="s">
        <v>23</v>
      </c>
      <c r="D27" s="9"/>
      <c r="F27" s="10">
        <f>F17-F22</f>
        <v>2626650</v>
      </c>
      <c r="G27" s="10">
        <f t="shared" ref="G27:O27" si="6">G17-G22</f>
        <v>2431652</v>
      </c>
      <c r="H27" s="10">
        <f t="shared" si="6"/>
        <v>2264712</v>
      </c>
      <c r="I27" s="10">
        <f t="shared" si="6"/>
        <v>2157819</v>
      </c>
      <c r="J27" s="10">
        <f t="shared" si="6"/>
        <v>2073580</v>
      </c>
      <c r="K27" s="10">
        <f t="shared" si="6"/>
        <v>2006888</v>
      </c>
      <c r="L27" s="10">
        <f t="shared" si="6"/>
        <v>1953011</v>
      </c>
      <c r="M27" s="10">
        <f t="shared" si="6"/>
        <v>1888151</v>
      </c>
      <c r="N27" s="10">
        <f t="shared" si="6"/>
        <v>1855356</v>
      </c>
      <c r="O27" s="10">
        <f t="shared" si="6"/>
        <v>1810212</v>
      </c>
    </row>
    <row r="28" spans="2:15" x14ac:dyDescent="0.2">
      <c r="B28" s="6"/>
      <c r="F28" s="7"/>
      <c r="G28" s="7"/>
      <c r="H28" s="7"/>
      <c r="I28" s="8"/>
      <c r="J28" s="7"/>
      <c r="K28" s="7"/>
      <c r="L28" s="7"/>
      <c r="M28" s="7"/>
      <c r="N28" s="7"/>
      <c r="O28" s="7"/>
    </row>
    <row r="29" spans="2:15" x14ac:dyDescent="0.2">
      <c r="B29" s="6">
        <f t="shared" si="0"/>
        <v>12</v>
      </c>
      <c r="C29" t="s">
        <v>20</v>
      </c>
      <c r="F29" s="12">
        <f>F27/G27-1</f>
        <v>8.0191573465282051E-2</v>
      </c>
      <c r="G29" s="12">
        <f>G27/H27-1</f>
        <v>7.3713567111403089E-2</v>
      </c>
      <c r="H29" s="12">
        <f t="shared" ref="H29:N29" si="7">H27/I27-1</f>
        <v>4.9537519133903363E-2</v>
      </c>
      <c r="I29" s="13">
        <f t="shared" si="7"/>
        <v>4.0624909576674195E-2</v>
      </c>
      <c r="J29" s="12">
        <f t="shared" si="7"/>
        <v>3.3231550539940535E-2</v>
      </c>
      <c r="K29" s="12">
        <f t="shared" si="7"/>
        <v>2.7586634176663516E-2</v>
      </c>
      <c r="L29" s="12">
        <f t="shared" si="7"/>
        <v>3.4351066201802727E-2</v>
      </c>
      <c r="M29" s="12">
        <f t="shared" si="7"/>
        <v>1.7675853043836343E-2</v>
      </c>
      <c r="N29" s="12">
        <f t="shared" si="7"/>
        <v>2.4938515488793556E-2</v>
      </c>
      <c r="O29" s="12"/>
    </row>
    <row r="30" spans="2:15" x14ac:dyDescent="0.2">
      <c r="B30" s="6">
        <f t="shared" si="0"/>
        <v>13</v>
      </c>
      <c r="C30" t="s">
        <v>21</v>
      </c>
      <c r="F30" s="14">
        <f>F27-G27</f>
        <v>194998</v>
      </c>
      <c r="G30" s="14">
        <f t="shared" ref="G30:N30" si="8">G27-H27</f>
        <v>166940</v>
      </c>
      <c r="H30" s="14">
        <f t="shared" si="8"/>
        <v>106893</v>
      </c>
      <c r="I30" s="14">
        <f t="shared" si="8"/>
        <v>84239</v>
      </c>
      <c r="J30" s="14">
        <f t="shared" si="8"/>
        <v>66692</v>
      </c>
      <c r="K30" s="14">
        <f t="shared" si="8"/>
        <v>53877</v>
      </c>
      <c r="L30" s="14">
        <f t="shared" si="8"/>
        <v>64860</v>
      </c>
      <c r="M30" s="14">
        <f t="shared" si="8"/>
        <v>32795</v>
      </c>
      <c r="N30" s="14">
        <f t="shared" si="8"/>
        <v>45144</v>
      </c>
      <c r="O30" s="12"/>
    </row>
    <row r="31" spans="2:15" x14ac:dyDescent="0.2">
      <c r="B31" s="6"/>
      <c r="F31" s="12"/>
      <c r="G31" s="12"/>
      <c r="H31" s="12"/>
      <c r="I31" s="13"/>
      <c r="J31" s="12"/>
      <c r="K31" s="12"/>
      <c r="L31" s="12"/>
      <c r="M31" s="12"/>
      <c r="N31" s="12"/>
      <c r="O31" s="12"/>
    </row>
    <row r="32" spans="2:15" ht="15" x14ac:dyDescent="0.25">
      <c r="B32" s="6">
        <f t="shared" si="0"/>
        <v>14</v>
      </c>
      <c r="C32" s="9" t="s">
        <v>24</v>
      </c>
      <c r="D32" s="9"/>
      <c r="F32" s="10">
        <f>'FERC Form1 p 114-115'!E9/1000</f>
        <v>116965.605</v>
      </c>
      <c r="G32" s="10">
        <f>'FERC Form1 p 114-115'!F9/1000</f>
        <v>130259.44100000001</v>
      </c>
      <c r="H32" s="10">
        <f>'FERC Form1 p 114-115'!G9/1000</f>
        <v>123424.958</v>
      </c>
      <c r="I32" s="10">
        <f>'FERC Form1 p 114-115'!H9/1000</f>
        <v>116844.126</v>
      </c>
      <c r="J32" s="10">
        <f>'FERC Form1 p 114-115'!I9/1000</f>
        <v>111858.33199999999</v>
      </c>
      <c r="K32" s="10">
        <f>'FERC Form1 p 114-115'!J9/1000</f>
        <v>110536.045</v>
      </c>
      <c r="L32" s="10">
        <f>'FERC Form1 p 114-115'!K9/1000</f>
        <v>106478.917</v>
      </c>
      <c r="M32" s="10">
        <f>'FERC Form1 p 114-115'!L9/1000</f>
        <v>102572.49099999999</v>
      </c>
      <c r="N32" s="10">
        <f>'FERC Form1 p 114-115'!M9/1000</f>
        <v>102708.77899999999</v>
      </c>
      <c r="O32" s="10">
        <f>'FERC Form1 p 114-115'!N9/1000</f>
        <v>91414.784</v>
      </c>
    </row>
    <row r="33" spans="2:15" x14ac:dyDescent="0.2">
      <c r="B33" s="6"/>
      <c r="F33" s="12"/>
      <c r="G33" s="12"/>
      <c r="H33" s="12"/>
      <c r="I33" s="13"/>
      <c r="J33" s="12"/>
      <c r="K33" s="12"/>
      <c r="L33" s="12"/>
      <c r="M33" s="12"/>
      <c r="N33" s="12"/>
      <c r="O33" s="12"/>
    </row>
    <row r="34" spans="2:15" x14ac:dyDescent="0.2">
      <c r="B34" s="6">
        <f t="shared" si="0"/>
        <v>15</v>
      </c>
      <c r="C34" t="s">
        <v>20</v>
      </c>
      <c r="F34" s="12">
        <f>F32/G32-1</f>
        <v>-0.1020566025613453</v>
      </c>
      <c r="G34" s="12">
        <f>G32/H32-1</f>
        <v>5.5373589837478532E-2</v>
      </c>
      <c r="H34" s="12">
        <f t="shared" ref="H34:N34" si="9">H32/I32-1</f>
        <v>5.6321461979184084E-2</v>
      </c>
      <c r="I34" s="13">
        <f t="shared" si="9"/>
        <v>4.4572397163941346E-2</v>
      </c>
      <c r="J34" s="12">
        <f t="shared" si="9"/>
        <v>1.1962496034664483E-2</v>
      </c>
      <c r="K34" s="12">
        <f t="shared" si="9"/>
        <v>3.8102641483477973E-2</v>
      </c>
      <c r="L34" s="12">
        <f t="shared" si="9"/>
        <v>3.8084538670314805E-2</v>
      </c>
      <c r="M34" s="12">
        <f t="shared" si="9"/>
        <v>-1.3269362300568632E-3</v>
      </c>
      <c r="N34" s="12">
        <f t="shared" si="9"/>
        <v>0.12354670115503419</v>
      </c>
      <c r="O34" s="12"/>
    </row>
    <row r="35" spans="2:15" x14ac:dyDescent="0.2">
      <c r="B35" s="6">
        <f t="shared" si="0"/>
        <v>16</v>
      </c>
      <c r="C35" t="s">
        <v>21</v>
      </c>
      <c r="F35" s="14">
        <f>F32-G32</f>
        <v>-13293.83600000001</v>
      </c>
      <c r="G35" s="14">
        <f t="shared" ref="G35:N35" si="10">G32-H32</f>
        <v>6834.4830000000075</v>
      </c>
      <c r="H35" s="14">
        <f t="shared" si="10"/>
        <v>6580.8319999999949</v>
      </c>
      <c r="I35" s="14">
        <f t="shared" si="10"/>
        <v>4985.794000000009</v>
      </c>
      <c r="J35" s="14">
        <f t="shared" si="10"/>
        <v>1322.2869999999966</v>
      </c>
      <c r="K35" s="14">
        <f t="shared" si="10"/>
        <v>4057.127999999997</v>
      </c>
      <c r="L35" s="14">
        <f t="shared" si="10"/>
        <v>3906.4260000000068</v>
      </c>
      <c r="M35" s="14">
        <f t="shared" si="10"/>
        <v>-136.28800000000047</v>
      </c>
      <c r="N35" s="14">
        <f t="shared" si="10"/>
        <v>11293.994999999995</v>
      </c>
      <c r="O35" s="12"/>
    </row>
    <row r="36" spans="2:15" x14ac:dyDescent="0.2">
      <c r="B36" s="6"/>
    </row>
    <row r="37" spans="2:15" ht="15" x14ac:dyDescent="0.25">
      <c r="B37" s="6">
        <f>1+B35</f>
        <v>17</v>
      </c>
      <c r="C37" s="9" t="s">
        <v>25</v>
      </c>
      <c r="F37" s="17">
        <f>+F32/F20</f>
        <v>0.41513231353480862</v>
      </c>
      <c r="G37" s="17">
        <f t="shared" ref="G37:N37" si="11">+G32/G20</f>
        <v>0.53723651953708218</v>
      </c>
      <c r="H37" s="17">
        <f t="shared" si="11"/>
        <v>0.63124252916477008</v>
      </c>
      <c r="I37" s="17">
        <f t="shared" si="11"/>
        <v>0.72158519579810654</v>
      </c>
      <c r="J37" s="17">
        <f t="shared" si="11"/>
        <v>0.7523023512321102</v>
      </c>
      <c r="K37" s="17">
        <f t="shared" si="11"/>
        <v>0.81311180503449998</v>
      </c>
      <c r="L37" s="17">
        <f t="shared" si="11"/>
        <v>0.74851790120419259</v>
      </c>
      <c r="M37" s="17">
        <f t="shared" si="11"/>
        <v>1.001929094017094</v>
      </c>
      <c r="N37" s="17">
        <f t="shared" si="11"/>
        <v>0.88978505774012173</v>
      </c>
    </row>
    <row r="39" spans="2:15" x14ac:dyDescent="0.2">
      <c r="C39" s="18"/>
    </row>
    <row r="40" spans="2:15" x14ac:dyDescent="0.2">
      <c r="C40" t="s">
        <v>26</v>
      </c>
    </row>
    <row r="41" spans="2:15" x14ac:dyDescent="0.2">
      <c r="C41" t="s">
        <v>27</v>
      </c>
    </row>
  </sheetData>
  <mergeCells count="4">
    <mergeCell ref="B1:O1"/>
    <mergeCell ref="B4:O4"/>
    <mergeCell ref="B5:O5"/>
    <mergeCell ref="C8:D8"/>
  </mergeCells>
  <printOptions horizontalCentered="1"/>
  <pageMargins left="0.7" right="0.7" top="1.25" bottom="0.75" header="0.5" footer="0.3"/>
  <pageSetup scale="66" orientation="landscape" r:id="rId1"/>
  <headerFooter>
    <oddHeader>&amp;RExhibit MPG-3
Page 3 of 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B1:O35"/>
  <sheetViews>
    <sheetView zoomScaleNormal="100" workbookViewId="0"/>
  </sheetViews>
  <sheetFormatPr defaultRowHeight="14.25" x14ac:dyDescent="0.2"/>
  <cols>
    <col min="2" max="2" width="5" customWidth="1"/>
    <col min="4" max="4" width="24.25" customWidth="1"/>
    <col min="5" max="5" width="1" customWidth="1"/>
    <col min="6" max="8" width="13" customWidth="1"/>
    <col min="9" max="9" width="13" style="5" customWidth="1"/>
    <col min="10" max="15" width="13" customWidth="1"/>
  </cols>
  <sheetData>
    <row r="1" spans="2:15" ht="18" x14ac:dyDescent="0.25">
      <c r="B1" s="189" t="s">
        <v>0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</row>
    <row r="4" spans="2:15" ht="15.75" x14ac:dyDescent="0.25">
      <c r="B4" s="190" t="s">
        <v>1</v>
      </c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2:15" ht="15.75" x14ac:dyDescent="0.25">
      <c r="B5" s="191" t="s">
        <v>30</v>
      </c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</row>
    <row r="8" spans="2:15" ht="15" x14ac:dyDescent="0.25">
      <c r="B8" s="1" t="s">
        <v>3</v>
      </c>
      <c r="C8" s="192" t="s">
        <v>4</v>
      </c>
      <c r="D8" s="192"/>
      <c r="F8" s="1">
        <v>2018</v>
      </c>
      <c r="G8" s="1">
        <v>2017</v>
      </c>
      <c r="H8" s="1">
        <v>2016</v>
      </c>
      <c r="I8" s="2">
        <v>2015</v>
      </c>
      <c r="J8" s="1">
        <v>2014</v>
      </c>
      <c r="K8" s="1">
        <v>2013</v>
      </c>
      <c r="L8" s="1">
        <v>2012</v>
      </c>
      <c r="M8" s="1">
        <v>2011</v>
      </c>
      <c r="N8" s="1">
        <v>2010</v>
      </c>
      <c r="O8" s="1">
        <v>2009</v>
      </c>
    </row>
    <row r="9" spans="2:15" ht="15" x14ac:dyDescent="0.25">
      <c r="F9" s="3" t="s">
        <v>5</v>
      </c>
      <c r="G9" s="3" t="s">
        <v>6</v>
      </c>
      <c r="H9" s="3" t="s">
        <v>7</v>
      </c>
      <c r="I9" s="3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N9" s="3" t="s">
        <v>13</v>
      </c>
      <c r="O9" s="3" t="s">
        <v>14</v>
      </c>
    </row>
    <row r="11" spans="2:15" ht="15" x14ac:dyDescent="0.25">
      <c r="C11" s="4" t="s">
        <v>30</v>
      </c>
      <c r="D11" s="4"/>
      <c r="F11" s="7"/>
      <c r="G11" s="7"/>
      <c r="H11" s="7"/>
      <c r="I11" s="19"/>
      <c r="J11" s="7"/>
      <c r="K11" s="7"/>
      <c r="L11" s="7"/>
      <c r="M11" s="7"/>
      <c r="N11" s="7"/>
      <c r="O11" s="7"/>
    </row>
    <row r="12" spans="2:15" x14ac:dyDescent="0.2">
      <c r="B12" s="6"/>
      <c r="F12" s="7"/>
      <c r="G12" s="7"/>
      <c r="H12" s="7"/>
      <c r="I12" s="8"/>
      <c r="J12" s="7"/>
      <c r="K12" s="7"/>
      <c r="L12" s="7"/>
      <c r="M12" s="7"/>
      <c r="N12" s="7"/>
      <c r="O12" s="7"/>
    </row>
    <row r="13" spans="2:15" ht="15" x14ac:dyDescent="0.25">
      <c r="B13" s="6">
        <f>MAX(B7:B12)+1</f>
        <v>1</v>
      </c>
      <c r="C13" s="9" t="s">
        <v>15</v>
      </c>
      <c r="D13" s="9"/>
      <c r="F13" s="10">
        <f>'FERC Form 1 p 200'!E91</f>
        <v>973350</v>
      </c>
      <c r="G13" s="10">
        <f>'FERC Form 1 p 200'!F91</f>
        <v>707499</v>
      </c>
      <c r="H13" s="10">
        <f>'FERC Form 1 p 200'!G91</f>
        <v>544532</v>
      </c>
      <c r="I13" s="10">
        <f>'FERC Form 1 p 200'!H91</f>
        <v>471299</v>
      </c>
      <c r="J13" s="10">
        <f>'FERC Form 1 p 200'!I91</f>
        <v>484236</v>
      </c>
      <c r="K13" s="10">
        <f>'FERC Form 1 p 200'!J91</f>
        <v>544155</v>
      </c>
      <c r="L13" s="10">
        <f>'FERC Form 1 p 200'!K91</f>
        <v>443895</v>
      </c>
      <c r="M13" s="10">
        <f>'FERC Form 1 p 200'!L91</f>
        <v>453222</v>
      </c>
      <c r="N13" s="10">
        <f>'FERC Form 1 p 200'!M91</f>
        <v>386566</v>
      </c>
      <c r="O13" s="10">
        <f>'FERC Form 1 p 200'!N91</f>
        <v>489208</v>
      </c>
    </row>
    <row r="14" spans="2:15" x14ac:dyDescent="0.2">
      <c r="B14" s="6">
        <f t="shared" ref="B14:B30" si="0">MAX(B8:B13)+1</f>
        <v>2</v>
      </c>
      <c r="C14" t="s">
        <v>16</v>
      </c>
      <c r="F14" s="7">
        <f>'FERC Form 1 p 200'!E93</f>
        <v>352</v>
      </c>
      <c r="G14" s="7">
        <f>'FERC Form 1 p 200'!F93</f>
        <v>0</v>
      </c>
      <c r="H14" s="7">
        <f>'FERC Form 1 p 200'!G93</f>
        <v>2184</v>
      </c>
      <c r="I14" s="7">
        <f>'FERC Form 1 p 200'!H93</f>
        <v>0</v>
      </c>
      <c r="J14" s="7">
        <f>'FERC Form 1 p 200'!I93</f>
        <v>0</v>
      </c>
      <c r="K14" s="7">
        <f>'FERC Form 1 p 200'!J93</f>
        <v>0</v>
      </c>
      <c r="L14" s="7">
        <f>'FERC Form 1 p 200'!K93</f>
        <v>0</v>
      </c>
      <c r="M14" s="7">
        <f>'FERC Form 1 p 200'!L93</f>
        <v>0</v>
      </c>
      <c r="N14" s="7">
        <f>'FERC Form 1 p 200'!M93</f>
        <v>0</v>
      </c>
      <c r="O14" s="7">
        <f>'FERC Form 1 p 200'!N93</f>
        <v>0</v>
      </c>
    </row>
    <row r="15" spans="2:15" x14ac:dyDescent="0.2">
      <c r="B15" s="6">
        <f t="shared" si="0"/>
        <v>3</v>
      </c>
      <c r="C15" t="s">
        <v>17</v>
      </c>
      <c r="F15" s="7">
        <f>'FERC Form 1 p 200'!E94</f>
        <v>78843</v>
      </c>
      <c r="G15" s="7">
        <f>'FERC Form 1 p 200'!F94</f>
        <v>135646</v>
      </c>
      <c r="H15" s="7">
        <f>'FERC Form 1 p 200'!G94</f>
        <v>86002</v>
      </c>
      <c r="I15" s="7">
        <f>'FERC Form 1 p 200'!H94</f>
        <v>77357</v>
      </c>
      <c r="J15" s="7">
        <f>'FERC Form 1 p 200'!I94</f>
        <v>28606</v>
      </c>
      <c r="K15" s="7">
        <f>'FERC Form 1 p 200'!J94</f>
        <v>20917</v>
      </c>
      <c r="L15" s="7">
        <f>'FERC Form 1 p 200'!K94</f>
        <v>111654</v>
      </c>
      <c r="M15" s="7">
        <f>'FERC Form 1 p 200'!L94</f>
        <v>65096</v>
      </c>
      <c r="N15" s="7">
        <f>'FERC Form 1 p 200'!M94</f>
        <v>40661</v>
      </c>
      <c r="O15" s="7">
        <f>'FERC Form 1 p 200'!N94</f>
        <v>50088</v>
      </c>
    </row>
    <row r="16" spans="2:15" x14ac:dyDescent="0.2">
      <c r="B16" s="6">
        <f t="shared" si="0"/>
        <v>4</v>
      </c>
      <c r="C16" t="s">
        <v>18</v>
      </c>
      <c r="F16" s="11">
        <f>'FERC Form 1 p 200'!E95</f>
        <v>0</v>
      </c>
      <c r="G16" s="11">
        <f>'FERC Form 1 p 200'!F95</f>
        <v>0</v>
      </c>
      <c r="H16" s="11">
        <f>'FERC Form 1 p 200'!G95</f>
        <v>0</v>
      </c>
      <c r="I16" s="11">
        <f>'FERC Form 1 p 200'!H95</f>
        <v>0</v>
      </c>
      <c r="J16" s="11">
        <f>'FERC Form 1 p 200'!I95</f>
        <v>0</v>
      </c>
      <c r="K16" s="11">
        <f>'FERC Form 1 p 200'!J95</f>
        <v>0</v>
      </c>
      <c r="L16" s="11">
        <f>'FERC Form 1 p 200'!K95</f>
        <v>0</v>
      </c>
      <c r="M16" s="11">
        <f>'FERC Form 1 p 200'!L95</f>
        <v>0</v>
      </c>
      <c r="N16" s="11">
        <f>'FERC Form 1 p 200'!M95</f>
        <v>0</v>
      </c>
      <c r="O16" s="11">
        <f>'FERC Form 1 p 200'!N95</f>
        <v>0</v>
      </c>
    </row>
    <row r="17" spans="2:15" ht="15" x14ac:dyDescent="0.25">
      <c r="B17" s="6">
        <f t="shared" si="0"/>
        <v>5</v>
      </c>
      <c r="C17" s="9" t="s">
        <v>19</v>
      </c>
      <c r="D17" s="9"/>
      <c r="F17" s="10">
        <f>SUM(F13:F16)</f>
        <v>1052545</v>
      </c>
      <c r="G17" s="10">
        <f t="shared" ref="G17:O17" si="1">SUM(G13:G16)</f>
        <v>843145</v>
      </c>
      <c r="H17" s="10">
        <f t="shared" si="1"/>
        <v>632718</v>
      </c>
      <c r="I17" s="10">
        <f t="shared" si="1"/>
        <v>548656</v>
      </c>
      <c r="J17" s="10">
        <f t="shared" si="1"/>
        <v>512842</v>
      </c>
      <c r="K17" s="10">
        <f t="shared" si="1"/>
        <v>565072</v>
      </c>
      <c r="L17" s="10">
        <f t="shared" si="1"/>
        <v>555549</v>
      </c>
      <c r="M17" s="10">
        <f t="shared" si="1"/>
        <v>518318</v>
      </c>
      <c r="N17" s="10">
        <f t="shared" si="1"/>
        <v>427227</v>
      </c>
      <c r="O17" s="10">
        <f t="shared" si="1"/>
        <v>539296</v>
      </c>
    </row>
    <row r="18" spans="2:15" x14ac:dyDescent="0.2">
      <c r="B18" s="6"/>
      <c r="F18" s="7"/>
      <c r="G18" s="7"/>
      <c r="H18" s="7"/>
      <c r="I18" s="8"/>
      <c r="J18" s="7"/>
      <c r="K18" s="7"/>
      <c r="L18" s="7"/>
      <c r="M18" s="7"/>
      <c r="N18" s="7"/>
      <c r="O18" s="7"/>
    </row>
    <row r="19" spans="2:15" x14ac:dyDescent="0.2">
      <c r="B19" s="6">
        <f t="shared" si="0"/>
        <v>6</v>
      </c>
      <c r="C19" t="s">
        <v>20</v>
      </c>
      <c r="F19" s="12">
        <f>F17/G17-1</f>
        <v>0.24835585812641958</v>
      </c>
      <c r="G19" s="12">
        <f>G17/H17-1</f>
        <v>0.33257628200873057</v>
      </c>
      <c r="H19" s="12">
        <f t="shared" ref="H19:N19" si="2">H17/I17-1</f>
        <v>0.15321440027995692</v>
      </c>
      <c r="I19" s="13">
        <f t="shared" si="2"/>
        <v>6.983437393973202E-2</v>
      </c>
      <c r="J19" s="12">
        <f t="shared" si="2"/>
        <v>-9.2430699096752278E-2</v>
      </c>
      <c r="K19" s="12">
        <f t="shared" si="2"/>
        <v>1.7141602270906775E-2</v>
      </c>
      <c r="L19" s="12">
        <f t="shared" si="2"/>
        <v>7.1830420706979092E-2</v>
      </c>
      <c r="M19" s="12">
        <f t="shared" si="2"/>
        <v>0.21321452061784485</v>
      </c>
      <c r="N19" s="12">
        <f t="shared" si="2"/>
        <v>-0.20780610277101996</v>
      </c>
      <c r="O19" s="12"/>
    </row>
    <row r="20" spans="2:15" x14ac:dyDescent="0.2">
      <c r="B20" s="6">
        <f t="shared" si="0"/>
        <v>7</v>
      </c>
      <c r="C20" t="s">
        <v>21</v>
      </c>
      <c r="F20" s="14">
        <f>F17-G17</f>
        <v>209400</v>
      </c>
      <c r="G20" s="14">
        <f t="shared" ref="G20:N20" si="3">G17-H17</f>
        <v>210427</v>
      </c>
      <c r="H20" s="14">
        <f t="shared" si="3"/>
        <v>84062</v>
      </c>
      <c r="I20" s="14">
        <f t="shared" si="3"/>
        <v>35814</v>
      </c>
      <c r="J20" s="14">
        <f t="shared" si="3"/>
        <v>-52230</v>
      </c>
      <c r="K20" s="14">
        <f t="shared" si="3"/>
        <v>9523</v>
      </c>
      <c r="L20" s="14">
        <f t="shared" si="3"/>
        <v>37231</v>
      </c>
      <c r="M20" s="14">
        <f t="shared" si="3"/>
        <v>91091</v>
      </c>
      <c r="N20" s="14">
        <f t="shared" si="3"/>
        <v>-112069</v>
      </c>
      <c r="O20" s="12"/>
    </row>
    <row r="21" spans="2:15" x14ac:dyDescent="0.2">
      <c r="B21" s="6"/>
      <c r="F21" s="7"/>
      <c r="G21" s="7"/>
      <c r="H21" s="7"/>
      <c r="I21" s="8"/>
      <c r="J21" s="7"/>
      <c r="K21" s="7"/>
      <c r="L21" s="7"/>
      <c r="M21" s="7"/>
      <c r="N21" s="7"/>
      <c r="O21" s="7"/>
    </row>
    <row r="22" spans="2:15" x14ac:dyDescent="0.2">
      <c r="B22" s="6">
        <f t="shared" si="0"/>
        <v>8</v>
      </c>
      <c r="C22" t="s">
        <v>22</v>
      </c>
      <c r="F22" s="7">
        <f>'FERC Form 1 p 200'!E97</f>
        <v>284314</v>
      </c>
      <c r="G22" s="7">
        <f>'FERC Form 1 p 200'!F97</f>
        <v>229740</v>
      </c>
      <c r="H22" s="7">
        <f>'FERC Form 1 p 200'!G97</f>
        <v>208597</v>
      </c>
      <c r="I22" s="7">
        <f>I17-I27</f>
        <v>190984</v>
      </c>
      <c r="J22" s="7">
        <f>'FERC Form 1 p 200'!I97</f>
        <v>184873</v>
      </c>
      <c r="K22" s="7">
        <f>'FERC Form 1 p 200'!J97</f>
        <v>222357</v>
      </c>
      <c r="L22" s="7">
        <f>'FERC Form 1 p 200'!K97</f>
        <v>199851</v>
      </c>
      <c r="M22" s="7">
        <f>'FERC Form 1 p 200'!L97</f>
        <v>185666</v>
      </c>
      <c r="N22" s="7">
        <f>'FERC Form 1 p 200'!M97</f>
        <v>139856</v>
      </c>
      <c r="O22" s="7">
        <f>'FERC Form 1 p 200'!N97</f>
        <v>272068</v>
      </c>
    </row>
    <row r="23" spans="2:15" x14ac:dyDescent="0.2">
      <c r="B23" s="6"/>
      <c r="F23" s="14"/>
      <c r="G23" s="14"/>
      <c r="H23" s="14"/>
      <c r="I23" s="8"/>
      <c r="J23" s="14"/>
      <c r="K23" s="14"/>
      <c r="L23" s="14"/>
      <c r="M23" s="14"/>
      <c r="N23" s="14"/>
      <c r="O23" s="14"/>
    </row>
    <row r="24" spans="2:15" x14ac:dyDescent="0.2">
      <c r="B24" s="6">
        <f t="shared" si="0"/>
        <v>9</v>
      </c>
      <c r="C24" t="s">
        <v>20</v>
      </c>
      <c r="F24" s="12">
        <f>F22/G22-1</f>
        <v>0.23754679202576834</v>
      </c>
      <c r="G24" s="12">
        <f>G22/H22-1</f>
        <v>0.1013581211618575</v>
      </c>
      <c r="H24" s="12">
        <f t="shared" ref="H24:N24" si="4">H22/I22-1</f>
        <v>9.2222385121266681E-2</v>
      </c>
      <c r="I24" s="13">
        <f t="shared" si="4"/>
        <v>3.3055124328593033E-2</v>
      </c>
      <c r="J24" s="12">
        <f t="shared" si="4"/>
        <v>-0.16857575880228637</v>
      </c>
      <c r="K24" s="12">
        <f t="shared" si="4"/>
        <v>0.11261389735352845</v>
      </c>
      <c r="L24" s="12">
        <f t="shared" si="4"/>
        <v>7.6400633395452111E-2</v>
      </c>
      <c r="M24" s="12">
        <f t="shared" si="4"/>
        <v>0.32755119551538736</v>
      </c>
      <c r="N24" s="12">
        <f t="shared" si="4"/>
        <v>-0.48595204140141435</v>
      </c>
      <c r="O24" s="12"/>
    </row>
    <row r="25" spans="2:15" x14ac:dyDescent="0.2">
      <c r="B25" s="6">
        <f t="shared" si="0"/>
        <v>10</v>
      </c>
      <c r="C25" t="s">
        <v>21</v>
      </c>
      <c r="F25" s="14">
        <f>F22-G22</f>
        <v>54574</v>
      </c>
      <c r="G25" s="14">
        <f t="shared" ref="G25:N25" si="5">G22-H22</f>
        <v>21143</v>
      </c>
      <c r="H25" s="14">
        <f t="shared" si="5"/>
        <v>17613</v>
      </c>
      <c r="I25" s="14">
        <f t="shared" si="5"/>
        <v>6111</v>
      </c>
      <c r="J25" s="14">
        <f t="shared" si="5"/>
        <v>-37484</v>
      </c>
      <c r="K25" s="14">
        <f t="shared" si="5"/>
        <v>22506</v>
      </c>
      <c r="L25" s="14">
        <f t="shared" si="5"/>
        <v>14185</v>
      </c>
      <c r="M25" s="14">
        <f t="shared" si="5"/>
        <v>45810</v>
      </c>
      <c r="N25" s="14">
        <f t="shared" si="5"/>
        <v>-132212</v>
      </c>
      <c r="O25" s="12"/>
    </row>
    <row r="26" spans="2:15" x14ac:dyDescent="0.2">
      <c r="B26" s="6"/>
      <c r="F26" s="7"/>
      <c r="G26" s="7"/>
      <c r="H26" s="7"/>
      <c r="I26" s="8"/>
      <c r="J26" s="7"/>
      <c r="K26" s="7"/>
      <c r="L26" s="7"/>
      <c r="M26" s="7"/>
      <c r="N26" s="7"/>
      <c r="O26" s="7"/>
    </row>
    <row r="27" spans="2:15" ht="15" x14ac:dyDescent="0.25">
      <c r="B27" s="6">
        <f t="shared" si="0"/>
        <v>11</v>
      </c>
      <c r="C27" s="9" t="s">
        <v>23</v>
      </c>
      <c r="D27" s="9"/>
      <c r="F27" s="10">
        <f>F17-F22</f>
        <v>768231</v>
      </c>
      <c r="G27" s="10">
        <f t="shared" ref="G27:O27" si="6">G17-G22</f>
        <v>613405</v>
      </c>
      <c r="H27" s="10">
        <f t="shared" si="6"/>
        <v>424121</v>
      </c>
      <c r="I27" s="10">
        <f>'FERC Form 1 p 200'!H98</f>
        <v>357672</v>
      </c>
      <c r="J27" s="10">
        <f t="shared" si="6"/>
        <v>327969</v>
      </c>
      <c r="K27" s="10">
        <f t="shared" si="6"/>
        <v>342715</v>
      </c>
      <c r="L27" s="10">
        <f t="shared" si="6"/>
        <v>355698</v>
      </c>
      <c r="M27" s="10">
        <f t="shared" si="6"/>
        <v>332652</v>
      </c>
      <c r="N27" s="10">
        <f t="shared" si="6"/>
        <v>287371</v>
      </c>
      <c r="O27" s="10">
        <f t="shared" si="6"/>
        <v>267228</v>
      </c>
    </row>
    <row r="28" spans="2:15" x14ac:dyDescent="0.2">
      <c r="B28" s="6"/>
      <c r="F28" s="7"/>
      <c r="G28" s="7"/>
      <c r="H28" s="7"/>
      <c r="I28" s="8"/>
      <c r="J28" s="7"/>
      <c r="K28" s="7"/>
      <c r="L28" s="7"/>
      <c r="M28" s="7"/>
      <c r="N28" s="7"/>
      <c r="O28" s="7"/>
    </row>
    <row r="29" spans="2:15" x14ac:dyDescent="0.2">
      <c r="B29" s="6">
        <f t="shared" si="0"/>
        <v>12</v>
      </c>
      <c r="C29" t="s">
        <v>20</v>
      </c>
      <c r="F29" s="12">
        <f>F27/G27-1</f>
        <v>0.25240420276978504</v>
      </c>
      <c r="G29" s="12">
        <f>G27/H27-1</f>
        <v>0.44629716519578144</v>
      </c>
      <c r="H29" s="12">
        <f t="shared" ref="H29:N29" si="7">H27/I27-1</f>
        <v>0.18578194546959215</v>
      </c>
      <c r="I29" s="13">
        <f t="shared" si="7"/>
        <v>9.056648646670884E-2</v>
      </c>
      <c r="J29" s="12">
        <f t="shared" si="7"/>
        <v>-4.3027004945800473E-2</v>
      </c>
      <c r="K29" s="12">
        <f t="shared" si="7"/>
        <v>-3.6500064661594944E-2</v>
      </c>
      <c r="L29" s="12">
        <f t="shared" si="7"/>
        <v>6.9279607517766406E-2</v>
      </c>
      <c r="M29" s="12">
        <f t="shared" si="7"/>
        <v>0.15756983133301561</v>
      </c>
      <c r="N29" s="12">
        <f t="shared" si="7"/>
        <v>7.5377580193692229E-2</v>
      </c>
      <c r="O29" s="12"/>
    </row>
    <row r="30" spans="2:15" x14ac:dyDescent="0.2">
      <c r="B30" s="6">
        <f t="shared" si="0"/>
        <v>13</v>
      </c>
      <c r="C30" t="s">
        <v>21</v>
      </c>
      <c r="F30" s="14">
        <f>F27-G27</f>
        <v>154826</v>
      </c>
      <c r="G30" s="14">
        <f t="shared" ref="G30:N30" si="8">G27-H27</f>
        <v>189284</v>
      </c>
      <c r="H30" s="14">
        <f t="shared" si="8"/>
        <v>66449</v>
      </c>
      <c r="I30" s="14">
        <f t="shared" si="8"/>
        <v>29703</v>
      </c>
      <c r="J30" s="14">
        <f t="shared" si="8"/>
        <v>-14746</v>
      </c>
      <c r="K30" s="14">
        <f t="shared" si="8"/>
        <v>-12983</v>
      </c>
      <c r="L30" s="14">
        <f t="shared" si="8"/>
        <v>23046</v>
      </c>
      <c r="M30" s="14">
        <f t="shared" si="8"/>
        <v>45281</v>
      </c>
      <c r="N30" s="14">
        <f t="shared" si="8"/>
        <v>20143</v>
      </c>
      <c r="O30" s="12"/>
    </row>
    <row r="31" spans="2:15" x14ac:dyDescent="0.2">
      <c r="B31" s="6"/>
      <c r="F31" s="12"/>
      <c r="G31" s="12"/>
      <c r="H31" s="12"/>
      <c r="I31" s="13"/>
      <c r="J31" s="12"/>
      <c r="K31" s="12"/>
      <c r="L31" s="12"/>
      <c r="M31" s="12"/>
      <c r="N31" s="12"/>
      <c r="O31" s="12"/>
    </row>
    <row r="32" spans="2:15" x14ac:dyDescent="0.2">
      <c r="B32" s="6"/>
      <c r="C32" s="18"/>
      <c r="F32" s="7"/>
      <c r="G32" s="7"/>
      <c r="H32" s="7"/>
      <c r="I32" s="7"/>
      <c r="J32" s="7"/>
      <c r="K32" s="7"/>
      <c r="L32" s="7"/>
      <c r="M32" s="7"/>
      <c r="N32" s="7"/>
      <c r="O32" s="7"/>
    </row>
    <row r="33" spans="2:15" x14ac:dyDescent="0.2">
      <c r="B33" s="6"/>
      <c r="C33" t="s">
        <v>26</v>
      </c>
      <c r="F33" s="12"/>
      <c r="G33" s="12"/>
      <c r="H33" s="12"/>
      <c r="I33" s="13"/>
      <c r="J33" s="12"/>
      <c r="K33" s="12"/>
      <c r="L33" s="12"/>
      <c r="M33" s="12"/>
      <c r="N33" s="12"/>
      <c r="O33" s="12"/>
    </row>
    <row r="34" spans="2:15" x14ac:dyDescent="0.2">
      <c r="B34" s="6"/>
      <c r="C34" t="s">
        <v>27</v>
      </c>
      <c r="F34" s="12"/>
      <c r="G34" s="12"/>
      <c r="H34" s="12"/>
      <c r="I34" s="13"/>
      <c r="J34" s="12"/>
      <c r="K34" s="12"/>
      <c r="L34" s="12"/>
      <c r="M34" s="12"/>
      <c r="N34" s="12"/>
      <c r="O34" s="12"/>
    </row>
    <row r="35" spans="2:15" x14ac:dyDescent="0.2">
      <c r="B35" s="6"/>
      <c r="F35" s="14"/>
      <c r="G35" s="14"/>
      <c r="H35" s="14"/>
      <c r="I35" s="14"/>
      <c r="J35" s="14"/>
      <c r="K35" s="14"/>
      <c r="L35" s="14"/>
      <c r="M35" s="14"/>
      <c r="N35" s="14"/>
      <c r="O35" s="12"/>
    </row>
  </sheetData>
  <mergeCells count="4">
    <mergeCell ref="B1:O1"/>
    <mergeCell ref="B4:O4"/>
    <mergeCell ref="B5:O5"/>
    <mergeCell ref="C8:D8"/>
  </mergeCells>
  <printOptions horizontalCentered="1"/>
  <pageMargins left="0.7" right="0.7" top="1.25" bottom="0.75" header="0.5" footer="0.3"/>
  <pageSetup scale="66" orientation="landscape" r:id="rId1"/>
  <headerFooter>
    <oddHeader>&amp;RExhibit MPG-3
Page 4 of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60"/>
  <sheetViews>
    <sheetView zoomScaleNormal="100" workbookViewId="0">
      <pane xSplit="6" ySplit="7" topLeftCell="J143" activePane="bottomRight" state="frozen"/>
      <selection pane="topRight"/>
      <selection pane="bottomLeft"/>
      <selection pane="bottomRight"/>
    </sheetView>
  </sheetViews>
  <sheetFormatPr defaultRowHeight="14.25" x14ac:dyDescent="0.2"/>
  <cols>
    <col min="1" max="1" width="2.75" customWidth="1"/>
    <col min="2" max="2" width="5.125" customWidth="1"/>
    <col min="3" max="3" width="7.75" customWidth="1"/>
    <col min="4" max="4" width="57.75" bestFit="1" customWidth="1"/>
    <col min="5" max="5" width="14" bestFit="1" customWidth="1"/>
    <col min="6" max="6" width="11" bestFit="1" customWidth="1"/>
    <col min="7" max="16" width="11.75" customWidth="1"/>
  </cols>
  <sheetData>
    <row r="1" spans="2:16" ht="15" x14ac:dyDescent="0.25">
      <c r="B1" s="20" t="s">
        <v>31</v>
      </c>
      <c r="L1" s="21"/>
      <c r="M1" s="21"/>
      <c r="N1" s="21"/>
      <c r="O1" s="21"/>
      <c r="P1" s="21"/>
    </row>
    <row r="2" spans="2:16" x14ac:dyDescent="0.2">
      <c r="B2" s="22" t="s">
        <v>32</v>
      </c>
      <c r="C2" s="22"/>
      <c r="D2" s="22"/>
      <c r="E2" s="22"/>
      <c r="L2" s="21"/>
      <c r="M2" s="21"/>
      <c r="N2" s="21"/>
      <c r="O2" s="21"/>
      <c r="P2" s="21"/>
    </row>
    <row r="3" spans="2:16" x14ac:dyDescent="0.2">
      <c r="B3" s="22" t="s">
        <v>33</v>
      </c>
      <c r="C3" s="22"/>
      <c r="D3" s="22"/>
      <c r="E3" s="22"/>
      <c r="L3" s="21"/>
      <c r="M3" s="21"/>
      <c r="N3" s="21"/>
      <c r="O3" s="21"/>
      <c r="P3" s="21"/>
    </row>
    <row r="4" spans="2:16" x14ac:dyDescent="0.2">
      <c r="B4" s="22"/>
      <c r="L4" s="21"/>
      <c r="M4" s="21"/>
      <c r="N4" s="21"/>
      <c r="O4" s="21"/>
      <c r="P4" s="23" t="s">
        <v>34</v>
      </c>
    </row>
    <row r="5" spans="2:16" ht="15" x14ac:dyDescent="0.25">
      <c r="B5" s="193" t="s">
        <v>35</v>
      </c>
      <c r="C5" s="193"/>
      <c r="D5" s="193"/>
      <c r="E5" s="193"/>
      <c r="F5" s="193"/>
      <c r="G5" s="193"/>
      <c r="H5" s="193"/>
      <c r="I5" s="193"/>
      <c r="J5" s="193"/>
      <c r="K5" s="193"/>
      <c r="L5" s="193"/>
      <c r="M5" s="193"/>
      <c r="N5" s="193"/>
      <c r="O5" s="6"/>
      <c r="P5" s="24" t="s">
        <v>36</v>
      </c>
    </row>
    <row r="6" spans="2:16" x14ac:dyDescent="0.2">
      <c r="B6" s="25" t="s">
        <v>37</v>
      </c>
      <c r="C6" s="26" t="s">
        <v>3</v>
      </c>
      <c r="D6" s="27"/>
      <c r="E6" s="27"/>
      <c r="F6" s="28" t="s">
        <v>38</v>
      </c>
      <c r="G6" s="29"/>
      <c r="H6" s="29"/>
      <c r="I6" s="29"/>
      <c r="J6" s="29"/>
      <c r="K6" s="29"/>
      <c r="L6" s="26" t="s">
        <v>39</v>
      </c>
      <c r="M6" s="26"/>
      <c r="N6" s="26"/>
      <c r="O6" s="26"/>
      <c r="P6" s="30"/>
    </row>
    <row r="7" spans="2:16" x14ac:dyDescent="0.2">
      <c r="B7" s="31" t="s">
        <v>40</v>
      </c>
      <c r="C7" s="32" t="s">
        <v>40</v>
      </c>
      <c r="D7" s="33" t="s">
        <v>41</v>
      </c>
      <c r="E7" s="32" t="s">
        <v>42</v>
      </c>
      <c r="F7" s="34" t="s">
        <v>40</v>
      </c>
      <c r="G7" s="35">
        <v>43465</v>
      </c>
      <c r="H7" s="36">
        <v>43100</v>
      </c>
      <c r="I7" s="36">
        <v>42735</v>
      </c>
      <c r="J7" s="36">
        <v>42369</v>
      </c>
      <c r="K7" s="37">
        <v>42004</v>
      </c>
      <c r="L7" s="35">
        <v>41639</v>
      </c>
      <c r="M7" s="36">
        <v>41274</v>
      </c>
      <c r="N7" s="36">
        <v>40908</v>
      </c>
      <c r="O7" s="36">
        <v>40543</v>
      </c>
      <c r="P7" s="37">
        <v>40178</v>
      </c>
    </row>
    <row r="8" spans="2:16" x14ac:dyDescent="0.2">
      <c r="B8" s="38">
        <v>110</v>
      </c>
      <c r="C8" s="39">
        <v>1</v>
      </c>
      <c r="D8" s="40" t="s">
        <v>43</v>
      </c>
      <c r="E8" s="41"/>
      <c r="F8" s="42"/>
      <c r="G8" s="43"/>
      <c r="H8" s="44"/>
      <c r="I8" s="43"/>
      <c r="J8" s="44"/>
      <c r="K8" s="43"/>
      <c r="L8" s="43"/>
      <c r="M8" s="44"/>
      <c r="N8" s="43"/>
      <c r="O8" s="44"/>
      <c r="P8" s="43"/>
    </row>
    <row r="9" spans="2:16" x14ac:dyDescent="0.2">
      <c r="B9" s="38">
        <v>110</v>
      </c>
      <c r="C9" s="39">
        <v>2</v>
      </c>
      <c r="D9" s="45" t="s">
        <v>44</v>
      </c>
      <c r="E9" s="41" t="s">
        <v>45</v>
      </c>
      <c r="F9" s="42" t="s">
        <v>46</v>
      </c>
      <c r="G9" s="43">
        <v>15375857</v>
      </c>
      <c r="H9" s="44">
        <v>14581684</v>
      </c>
      <c r="I9" s="43">
        <v>13933130</v>
      </c>
      <c r="J9" s="44">
        <v>13279422</v>
      </c>
      <c r="K9" s="43">
        <v>12970139</v>
      </c>
      <c r="L9" s="43">
        <v>12657379</v>
      </c>
      <c r="M9" s="44">
        <v>11827505</v>
      </c>
      <c r="N9" s="43">
        <v>10496990</v>
      </c>
      <c r="O9" s="44">
        <v>10158628</v>
      </c>
      <c r="P9" s="43">
        <v>9856416</v>
      </c>
    </row>
    <row r="10" spans="2:16" x14ac:dyDescent="0.2">
      <c r="B10" s="38">
        <v>110</v>
      </c>
      <c r="C10" s="39">
        <v>3</v>
      </c>
      <c r="D10" s="45" t="s">
        <v>47</v>
      </c>
      <c r="E10" s="41">
        <v>107</v>
      </c>
      <c r="F10" s="42" t="s">
        <v>46</v>
      </c>
      <c r="G10" s="43">
        <v>550466</v>
      </c>
      <c r="H10" s="44">
        <v>495937</v>
      </c>
      <c r="I10" s="43">
        <v>420277</v>
      </c>
      <c r="J10" s="44">
        <v>408795</v>
      </c>
      <c r="K10" s="43">
        <v>253525</v>
      </c>
      <c r="L10" s="43">
        <v>310318</v>
      </c>
      <c r="M10" s="44">
        <v>766035</v>
      </c>
      <c r="N10" s="43">
        <v>1282463</v>
      </c>
      <c r="O10" s="44">
        <v>628386</v>
      </c>
      <c r="P10" s="43">
        <v>358732</v>
      </c>
    </row>
    <row r="11" spans="2:16" x14ac:dyDescent="0.2">
      <c r="B11" s="46">
        <v>110</v>
      </c>
      <c r="C11" s="47">
        <v>4</v>
      </c>
      <c r="D11" s="48" t="s">
        <v>48</v>
      </c>
      <c r="E11" s="49"/>
      <c r="F11" s="50"/>
      <c r="G11" s="51">
        <v>15926323</v>
      </c>
      <c r="H11" s="52">
        <v>15077621</v>
      </c>
      <c r="I11" s="51">
        <v>14353407</v>
      </c>
      <c r="J11" s="52">
        <v>13688217</v>
      </c>
      <c r="K11" s="51">
        <v>13223664</v>
      </c>
      <c r="L11" s="51">
        <v>12967697</v>
      </c>
      <c r="M11" s="52">
        <v>12593540</v>
      </c>
      <c r="N11" s="51">
        <v>11779453</v>
      </c>
      <c r="O11" s="52">
        <v>10787014</v>
      </c>
      <c r="P11" s="51">
        <v>10215148</v>
      </c>
    </row>
    <row r="12" spans="2:16" ht="28.5" x14ac:dyDescent="0.2">
      <c r="B12" s="53">
        <v>110</v>
      </c>
      <c r="C12" s="54">
        <v>5</v>
      </c>
      <c r="D12" s="55" t="s">
        <v>49</v>
      </c>
      <c r="E12" s="56" t="s">
        <v>50</v>
      </c>
      <c r="F12" s="57" t="s">
        <v>46</v>
      </c>
      <c r="G12" s="58">
        <v>6013978</v>
      </c>
      <c r="H12" s="59">
        <v>5617412</v>
      </c>
      <c r="I12" s="58">
        <v>5296902</v>
      </c>
      <c r="J12" s="59">
        <v>5029301</v>
      </c>
      <c r="K12" s="58">
        <v>4762768</v>
      </c>
      <c r="L12" s="58">
        <v>4566548</v>
      </c>
      <c r="M12" s="59">
        <v>4284645</v>
      </c>
      <c r="N12" s="58">
        <v>3934000</v>
      </c>
      <c r="O12" s="59">
        <v>3703042</v>
      </c>
      <c r="P12" s="58">
        <v>3626535</v>
      </c>
    </row>
    <row r="13" spans="2:16" x14ac:dyDescent="0.2">
      <c r="B13" s="53">
        <v>110</v>
      </c>
      <c r="C13" s="54">
        <v>6</v>
      </c>
      <c r="D13" s="60" t="s">
        <v>51</v>
      </c>
      <c r="E13" s="61"/>
      <c r="F13" s="57"/>
      <c r="G13" s="58">
        <v>9912345</v>
      </c>
      <c r="H13" s="59">
        <v>9460210</v>
      </c>
      <c r="I13" s="58">
        <v>9056505</v>
      </c>
      <c r="J13" s="59">
        <v>8658915</v>
      </c>
      <c r="K13" s="58">
        <v>8460896</v>
      </c>
      <c r="L13" s="58">
        <v>8401149</v>
      </c>
      <c r="M13" s="59">
        <v>8308895</v>
      </c>
      <c r="N13" s="58">
        <v>7845454</v>
      </c>
      <c r="O13" s="59">
        <v>7083972</v>
      </c>
      <c r="P13" s="58">
        <v>6588614</v>
      </c>
    </row>
    <row r="14" spans="2:16" x14ac:dyDescent="0.2">
      <c r="B14" s="38">
        <v>110</v>
      </c>
      <c r="C14" s="39">
        <v>7</v>
      </c>
      <c r="D14" s="45" t="s">
        <v>52</v>
      </c>
      <c r="E14" s="41">
        <v>120.1</v>
      </c>
      <c r="F14" s="42" t="s">
        <v>53</v>
      </c>
      <c r="G14" s="43">
        <v>0</v>
      </c>
      <c r="H14" s="44">
        <v>0</v>
      </c>
      <c r="I14" s="43">
        <v>0</v>
      </c>
      <c r="J14" s="44">
        <v>0</v>
      </c>
      <c r="K14" s="43">
        <v>0</v>
      </c>
      <c r="L14" s="43">
        <v>0</v>
      </c>
      <c r="M14" s="44">
        <v>0</v>
      </c>
      <c r="N14" s="43">
        <v>0</v>
      </c>
      <c r="O14" s="44">
        <v>0</v>
      </c>
      <c r="P14" s="43">
        <v>0</v>
      </c>
    </row>
    <row r="15" spans="2:16" x14ac:dyDescent="0.2">
      <c r="B15" s="38">
        <v>110</v>
      </c>
      <c r="C15" s="39">
        <v>8</v>
      </c>
      <c r="D15" s="45" t="s">
        <v>54</v>
      </c>
      <c r="E15" s="41">
        <v>120.2</v>
      </c>
      <c r="F15" s="42"/>
      <c r="G15" s="43">
        <v>0</v>
      </c>
      <c r="H15" s="44">
        <v>0</v>
      </c>
      <c r="I15" s="43">
        <v>0</v>
      </c>
      <c r="J15" s="44">
        <v>0</v>
      </c>
      <c r="K15" s="43">
        <v>0</v>
      </c>
      <c r="L15" s="43">
        <v>0</v>
      </c>
      <c r="M15" s="44">
        <v>0</v>
      </c>
      <c r="N15" s="43">
        <v>0</v>
      </c>
      <c r="O15" s="44">
        <v>0</v>
      </c>
      <c r="P15" s="43">
        <v>0</v>
      </c>
    </row>
    <row r="16" spans="2:16" x14ac:dyDescent="0.2">
      <c r="B16" s="38">
        <v>110</v>
      </c>
      <c r="C16" s="39">
        <v>9</v>
      </c>
      <c r="D16" s="45" t="s">
        <v>55</v>
      </c>
      <c r="E16" s="41">
        <v>120.3</v>
      </c>
      <c r="F16" s="42"/>
      <c r="G16" s="43">
        <v>0</v>
      </c>
      <c r="H16" s="44">
        <v>0</v>
      </c>
      <c r="I16" s="43">
        <v>0</v>
      </c>
      <c r="J16" s="44">
        <v>0</v>
      </c>
      <c r="K16" s="43">
        <v>0</v>
      </c>
      <c r="L16" s="43">
        <v>0</v>
      </c>
      <c r="M16" s="44">
        <v>0</v>
      </c>
      <c r="N16" s="43">
        <v>0</v>
      </c>
      <c r="O16" s="44">
        <v>0</v>
      </c>
      <c r="P16" s="43">
        <v>0</v>
      </c>
    </row>
    <row r="17" spans="2:16" x14ac:dyDescent="0.2">
      <c r="B17" s="38">
        <v>110</v>
      </c>
      <c r="C17" s="39">
        <v>10</v>
      </c>
      <c r="D17" s="45" t="s">
        <v>56</v>
      </c>
      <c r="E17" s="41">
        <v>120.4</v>
      </c>
      <c r="F17" s="42"/>
      <c r="G17" s="43">
        <v>0</v>
      </c>
      <c r="H17" s="44">
        <v>0</v>
      </c>
      <c r="I17" s="43">
        <v>0</v>
      </c>
      <c r="J17" s="44">
        <v>0</v>
      </c>
      <c r="K17" s="43">
        <v>0</v>
      </c>
      <c r="L17" s="43">
        <v>0</v>
      </c>
      <c r="M17" s="44">
        <v>0</v>
      </c>
      <c r="N17" s="43">
        <v>0</v>
      </c>
      <c r="O17" s="44">
        <v>0</v>
      </c>
      <c r="P17" s="43">
        <v>0</v>
      </c>
    </row>
    <row r="18" spans="2:16" x14ac:dyDescent="0.2">
      <c r="B18" s="38">
        <v>110</v>
      </c>
      <c r="C18" s="39">
        <v>11</v>
      </c>
      <c r="D18" s="45" t="s">
        <v>57</v>
      </c>
      <c r="E18" s="41">
        <v>120.6</v>
      </c>
      <c r="F18" s="42"/>
      <c r="G18" s="43">
        <v>0</v>
      </c>
      <c r="H18" s="44">
        <v>0</v>
      </c>
      <c r="I18" s="43">
        <v>0</v>
      </c>
      <c r="J18" s="44">
        <v>0</v>
      </c>
      <c r="K18" s="43">
        <v>0</v>
      </c>
      <c r="L18" s="43">
        <v>0</v>
      </c>
      <c r="M18" s="44">
        <v>0</v>
      </c>
      <c r="N18" s="43">
        <v>0</v>
      </c>
      <c r="O18" s="44">
        <v>0</v>
      </c>
      <c r="P18" s="43">
        <v>0</v>
      </c>
    </row>
    <row r="19" spans="2:16" x14ac:dyDescent="0.2">
      <c r="B19" s="62"/>
      <c r="C19" s="63"/>
      <c r="D19" s="64" t="s">
        <v>58</v>
      </c>
      <c r="E19" s="65"/>
      <c r="F19" s="66"/>
      <c r="G19" s="67">
        <v>0</v>
      </c>
      <c r="H19" s="68">
        <v>0</v>
      </c>
      <c r="I19" s="67">
        <v>0</v>
      </c>
      <c r="J19" s="68">
        <v>0</v>
      </c>
      <c r="K19" s="67">
        <v>0</v>
      </c>
      <c r="L19" s="67">
        <v>0</v>
      </c>
      <c r="M19" s="68">
        <v>0</v>
      </c>
      <c r="N19" s="67">
        <v>0</v>
      </c>
      <c r="O19" s="68">
        <v>0</v>
      </c>
      <c r="P19" s="67">
        <v>0</v>
      </c>
    </row>
    <row r="20" spans="2:16" x14ac:dyDescent="0.2">
      <c r="B20" s="38">
        <v>110</v>
      </c>
      <c r="C20" s="39">
        <v>12</v>
      </c>
      <c r="D20" s="69" t="s">
        <v>59</v>
      </c>
      <c r="E20" s="41">
        <v>120.5</v>
      </c>
      <c r="F20" s="42" t="s">
        <v>53</v>
      </c>
      <c r="G20" s="43">
        <v>0</v>
      </c>
      <c r="H20" s="44">
        <v>0</v>
      </c>
      <c r="I20" s="43">
        <v>0</v>
      </c>
      <c r="J20" s="44">
        <v>0</v>
      </c>
      <c r="K20" s="43">
        <v>0</v>
      </c>
      <c r="L20" s="43">
        <v>0</v>
      </c>
      <c r="M20" s="44">
        <v>0</v>
      </c>
      <c r="N20" s="43">
        <v>0</v>
      </c>
      <c r="O20" s="44">
        <v>0</v>
      </c>
      <c r="P20" s="43">
        <v>0</v>
      </c>
    </row>
    <row r="21" spans="2:16" x14ac:dyDescent="0.2">
      <c r="B21" s="53">
        <v>110</v>
      </c>
      <c r="C21" s="54">
        <v>13</v>
      </c>
      <c r="D21" s="60" t="s">
        <v>60</v>
      </c>
      <c r="E21" s="61"/>
      <c r="F21" s="57"/>
      <c r="G21" s="58">
        <v>0</v>
      </c>
      <c r="H21" s="59">
        <v>0</v>
      </c>
      <c r="I21" s="58">
        <v>0</v>
      </c>
      <c r="J21" s="59">
        <v>0</v>
      </c>
      <c r="K21" s="58">
        <v>0</v>
      </c>
      <c r="L21" s="58">
        <v>0</v>
      </c>
      <c r="M21" s="59">
        <v>0</v>
      </c>
      <c r="N21" s="58">
        <v>0</v>
      </c>
      <c r="O21" s="59">
        <v>0</v>
      </c>
      <c r="P21" s="58">
        <v>0</v>
      </c>
    </row>
    <row r="22" spans="2:16" ht="15" thickBot="1" x14ac:dyDescent="0.25">
      <c r="B22" s="70">
        <v>110</v>
      </c>
      <c r="C22" s="71">
        <v>14</v>
      </c>
      <c r="D22" s="72" t="s">
        <v>61</v>
      </c>
      <c r="E22" s="73"/>
      <c r="F22" s="74"/>
      <c r="G22" s="75">
        <v>9912345</v>
      </c>
      <c r="H22" s="76">
        <v>9460210</v>
      </c>
      <c r="I22" s="75">
        <v>9056505</v>
      </c>
      <c r="J22" s="76">
        <v>8658915</v>
      </c>
      <c r="K22" s="75">
        <v>8460896</v>
      </c>
      <c r="L22" s="75">
        <v>8401149</v>
      </c>
      <c r="M22" s="76">
        <v>8308895</v>
      </c>
      <c r="N22" s="75">
        <v>7845454</v>
      </c>
      <c r="O22" s="76">
        <v>7083972</v>
      </c>
      <c r="P22" s="75">
        <v>6588614</v>
      </c>
    </row>
    <row r="23" spans="2:16" ht="15" thickTop="1" x14ac:dyDescent="0.2">
      <c r="B23" s="38">
        <v>110</v>
      </c>
      <c r="C23" s="39">
        <v>15</v>
      </c>
      <c r="D23" s="77" t="s">
        <v>62</v>
      </c>
      <c r="E23" s="41">
        <v>116</v>
      </c>
      <c r="F23" s="57">
        <v>122</v>
      </c>
      <c r="G23" s="43">
        <v>0</v>
      </c>
      <c r="H23" s="44">
        <v>0</v>
      </c>
      <c r="I23" s="43">
        <v>0</v>
      </c>
      <c r="J23" s="44">
        <v>0</v>
      </c>
      <c r="K23" s="43">
        <v>0</v>
      </c>
      <c r="L23" s="43">
        <v>0</v>
      </c>
      <c r="M23" s="44">
        <v>0</v>
      </c>
      <c r="N23" s="43">
        <v>0</v>
      </c>
      <c r="O23" s="44">
        <v>0</v>
      </c>
      <c r="P23" s="43">
        <v>0</v>
      </c>
    </row>
    <row r="24" spans="2:16" x14ac:dyDescent="0.2">
      <c r="B24" s="78">
        <v>110</v>
      </c>
      <c r="C24" s="79">
        <v>16</v>
      </c>
      <c r="D24" s="80" t="s">
        <v>63</v>
      </c>
      <c r="E24" s="81">
        <v>117</v>
      </c>
      <c r="F24" s="82"/>
      <c r="G24" s="83">
        <v>8655</v>
      </c>
      <c r="H24" s="84">
        <v>8655</v>
      </c>
      <c r="I24" s="83">
        <v>8655</v>
      </c>
      <c r="J24" s="84">
        <v>8655</v>
      </c>
      <c r="K24" s="83">
        <v>8655</v>
      </c>
      <c r="L24" s="83">
        <v>8655</v>
      </c>
      <c r="M24" s="84">
        <v>8655</v>
      </c>
      <c r="N24" s="83">
        <v>8514</v>
      </c>
      <c r="O24" s="84">
        <v>8057</v>
      </c>
      <c r="P24" s="83">
        <v>7529</v>
      </c>
    </row>
    <row r="25" spans="2:16" x14ac:dyDescent="0.2">
      <c r="B25" s="38">
        <v>110</v>
      </c>
      <c r="C25" s="39">
        <v>17</v>
      </c>
      <c r="D25" s="40" t="s">
        <v>64</v>
      </c>
      <c r="E25" s="41"/>
      <c r="F25" s="42"/>
      <c r="G25" s="43"/>
      <c r="H25" s="44"/>
      <c r="I25" s="43"/>
      <c r="J25" s="44"/>
      <c r="K25" s="43"/>
      <c r="L25" s="43"/>
      <c r="M25" s="44"/>
      <c r="N25" s="43"/>
      <c r="O25" s="44"/>
      <c r="P25" s="43"/>
    </row>
    <row r="26" spans="2:16" x14ac:dyDescent="0.2">
      <c r="B26" s="38">
        <v>110</v>
      </c>
      <c r="C26" s="39">
        <v>18</v>
      </c>
      <c r="D26" s="85" t="s">
        <v>65</v>
      </c>
      <c r="E26" s="41">
        <v>121</v>
      </c>
      <c r="F26" s="42"/>
      <c r="G26" s="43">
        <v>3201</v>
      </c>
      <c r="H26" s="44">
        <v>3107</v>
      </c>
      <c r="I26" s="43">
        <v>2787</v>
      </c>
      <c r="J26" s="44">
        <v>3760</v>
      </c>
      <c r="K26" s="43">
        <v>5141</v>
      </c>
      <c r="L26" s="43">
        <v>4961</v>
      </c>
      <c r="M26" s="44">
        <v>5294</v>
      </c>
      <c r="N26" s="43">
        <v>5202</v>
      </c>
      <c r="O26" s="44">
        <v>4213</v>
      </c>
      <c r="P26" s="43">
        <v>3250</v>
      </c>
    </row>
    <row r="27" spans="2:16" x14ac:dyDescent="0.2">
      <c r="B27" s="38">
        <v>110</v>
      </c>
      <c r="C27" s="39">
        <v>19</v>
      </c>
      <c r="D27" s="85" t="s">
        <v>66</v>
      </c>
      <c r="E27" s="41">
        <v>122</v>
      </c>
      <c r="F27" s="42"/>
      <c r="G27" s="43">
        <v>21</v>
      </c>
      <c r="H27" s="44">
        <v>21</v>
      </c>
      <c r="I27" s="43">
        <v>-344</v>
      </c>
      <c r="J27" s="44">
        <v>-399</v>
      </c>
      <c r="K27" s="43">
        <v>397</v>
      </c>
      <c r="L27" s="43">
        <v>395</v>
      </c>
      <c r="M27" s="44">
        <v>397</v>
      </c>
      <c r="N27" s="43">
        <v>396</v>
      </c>
      <c r="O27" s="44">
        <v>864</v>
      </c>
      <c r="P27" s="43">
        <v>522</v>
      </c>
    </row>
    <row r="28" spans="2:16" x14ac:dyDescent="0.2">
      <c r="B28" s="38">
        <v>110</v>
      </c>
      <c r="C28" s="39">
        <v>20</v>
      </c>
      <c r="D28" s="85" t="s">
        <v>67</v>
      </c>
      <c r="E28" s="41">
        <v>123</v>
      </c>
      <c r="F28" s="42"/>
      <c r="G28" s="43">
        <v>0</v>
      </c>
      <c r="H28" s="44">
        <v>0</v>
      </c>
      <c r="I28" s="43">
        <v>0</v>
      </c>
      <c r="J28" s="44">
        <v>0</v>
      </c>
      <c r="K28" s="43">
        <v>0</v>
      </c>
      <c r="L28" s="43">
        <v>0</v>
      </c>
      <c r="M28" s="44">
        <v>0</v>
      </c>
      <c r="N28" s="43">
        <v>0</v>
      </c>
      <c r="O28" s="44">
        <v>0</v>
      </c>
      <c r="P28" s="43">
        <v>0</v>
      </c>
    </row>
    <row r="29" spans="2:16" x14ac:dyDescent="0.2">
      <c r="B29" s="38">
        <v>110</v>
      </c>
      <c r="C29" s="39">
        <v>21</v>
      </c>
      <c r="D29" s="85" t="s">
        <v>68</v>
      </c>
      <c r="E29" s="41">
        <v>123.1</v>
      </c>
      <c r="F29" s="42" t="s">
        <v>69</v>
      </c>
      <c r="G29" s="43">
        <v>24741</v>
      </c>
      <c r="H29" s="44">
        <v>25282</v>
      </c>
      <c r="I29" s="43">
        <v>29528</v>
      </c>
      <c r="J29" s="44">
        <v>29898</v>
      </c>
      <c r="K29" s="43">
        <v>29865</v>
      </c>
      <c r="L29" s="43">
        <v>36466</v>
      </c>
      <c r="M29" s="44">
        <v>37574</v>
      </c>
      <c r="N29" s="43">
        <v>43760</v>
      </c>
      <c r="O29" s="44">
        <v>49380</v>
      </c>
      <c r="P29" s="43">
        <v>52615</v>
      </c>
    </row>
    <row r="30" spans="2:16" x14ac:dyDescent="0.2">
      <c r="B30" s="38">
        <v>110</v>
      </c>
      <c r="C30" s="39">
        <v>22</v>
      </c>
      <c r="D30" s="85" t="s">
        <v>70</v>
      </c>
      <c r="E30" s="41"/>
      <c r="F30" s="42"/>
      <c r="G30" s="43"/>
      <c r="H30" s="44"/>
      <c r="I30" s="43"/>
      <c r="J30" s="44"/>
      <c r="K30" s="43"/>
      <c r="L30" s="43"/>
      <c r="M30" s="44"/>
      <c r="N30" s="43"/>
      <c r="O30" s="44"/>
      <c r="P30" s="43"/>
    </row>
    <row r="31" spans="2:16" x14ac:dyDescent="0.2">
      <c r="B31" s="53">
        <v>110</v>
      </c>
      <c r="C31" s="54">
        <v>23</v>
      </c>
      <c r="D31" s="86" t="s">
        <v>71</v>
      </c>
      <c r="E31" s="61"/>
      <c r="F31" s="57" t="s">
        <v>72</v>
      </c>
      <c r="G31" s="58">
        <v>0</v>
      </c>
      <c r="H31" s="59">
        <v>0</v>
      </c>
      <c r="I31" s="58">
        <v>0</v>
      </c>
      <c r="J31" s="59">
        <v>0</v>
      </c>
      <c r="K31" s="58">
        <v>0</v>
      </c>
      <c r="L31" s="58">
        <v>0</v>
      </c>
      <c r="M31" s="59">
        <v>0</v>
      </c>
      <c r="N31" s="58">
        <v>0</v>
      </c>
      <c r="O31" s="59">
        <v>0</v>
      </c>
      <c r="P31" s="58">
        <v>0</v>
      </c>
    </row>
    <row r="32" spans="2:16" x14ac:dyDescent="0.2">
      <c r="B32" s="38">
        <v>110</v>
      </c>
      <c r="C32" s="39">
        <v>24</v>
      </c>
      <c r="D32" s="85" t="s">
        <v>73</v>
      </c>
      <c r="E32" s="41">
        <v>124</v>
      </c>
      <c r="F32" s="42"/>
      <c r="G32" s="43">
        <v>49502</v>
      </c>
      <c r="H32" s="44">
        <v>48473</v>
      </c>
      <c r="I32" s="43">
        <v>49106</v>
      </c>
      <c r="J32" s="44">
        <v>50596</v>
      </c>
      <c r="K32" s="43">
        <v>53230</v>
      </c>
      <c r="L32" s="43">
        <v>53449</v>
      </c>
      <c r="M32" s="44">
        <v>63802</v>
      </c>
      <c r="N32" s="43">
        <v>70094</v>
      </c>
      <c r="O32" s="44">
        <v>68718</v>
      </c>
      <c r="P32" s="43">
        <v>70185</v>
      </c>
    </row>
    <row r="33" spans="2:16" x14ac:dyDescent="0.2">
      <c r="B33" s="38">
        <v>110</v>
      </c>
      <c r="C33" s="39">
        <v>25</v>
      </c>
      <c r="D33" s="69" t="s">
        <v>74</v>
      </c>
      <c r="E33" s="41">
        <v>125</v>
      </c>
      <c r="F33" s="42"/>
      <c r="G33" s="43">
        <v>0</v>
      </c>
      <c r="H33" s="44">
        <v>0</v>
      </c>
      <c r="I33" s="43">
        <v>0</v>
      </c>
      <c r="J33" s="44">
        <v>0</v>
      </c>
      <c r="K33" s="43">
        <v>0</v>
      </c>
      <c r="L33" s="43">
        <v>0</v>
      </c>
      <c r="M33" s="44">
        <v>0</v>
      </c>
      <c r="N33" s="43">
        <v>0</v>
      </c>
      <c r="O33" s="44">
        <v>0</v>
      </c>
      <c r="P33" s="43">
        <v>0</v>
      </c>
    </row>
    <row r="34" spans="2:16" x14ac:dyDescent="0.2">
      <c r="B34" s="38">
        <v>110</v>
      </c>
      <c r="C34" s="39">
        <v>26</v>
      </c>
      <c r="D34" s="69" t="s">
        <v>75</v>
      </c>
      <c r="E34" s="41">
        <v>126</v>
      </c>
      <c r="F34" s="42"/>
      <c r="G34" s="43">
        <v>0</v>
      </c>
      <c r="H34" s="44">
        <v>0</v>
      </c>
      <c r="I34" s="43">
        <v>0</v>
      </c>
      <c r="J34" s="44">
        <v>0</v>
      </c>
      <c r="K34" s="43">
        <v>0</v>
      </c>
      <c r="L34" s="43">
        <v>0</v>
      </c>
      <c r="M34" s="44">
        <v>0</v>
      </c>
      <c r="N34" s="43">
        <v>0</v>
      </c>
      <c r="O34" s="44">
        <v>0</v>
      </c>
      <c r="P34" s="43">
        <v>0</v>
      </c>
    </row>
    <row r="35" spans="2:16" x14ac:dyDescent="0.2">
      <c r="B35" s="38">
        <v>110</v>
      </c>
      <c r="C35" s="39">
        <v>27</v>
      </c>
      <c r="D35" s="69" t="s">
        <v>76</v>
      </c>
      <c r="E35" s="41">
        <v>127</v>
      </c>
      <c r="F35" s="42"/>
      <c r="G35" s="43">
        <v>0</v>
      </c>
      <c r="H35" s="44">
        <v>0</v>
      </c>
      <c r="I35" s="43">
        <v>0</v>
      </c>
      <c r="J35" s="44">
        <v>0</v>
      </c>
      <c r="K35" s="43">
        <v>0</v>
      </c>
      <c r="L35" s="43">
        <v>0</v>
      </c>
      <c r="M35" s="44">
        <v>0</v>
      </c>
      <c r="N35" s="43">
        <v>0</v>
      </c>
      <c r="O35" s="44">
        <v>0</v>
      </c>
      <c r="P35" s="43">
        <v>0</v>
      </c>
    </row>
    <row r="36" spans="2:16" x14ac:dyDescent="0.2">
      <c r="B36" s="38">
        <v>110</v>
      </c>
      <c r="C36" s="39">
        <v>28</v>
      </c>
      <c r="D36" s="69" t="s">
        <v>77</v>
      </c>
      <c r="E36" s="41">
        <v>128</v>
      </c>
      <c r="F36" s="42"/>
      <c r="G36" s="43">
        <v>20176</v>
      </c>
      <c r="H36" s="44">
        <v>20168</v>
      </c>
      <c r="I36" s="43">
        <v>20163</v>
      </c>
      <c r="J36" s="44">
        <v>20162</v>
      </c>
      <c r="K36" s="43">
        <v>20163</v>
      </c>
      <c r="L36" s="43">
        <v>62565</v>
      </c>
      <c r="M36" s="44">
        <v>20161</v>
      </c>
      <c r="N36" s="43">
        <v>18500</v>
      </c>
      <c r="O36" s="44">
        <v>0</v>
      </c>
      <c r="P36" s="43">
        <v>0</v>
      </c>
    </row>
    <row r="37" spans="2:16" x14ac:dyDescent="0.2">
      <c r="B37" s="62"/>
      <c r="C37" s="63"/>
      <c r="D37" s="87" t="s">
        <v>78</v>
      </c>
      <c r="E37" s="66">
        <v>129</v>
      </c>
      <c r="F37" s="66"/>
      <c r="G37" s="67">
        <v>20176</v>
      </c>
      <c r="H37" s="68">
        <v>20168</v>
      </c>
      <c r="I37" s="67">
        <v>20163</v>
      </c>
      <c r="J37" s="68">
        <v>20162</v>
      </c>
      <c r="K37" s="67">
        <v>20163</v>
      </c>
      <c r="L37" s="67">
        <v>62565</v>
      </c>
      <c r="M37" s="68">
        <v>20161</v>
      </c>
      <c r="N37" s="67">
        <v>18500</v>
      </c>
      <c r="O37" s="68">
        <v>0</v>
      </c>
      <c r="P37" s="67">
        <v>0</v>
      </c>
    </row>
    <row r="38" spans="2:16" x14ac:dyDescent="0.2">
      <c r="B38" s="38">
        <v>110</v>
      </c>
      <c r="C38" s="39">
        <v>30</v>
      </c>
      <c r="D38" s="85" t="s">
        <v>79</v>
      </c>
      <c r="E38" s="41">
        <v>175</v>
      </c>
      <c r="F38" s="42"/>
      <c r="G38" s="43">
        <v>2512</v>
      </c>
      <c r="H38" s="44">
        <v>2158</v>
      </c>
      <c r="I38" s="43">
        <v>8738</v>
      </c>
      <c r="J38" s="44">
        <v>5225</v>
      </c>
      <c r="K38" s="43">
        <v>3170</v>
      </c>
      <c r="L38" s="43">
        <v>7733</v>
      </c>
      <c r="M38" s="44">
        <v>14814</v>
      </c>
      <c r="N38" s="43">
        <v>10084</v>
      </c>
      <c r="O38" s="44">
        <v>8233</v>
      </c>
      <c r="P38" s="43">
        <v>4605</v>
      </c>
    </row>
    <row r="39" spans="2:16" x14ac:dyDescent="0.2">
      <c r="B39" s="78">
        <v>110</v>
      </c>
      <c r="C39" s="79">
        <v>31</v>
      </c>
      <c r="D39" s="88" t="s">
        <v>80</v>
      </c>
      <c r="E39" s="81">
        <v>176</v>
      </c>
      <c r="F39" s="82"/>
      <c r="G39" s="83">
        <v>0</v>
      </c>
      <c r="H39" s="84">
        <v>0</v>
      </c>
      <c r="I39" s="83">
        <v>0</v>
      </c>
      <c r="J39" s="84">
        <v>0</v>
      </c>
      <c r="K39" s="83">
        <v>0</v>
      </c>
      <c r="L39" s="83">
        <v>0</v>
      </c>
      <c r="M39" s="84">
        <v>0</v>
      </c>
      <c r="N39" s="83">
        <v>0</v>
      </c>
      <c r="O39" s="84">
        <v>0</v>
      </c>
      <c r="P39" s="83">
        <v>0</v>
      </c>
    </row>
    <row r="40" spans="2:16" ht="27.6" customHeight="1" thickBot="1" x14ac:dyDescent="0.25">
      <c r="B40" s="89">
        <v>110</v>
      </c>
      <c r="C40" s="90">
        <v>32</v>
      </c>
      <c r="D40" s="91" t="s">
        <v>81</v>
      </c>
      <c r="E40" s="92"/>
      <c r="F40" s="93"/>
      <c r="G40" s="94">
        <v>100111</v>
      </c>
      <c r="H40" s="95">
        <v>99167</v>
      </c>
      <c r="I40" s="94">
        <v>110666</v>
      </c>
      <c r="J40" s="95">
        <v>110039</v>
      </c>
      <c r="K40" s="94">
        <v>111173</v>
      </c>
      <c r="L40" s="94">
        <v>164779</v>
      </c>
      <c r="M40" s="95">
        <v>141247</v>
      </c>
      <c r="N40" s="94">
        <v>147244</v>
      </c>
      <c r="O40" s="95">
        <v>129681</v>
      </c>
      <c r="P40" s="94">
        <v>130134</v>
      </c>
    </row>
    <row r="41" spans="2:16" ht="15" thickTop="1" x14ac:dyDescent="0.2">
      <c r="B41" s="38">
        <v>110</v>
      </c>
      <c r="C41" s="39">
        <v>33</v>
      </c>
      <c r="D41" s="40" t="s">
        <v>82</v>
      </c>
      <c r="E41" s="41"/>
      <c r="F41" s="42"/>
      <c r="G41" s="43"/>
      <c r="H41" s="44"/>
      <c r="I41" s="43"/>
      <c r="J41" s="44"/>
      <c r="K41" s="43"/>
      <c r="L41" s="43"/>
      <c r="M41" s="44"/>
      <c r="N41" s="43"/>
      <c r="O41" s="44"/>
      <c r="P41" s="43"/>
    </row>
    <row r="42" spans="2:16" x14ac:dyDescent="0.2">
      <c r="B42" s="38">
        <v>110</v>
      </c>
      <c r="C42" s="39">
        <v>34</v>
      </c>
      <c r="D42" s="85" t="s">
        <v>83</v>
      </c>
      <c r="E42" s="41">
        <v>130</v>
      </c>
      <c r="F42" s="42"/>
      <c r="G42" s="43">
        <v>0</v>
      </c>
      <c r="H42" s="44">
        <v>0</v>
      </c>
      <c r="I42" s="43">
        <v>0</v>
      </c>
      <c r="J42" s="44">
        <v>0</v>
      </c>
      <c r="K42" s="43">
        <v>0</v>
      </c>
      <c r="L42" s="43">
        <v>0</v>
      </c>
      <c r="M42" s="44">
        <v>0</v>
      </c>
      <c r="N42" s="43">
        <v>0</v>
      </c>
      <c r="O42" s="44">
        <v>0</v>
      </c>
      <c r="P42" s="43">
        <v>0</v>
      </c>
    </row>
    <row r="43" spans="2:16" x14ac:dyDescent="0.2">
      <c r="B43" s="38">
        <v>110</v>
      </c>
      <c r="C43" s="39">
        <v>35</v>
      </c>
      <c r="D43" s="85" t="s">
        <v>84</v>
      </c>
      <c r="E43" s="41">
        <v>131</v>
      </c>
      <c r="F43" s="42"/>
      <c r="G43" s="43">
        <v>34727</v>
      </c>
      <c r="H43" s="44">
        <v>24969</v>
      </c>
      <c r="I43" s="43">
        <v>24595</v>
      </c>
      <c r="J43" s="44">
        <v>39443</v>
      </c>
      <c r="K43" s="43">
        <v>31704</v>
      </c>
      <c r="L43" s="43">
        <v>38297</v>
      </c>
      <c r="M43" s="44">
        <v>23956</v>
      </c>
      <c r="N43" s="43">
        <v>16330</v>
      </c>
      <c r="O43" s="44">
        <v>13672</v>
      </c>
      <c r="P43" s="43">
        <v>11029</v>
      </c>
    </row>
    <row r="44" spans="2:16" x14ac:dyDescent="0.2">
      <c r="B44" s="38">
        <v>110</v>
      </c>
      <c r="C44" s="39">
        <v>36</v>
      </c>
      <c r="D44" s="85" t="s">
        <v>85</v>
      </c>
      <c r="E44" s="41" t="s">
        <v>86</v>
      </c>
      <c r="F44" s="42"/>
      <c r="G44" s="43">
        <v>14058</v>
      </c>
      <c r="H44" s="44">
        <v>5701</v>
      </c>
      <c r="I44" s="43">
        <v>7269</v>
      </c>
      <c r="J44" s="44">
        <v>3660</v>
      </c>
      <c r="K44" s="43">
        <v>32775</v>
      </c>
      <c r="L44" s="43">
        <v>7083</v>
      </c>
      <c r="M44" s="44">
        <v>3069</v>
      </c>
      <c r="N44" s="43">
        <v>3448</v>
      </c>
      <c r="O44" s="44">
        <v>4736</v>
      </c>
      <c r="P44" s="43">
        <v>19028</v>
      </c>
    </row>
    <row r="45" spans="2:16" x14ac:dyDescent="0.2">
      <c r="B45" s="38">
        <v>110</v>
      </c>
      <c r="C45" s="39">
        <v>37</v>
      </c>
      <c r="D45" s="85" t="s">
        <v>87</v>
      </c>
      <c r="E45" s="41">
        <v>135</v>
      </c>
      <c r="F45" s="42"/>
      <c r="G45" s="43">
        <v>3992</v>
      </c>
      <c r="H45" s="44">
        <v>4363</v>
      </c>
      <c r="I45" s="43">
        <v>5068</v>
      </c>
      <c r="J45" s="44">
        <v>4208</v>
      </c>
      <c r="K45" s="43">
        <v>3827</v>
      </c>
      <c r="L45" s="43">
        <v>3125</v>
      </c>
      <c r="M45" s="44">
        <v>4015</v>
      </c>
      <c r="N45" s="43">
        <v>3453</v>
      </c>
      <c r="O45" s="44">
        <v>2821</v>
      </c>
      <c r="P45" s="43">
        <v>3313</v>
      </c>
    </row>
    <row r="46" spans="2:16" x14ac:dyDescent="0.2">
      <c r="B46" s="38">
        <v>110</v>
      </c>
      <c r="C46" s="39">
        <v>38</v>
      </c>
      <c r="D46" s="85" t="s">
        <v>88</v>
      </c>
      <c r="E46" s="41">
        <v>136</v>
      </c>
      <c r="F46" s="42"/>
      <c r="G46" s="43">
        <v>0</v>
      </c>
      <c r="H46" s="44">
        <v>0</v>
      </c>
      <c r="I46" s="43">
        <v>0</v>
      </c>
      <c r="J46" s="44">
        <v>0</v>
      </c>
      <c r="K46" s="43">
        <v>0</v>
      </c>
      <c r="L46" s="43">
        <v>0</v>
      </c>
      <c r="M46" s="44">
        <v>105000</v>
      </c>
      <c r="N46" s="43">
        <v>9200</v>
      </c>
      <c r="O46" s="44">
        <v>15000</v>
      </c>
      <c r="P46" s="43">
        <v>57831</v>
      </c>
    </row>
    <row r="47" spans="2:16" x14ac:dyDescent="0.2">
      <c r="B47" s="38">
        <v>110</v>
      </c>
      <c r="C47" s="39">
        <v>39</v>
      </c>
      <c r="D47" s="85" t="s">
        <v>89</v>
      </c>
      <c r="E47" s="41">
        <v>141</v>
      </c>
      <c r="F47" s="42"/>
      <c r="G47" s="43">
        <v>547</v>
      </c>
      <c r="H47" s="44">
        <v>2602</v>
      </c>
      <c r="I47" s="43">
        <v>3213</v>
      </c>
      <c r="J47" s="44">
        <v>3313</v>
      </c>
      <c r="K47" s="43">
        <v>836</v>
      </c>
      <c r="L47" s="43">
        <v>1193</v>
      </c>
      <c r="M47" s="44">
        <v>778</v>
      </c>
      <c r="N47" s="43">
        <v>2449</v>
      </c>
      <c r="O47" s="44">
        <v>3461</v>
      </c>
      <c r="P47" s="43">
        <v>4012</v>
      </c>
    </row>
    <row r="48" spans="2:16" x14ac:dyDescent="0.2">
      <c r="B48" s="38">
        <v>110</v>
      </c>
      <c r="C48" s="39">
        <v>40</v>
      </c>
      <c r="D48" s="85" t="s">
        <v>90</v>
      </c>
      <c r="E48" s="41">
        <v>142</v>
      </c>
      <c r="F48" s="42"/>
      <c r="G48" s="43">
        <v>187009</v>
      </c>
      <c r="H48" s="44">
        <v>237230</v>
      </c>
      <c r="I48" s="43">
        <v>232806</v>
      </c>
      <c r="J48" s="44">
        <v>247662</v>
      </c>
      <c r="K48" s="43">
        <v>191448</v>
      </c>
      <c r="L48" s="43">
        <v>245420</v>
      </c>
      <c r="M48" s="44">
        <v>227152</v>
      </c>
      <c r="N48" s="43">
        <v>263441</v>
      </c>
      <c r="O48" s="44">
        <v>265109</v>
      </c>
      <c r="P48" s="43">
        <v>255669</v>
      </c>
    </row>
    <row r="49" spans="2:16" x14ac:dyDescent="0.2">
      <c r="B49" s="38">
        <v>110</v>
      </c>
      <c r="C49" s="39">
        <v>41</v>
      </c>
      <c r="D49" s="85" t="s">
        <v>91</v>
      </c>
      <c r="E49" s="41">
        <v>143</v>
      </c>
      <c r="F49" s="42"/>
      <c r="G49" s="43">
        <v>140878</v>
      </c>
      <c r="H49" s="44">
        <v>94861</v>
      </c>
      <c r="I49" s="43">
        <v>89736</v>
      </c>
      <c r="J49" s="44">
        <v>70010</v>
      </c>
      <c r="K49" s="43">
        <v>85075</v>
      </c>
      <c r="L49" s="43">
        <v>145001</v>
      </c>
      <c r="M49" s="44">
        <v>69731</v>
      </c>
      <c r="N49" s="43">
        <v>79589</v>
      </c>
      <c r="O49" s="44">
        <v>69895</v>
      </c>
      <c r="P49" s="43">
        <v>70499</v>
      </c>
    </row>
    <row r="50" spans="2:16" x14ac:dyDescent="0.2">
      <c r="B50" s="38">
        <v>110</v>
      </c>
      <c r="C50" s="39">
        <v>42</v>
      </c>
      <c r="D50" s="85" t="s">
        <v>92</v>
      </c>
      <c r="E50" s="41">
        <v>144</v>
      </c>
      <c r="F50" s="42"/>
      <c r="G50" s="43">
        <v>8409</v>
      </c>
      <c r="H50" s="44">
        <v>8901</v>
      </c>
      <c r="I50" s="43">
        <v>9798</v>
      </c>
      <c r="J50" s="44">
        <v>9756</v>
      </c>
      <c r="K50" s="43">
        <v>7472</v>
      </c>
      <c r="L50" s="43">
        <v>7385</v>
      </c>
      <c r="M50" s="44">
        <v>9932</v>
      </c>
      <c r="N50" s="43">
        <v>8495</v>
      </c>
      <c r="O50" s="44">
        <v>9784</v>
      </c>
      <c r="P50" s="43">
        <v>8094</v>
      </c>
    </row>
    <row r="51" spans="2:16" x14ac:dyDescent="0.2">
      <c r="B51" s="38">
        <v>110</v>
      </c>
      <c r="C51" s="39">
        <v>43</v>
      </c>
      <c r="D51" s="85" t="s">
        <v>93</v>
      </c>
      <c r="E51" s="41">
        <v>145</v>
      </c>
      <c r="F51" s="42"/>
      <c r="G51" s="43">
        <v>0</v>
      </c>
      <c r="H51" s="44">
        <v>0</v>
      </c>
      <c r="I51" s="43">
        <v>0</v>
      </c>
      <c r="J51" s="44">
        <v>0</v>
      </c>
      <c r="K51" s="43">
        <v>0</v>
      </c>
      <c r="L51" s="43">
        <v>0</v>
      </c>
      <c r="M51" s="44">
        <v>0</v>
      </c>
      <c r="N51" s="43">
        <v>0</v>
      </c>
      <c r="O51" s="44">
        <v>0</v>
      </c>
      <c r="P51" s="43">
        <v>0</v>
      </c>
    </row>
    <row r="52" spans="2:16" x14ac:dyDescent="0.2">
      <c r="B52" s="38">
        <v>110</v>
      </c>
      <c r="C52" s="39">
        <v>44</v>
      </c>
      <c r="D52" s="85" t="s">
        <v>94</v>
      </c>
      <c r="E52" s="41">
        <v>146</v>
      </c>
      <c r="F52" s="42"/>
      <c r="G52" s="43">
        <v>8535</v>
      </c>
      <c r="H52" s="44">
        <v>3368</v>
      </c>
      <c r="I52" s="43">
        <v>16144</v>
      </c>
      <c r="J52" s="44">
        <v>460</v>
      </c>
      <c r="K52" s="43">
        <v>441</v>
      </c>
      <c r="L52" s="43">
        <v>453</v>
      </c>
      <c r="M52" s="44">
        <v>300</v>
      </c>
      <c r="N52" s="43">
        <v>217</v>
      </c>
      <c r="O52" s="44">
        <v>102</v>
      </c>
      <c r="P52" s="43">
        <v>102</v>
      </c>
    </row>
    <row r="53" spans="2:16" x14ac:dyDescent="0.2">
      <c r="B53" s="38">
        <v>110</v>
      </c>
      <c r="C53" s="39">
        <v>45</v>
      </c>
      <c r="D53" s="85" t="s">
        <v>95</v>
      </c>
      <c r="E53" s="41">
        <v>151</v>
      </c>
      <c r="F53" s="42">
        <v>227</v>
      </c>
      <c r="G53" s="43">
        <v>19826</v>
      </c>
      <c r="H53" s="44">
        <v>17266</v>
      </c>
      <c r="I53" s="43">
        <v>20078</v>
      </c>
      <c r="J53" s="44">
        <v>18853</v>
      </c>
      <c r="K53" s="43">
        <v>19977</v>
      </c>
      <c r="L53" s="43">
        <v>20740</v>
      </c>
      <c r="M53" s="44">
        <v>18244</v>
      </c>
      <c r="N53" s="43">
        <v>17270</v>
      </c>
      <c r="O53" s="44">
        <v>16317</v>
      </c>
      <c r="P53" s="43">
        <v>13909</v>
      </c>
    </row>
    <row r="54" spans="2:16" x14ac:dyDescent="0.2">
      <c r="B54" s="38">
        <v>110</v>
      </c>
      <c r="C54" s="39">
        <v>46</v>
      </c>
      <c r="D54" s="85" t="s">
        <v>96</v>
      </c>
      <c r="E54" s="41">
        <v>152</v>
      </c>
      <c r="F54" s="42">
        <v>227</v>
      </c>
      <c r="G54" s="43">
        <v>0</v>
      </c>
      <c r="H54" s="44">
        <v>0</v>
      </c>
      <c r="I54" s="43">
        <v>0</v>
      </c>
      <c r="J54" s="44">
        <v>0</v>
      </c>
      <c r="K54" s="43">
        <v>0</v>
      </c>
      <c r="L54" s="43">
        <v>0</v>
      </c>
      <c r="M54" s="44">
        <v>0</v>
      </c>
      <c r="N54" s="43">
        <v>0</v>
      </c>
      <c r="O54" s="44">
        <v>0</v>
      </c>
      <c r="P54" s="43">
        <v>0</v>
      </c>
    </row>
    <row r="55" spans="2:16" x14ac:dyDescent="0.2">
      <c r="B55" s="38">
        <v>110</v>
      </c>
      <c r="C55" s="39">
        <v>47</v>
      </c>
      <c r="D55" s="85" t="s">
        <v>97</v>
      </c>
      <c r="E55" s="41">
        <v>153</v>
      </c>
      <c r="F55" s="42">
        <v>227</v>
      </c>
      <c r="G55" s="43">
        <v>0</v>
      </c>
      <c r="H55" s="44">
        <v>0</v>
      </c>
      <c r="I55" s="43">
        <v>0</v>
      </c>
      <c r="J55" s="44">
        <v>0</v>
      </c>
      <c r="K55" s="43">
        <v>0</v>
      </c>
      <c r="L55" s="43">
        <v>0</v>
      </c>
      <c r="M55" s="44">
        <v>0</v>
      </c>
      <c r="N55" s="43">
        <v>0</v>
      </c>
      <c r="O55" s="44">
        <v>0</v>
      </c>
      <c r="P55" s="43">
        <v>0</v>
      </c>
    </row>
    <row r="56" spans="2:16" x14ac:dyDescent="0.2">
      <c r="B56" s="38">
        <v>110</v>
      </c>
      <c r="C56" s="39">
        <v>48</v>
      </c>
      <c r="D56" s="85" t="s">
        <v>98</v>
      </c>
      <c r="E56" s="41">
        <v>154</v>
      </c>
      <c r="F56" s="42">
        <v>227</v>
      </c>
      <c r="G56" s="43">
        <v>116614</v>
      </c>
      <c r="H56" s="44">
        <v>107474</v>
      </c>
      <c r="I56" s="43">
        <v>104510</v>
      </c>
      <c r="J56" s="44">
        <v>74042</v>
      </c>
      <c r="K56" s="43">
        <v>78057</v>
      </c>
      <c r="L56" s="43">
        <v>82717</v>
      </c>
      <c r="M56" s="44">
        <v>77482</v>
      </c>
      <c r="N56" s="43">
        <v>71894</v>
      </c>
      <c r="O56" s="44">
        <v>79805</v>
      </c>
      <c r="P56" s="43">
        <v>60820</v>
      </c>
    </row>
    <row r="57" spans="2:16" x14ac:dyDescent="0.2">
      <c r="B57" s="38">
        <v>110</v>
      </c>
      <c r="C57" s="39">
        <v>49</v>
      </c>
      <c r="D57" s="85" t="s">
        <v>99</v>
      </c>
      <c r="E57" s="41">
        <v>155</v>
      </c>
      <c r="F57" s="42">
        <v>227</v>
      </c>
      <c r="G57" s="43">
        <v>0</v>
      </c>
      <c r="H57" s="44">
        <v>0</v>
      </c>
      <c r="I57" s="43">
        <v>0</v>
      </c>
      <c r="J57" s="44">
        <v>0</v>
      </c>
      <c r="K57" s="43">
        <v>0</v>
      </c>
      <c r="L57" s="43">
        <v>0</v>
      </c>
      <c r="M57" s="44">
        <v>0</v>
      </c>
      <c r="N57" s="43">
        <v>0</v>
      </c>
      <c r="O57" s="44">
        <v>0</v>
      </c>
      <c r="P57" s="43">
        <v>0</v>
      </c>
    </row>
    <row r="58" spans="2:16" x14ac:dyDescent="0.2">
      <c r="B58" s="38">
        <v>110</v>
      </c>
      <c r="C58" s="39">
        <v>50</v>
      </c>
      <c r="D58" s="85" t="s">
        <v>100</v>
      </c>
      <c r="E58" s="41">
        <v>156</v>
      </c>
      <c r="F58" s="42">
        <v>227</v>
      </c>
      <c r="G58" s="43">
        <v>277</v>
      </c>
      <c r="H58" s="44">
        <v>151</v>
      </c>
      <c r="I58" s="43">
        <v>205</v>
      </c>
      <c r="J58" s="44">
        <v>290</v>
      </c>
      <c r="K58" s="43">
        <v>34</v>
      </c>
      <c r="L58" s="43">
        <v>205</v>
      </c>
      <c r="M58" s="44">
        <v>0</v>
      </c>
      <c r="N58" s="43">
        <v>0</v>
      </c>
      <c r="O58" s="44">
        <v>0</v>
      </c>
      <c r="P58" s="43">
        <v>0</v>
      </c>
    </row>
    <row r="59" spans="2:16" x14ac:dyDescent="0.2">
      <c r="B59" s="38">
        <v>110</v>
      </c>
      <c r="C59" s="39">
        <v>51</v>
      </c>
      <c r="D59" s="85" t="s">
        <v>101</v>
      </c>
      <c r="E59" s="41">
        <v>157</v>
      </c>
      <c r="F59" s="42" t="s">
        <v>102</v>
      </c>
      <c r="G59" s="43">
        <v>0</v>
      </c>
      <c r="H59" s="44">
        <v>0</v>
      </c>
      <c r="I59" s="43">
        <v>0</v>
      </c>
      <c r="J59" s="44">
        <v>0</v>
      </c>
      <c r="K59" s="43">
        <v>0</v>
      </c>
      <c r="L59" s="43">
        <v>0</v>
      </c>
      <c r="M59" s="44">
        <v>0</v>
      </c>
      <c r="N59" s="43">
        <v>0</v>
      </c>
      <c r="O59" s="44">
        <v>0</v>
      </c>
      <c r="P59" s="43">
        <v>0</v>
      </c>
    </row>
    <row r="60" spans="2:16" x14ac:dyDescent="0.2">
      <c r="B60" s="38">
        <v>110</v>
      </c>
      <c r="C60" s="39">
        <v>52</v>
      </c>
      <c r="D60" s="85" t="s">
        <v>103</v>
      </c>
      <c r="E60" s="41" t="s">
        <v>104</v>
      </c>
      <c r="F60" s="42" t="s">
        <v>72</v>
      </c>
      <c r="G60" s="43">
        <v>23</v>
      </c>
      <c r="H60" s="44">
        <v>32</v>
      </c>
      <c r="I60" s="43">
        <v>4</v>
      </c>
      <c r="J60" s="44">
        <v>4</v>
      </c>
      <c r="K60" s="43">
        <v>34</v>
      </c>
      <c r="L60" s="43">
        <v>0</v>
      </c>
      <c r="M60" s="44">
        <v>0</v>
      </c>
      <c r="N60" s="43">
        <v>0</v>
      </c>
      <c r="O60" s="44">
        <v>0</v>
      </c>
      <c r="P60" s="43">
        <v>0</v>
      </c>
    </row>
    <row r="61" spans="2:16" x14ac:dyDescent="0.2">
      <c r="B61" s="53">
        <v>111</v>
      </c>
      <c r="C61" s="54">
        <v>53</v>
      </c>
      <c r="D61" s="86" t="s">
        <v>105</v>
      </c>
      <c r="E61" s="61"/>
      <c r="F61" s="57"/>
      <c r="G61" s="58">
        <v>0</v>
      </c>
      <c r="H61" s="59">
        <v>0</v>
      </c>
      <c r="I61" s="58">
        <v>0</v>
      </c>
      <c r="J61" s="59">
        <v>0</v>
      </c>
      <c r="K61" s="58">
        <v>0</v>
      </c>
      <c r="L61" s="58">
        <v>0</v>
      </c>
      <c r="M61" s="59">
        <v>0</v>
      </c>
      <c r="N61" s="58">
        <v>0</v>
      </c>
      <c r="O61" s="59">
        <v>0</v>
      </c>
      <c r="P61" s="58">
        <v>0</v>
      </c>
    </row>
    <row r="62" spans="2:16" x14ac:dyDescent="0.2">
      <c r="B62" s="38">
        <v>111</v>
      </c>
      <c r="C62" s="39">
        <v>54</v>
      </c>
      <c r="D62" s="85" t="s">
        <v>106</v>
      </c>
      <c r="E62" s="41">
        <v>163</v>
      </c>
      <c r="F62" s="42">
        <v>227</v>
      </c>
      <c r="G62" s="43">
        <v>-456</v>
      </c>
      <c r="H62" s="44">
        <v>-503</v>
      </c>
      <c r="I62" s="43">
        <v>1864</v>
      </c>
      <c r="J62" s="44">
        <v>4198</v>
      </c>
      <c r="K62" s="43">
        <v>5098</v>
      </c>
      <c r="L62" s="43">
        <v>5423</v>
      </c>
      <c r="M62" s="44">
        <v>4870</v>
      </c>
      <c r="N62" s="43">
        <v>4175</v>
      </c>
      <c r="O62" s="44">
        <v>4417</v>
      </c>
      <c r="P62" s="43">
        <v>3784</v>
      </c>
    </row>
    <row r="63" spans="2:16" x14ac:dyDescent="0.2">
      <c r="B63" s="38">
        <v>111</v>
      </c>
      <c r="C63" s="39">
        <v>55</v>
      </c>
      <c r="D63" s="85" t="s">
        <v>107</v>
      </c>
      <c r="E63" s="41">
        <v>164.1</v>
      </c>
      <c r="F63" s="42"/>
      <c r="G63" s="43">
        <v>31860</v>
      </c>
      <c r="H63" s="44">
        <v>31092</v>
      </c>
      <c r="I63" s="43">
        <v>36506</v>
      </c>
      <c r="J63" s="44">
        <v>38129</v>
      </c>
      <c r="K63" s="43">
        <v>46009</v>
      </c>
      <c r="L63" s="43">
        <v>42351</v>
      </c>
      <c r="M63" s="44">
        <v>66677</v>
      </c>
      <c r="N63" s="43">
        <v>79162</v>
      </c>
      <c r="O63" s="44">
        <v>75273</v>
      </c>
      <c r="P63" s="43">
        <v>81241</v>
      </c>
    </row>
    <row r="64" spans="2:16" x14ac:dyDescent="0.2">
      <c r="B64" s="38">
        <v>111</v>
      </c>
      <c r="C64" s="39">
        <v>56</v>
      </c>
      <c r="D64" s="85" t="s">
        <v>108</v>
      </c>
      <c r="E64" s="41" t="s">
        <v>109</v>
      </c>
      <c r="F64" s="42"/>
      <c r="G64" s="43">
        <v>65</v>
      </c>
      <c r="H64" s="44">
        <v>76</v>
      </c>
      <c r="I64" s="43">
        <v>62</v>
      </c>
      <c r="J64" s="44">
        <v>52</v>
      </c>
      <c r="K64" s="43">
        <v>635</v>
      </c>
      <c r="L64" s="43">
        <v>619</v>
      </c>
      <c r="M64" s="44">
        <v>626</v>
      </c>
      <c r="N64" s="43">
        <v>642</v>
      </c>
      <c r="O64" s="44">
        <v>633</v>
      </c>
      <c r="P64" s="43">
        <v>663</v>
      </c>
    </row>
    <row r="65" spans="2:16" x14ac:dyDescent="0.2">
      <c r="B65" s="38">
        <v>111</v>
      </c>
      <c r="C65" s="39">
        <v>57</v>
      </c>
      <c r="D65" s="85" t="s">
        <v>110</v>
      </c>
      <c r="E65" s="41">
        <v>165</v>
      </c>
      <c r="F65" s="42"/>
      <c r="G65" s="43">
        <v>35276</v>
      </c>
      <c r="H65" s="44">
        <v>26460</v>
      </c>
      <c r="I65" s="43">
        <v>47747</v>
      </c>
      <c r="J65" s="44">
        <v>26475</v>
      </c>
      <c r="K65" s="43">
        <v>25571</v>
      </c>
      <c r="L65" s="43">
        <v>25140</v>
      </c>
      <c r="M65" s="44">
        <v>19676</v>
      </c>
      <c r="N65" s="43">
        <v>19791</v>
      </c>
      <c r="O65" s="44">
        <v>22240</v>
      </c>
      <c r="P65" s="43">
        <v>58796</v>
      </c>
    </row>
    <row r="66" spans="2:16" x14ac:dyDescent="0.2">
      <c r="B66" s="38">
        <v>111</v>
      </c>
      <c r="C66" s="39">
        <v>58</v>
      </c>
      <c r="D66" s="85" t="s">
        <v>111</v>
      </c>
      <c r="E66" s="41" t="s">
        <v>112</v>
      </c>
      <c r="F66" s="42"/>
      <c r="G66" s="43">
        <v>0</v>
      </c>
      <c r="H66" s="44">
        <v>0</v>
      </c>
      <c r="I66" s="43">
        <v>0</v>
      </c>
      <c r="J66" s="44">
        <v>0</v>
      </c>
      <c r="K66" s="43">
        <v>0</v>
      </c>
      <c r="L66" s="43">
        <v>0</v>
      </c>
      <c r="M66" s="44">
        <v>0</v>
      </c>
      <c r="N66" s="43">
        <v>0</v>
      </c>
      <c r="O66" s="44">
        <v>0</v>
      </c>
      <c r="P66" s="43">
        <v>0</v>
      </c>
    </row>
    <row r="67" spans="2:16" x14ac:dyDescent="0.2">
      <c r="B67" s="38">
        <v>111</v>
      </c>
      <c r="C67" s="39">
        <v>59</v>
      </c>
      <c r="D67" s="85" t="s">
        <v>113</v>
      </c>
      <c r="E67" s="41">
        <v>171</v>
      </c>
      <c r="F67" s="42"/>
      <c r="G67" s="43">
        <v>0</v>
      </c>
      <c r="H67" s="44">
        <v>0</v>
      </c>
      <c r="I67" s="43">
        <v>0</v>
      </c>
      <c r="J67" s="44">
        <v>0</v>
      </c>
      <c r="K67" s="43">
        <v>0</v>
      </c>
      <c r="L67" s="43">
        <v>0</v>
      </c>
      <c r="M67" s="44">
        <v>0</v>
      </c>
      <c r="N67" s="43">
        <v>0</v>
      </c>
      <c r="O67" s="44">
        <v>0</v>
      </c>
      <c r="P67" s="43">
        <v>0</v>
      </c>
    </row>
    <row r="68" spans="2:16" x14ac:dyDescent="0.2">
      <c r="B68" s="38">
        <v>111</v>
      </c>
      <c r="C68" s="39">
        <v>60</v>
      </c>
      <c r="D68" s="85" t="s">
        <v>114</v>
      </c>
      <c r="E68" s="41">
        <v>172</v>
      </c>
      <c r="F68" s="42"/>
      <c r="G68" s="43">
        <v>0</v>
      </c>
      <c r="H68" s="44">
        <v>0</v>
      </c>
      <c r="I68" s="43">
        <v>0</v>
      </c>
      <c r="J68" s="44">
        <v>0</v>
      </c>
      <c r="K68" s="43">
        <v>0</v>
      </c>
      <c r="L68" s="43">
        <v>0</v>
      </c>
      <c r="M68" s="44">
        <v>0</v>
      </c>
      <c r="N68" s="43">
        <v>0</v>
      </c>
      <c r="O68" s="44">
        <v>0</v>
      </c>
      <c r="P68" s="43">
        <v>0</v>
      </c>
    </row>
    <row r="69" spans="2:16" x14ac:dyDescent="0.2">
      <c r="B69" s="38">
        <v>111</v>
      </c>
      <c r="C69" s="39">
        <v>61</v>
      </c>
      <c r="D69" s="85" t="s">
        <v>115</v>
      </c>
      <c r="E69" s="41">
        <v>173</v>
      </c>
      <c r="F69" s="42"/>
      <c r="G69" s="43">
        <v>205285</v>
      </c>
      <c r="H69" s="44">
        <v>222186</v>
      </c>
      <c r="I69" s="43">
        <v>234053</v>
      </c>
      <c r="J69" s="44">
        <v>217274</v>
      </c>
      <c r="K69" s="43">
        <v>168039</v>
      </c>
      <c r="L69" s="43">
        <v>219884</v>
      </c>
      <c r="M69" s="44">
        <v>204359</v>
      </c>
      <c r="N69" s="43">
        <v>191150</v>
      </c>
      <c r="O69" s="44">
        <v>194088</v>
      </c>
      <c r="P69" s="43">
        <v>208948</v>
      </c>
    </row>
    <row r="70" spans="2:16" x14ac:dyDescent="0.2">
      <c r="B70" s="38">
        <v>111</v>
      </c>
      <c r="C70" s="39">
        <v>62</v>
      </c>
      <c r="D70" s="85" t="s">
        <v>116</v>
      </c>
      <c r="E70" s="41">
        <v>174</v>
      </c>
      <c r="F70" s="42"/>
      <c r="G70" s="43">
        <v>0</v>
      </c>
      <c r="H70" s="44">
        <v>14</v>
      </c>
      <c r="I70" s="43">
        <v>0</v>
      </c>
      <c r="J70" s="44">
        <v>0</v>
      </c>
      <c r="K70" s="43">
        <v>0</v>
      </c>
      <c r="L70" s="43">
        <v>0</v>
      </c>
      <c r="M70" s="44">
        <v>0</v>
      </c>
      <c r="N70" s="43">
        <v>0</v>
      </c>
      <c r="O70" s="44">
        <v>6</v>
      </c>
      <c r="P70" s="43">
        <v>0</v>
      </c>
    </row>
    <row r="71" spans="2:16" x14ac:dyDescent="0.2">
      <c r="B71" s="38">
        <v>111</v>
      </c>
      <c r="C71" s="39">
        <v>63</v>
      </c>
      <c r="D71" s="85" t="s">
        <v>117</v>
      </c>
      <c r="E71" s="41">
        <v>175</v>
      </c>
      <c r="F71" s="42"/>
      <c r="G71" s="43">
        <v>49019</v>
      </c>
      <c r="H71" s="44">
        <v>24405</v>
      </c>
      <c r="I71" s="43">
        <v>63079</v>
      </c>
      <c r="J71" s="44">
        <v>29644</v>
      </c>
      <c r="K71" s="43">
        <v>24349</v>
      </c>
      <c r="L71" s="43">
        <v>26600</v>
      </c>
      <c r="M71" s="44">
        <v>21683</v>
      </c>
      <c r="N71" s="43">
        <v>16634</v>
      </c>
      <c r="O71" s="44">
        <v>15732</v>
      </c>
      <c r="P71" s="43">
        <v>19553</v>
      </c>
    </row>
    <row r="72" spans="2:16" x14ac:dyDescent="0.2">
      <c r="B72" s="38">
        <v>111</v>
      </c>
      <c r="C72" s="39">
        <v>64</v>
      </c>
      <c r="D72" s="85" t="s">
        <v>118</v>
      </c>
      <c r="E72" s="41">
        <v>175</v>
      </c>
      <c r="F72" s="42"/>
      <c r="G72" s="43">
        <v>2512</v>
      </c>
      <c r="H72" s="44">
        <v>2158</v>
      </c>
      <c r="I72" s="43">
        <v>8738</v>
      </c>
      <c r="J72" s="44">
        <v>5225</v>
      </c>
      <c r="K72" s="43">
        <v>3170</v>
      </c>
      <c r="L72" s="43">
        <v>7733</v>
      </c>
      <c r="M72" s="44">
        <v>14814</v>
      </c>
      <c r="N72" s="43">
        <v>10084</v>
      </c>
      <c r="O72" s="44">
        <v>8233</v>
      </c>
      <c r="P72" s="43">
        <v>4605</v>
      </c>
    </row>
    <row r="73" spans="2:16" x14ac:dyDescent="0.2">
      <c r="B73" s="38">
        <v>111</v>
      </c>
      <c r="C73" s="39">
        <v>65</v>
      </c>
      <c r="D73" s="85" t="s">
        <v>119</v>
      </c>
      <c r="E73" s="41">
        <v>176</v>
      </c>
      <c r="F73" s="42"/>
      <c r="G73" s="43">
        <v>0</v>
      </c>
      <c r="H73" s="44">
        <v>0</v>
      </c>
      <c r="I73" s="43">
        <v>0</v>
      </c>
      <c r="J73" s="44">
        <v>0</v>
      </c>
      <c r="K73" s="43">
        <v>0</v>
      </c>
      <c r="L73" s="43">
        <v>0</v>
      </c>
      <c r="M73" s="44">
        <v>0</v>
      </c>
      <c r="N73" s="43">
        <v>97</v>
      </c>
      <c r="O73" s="44">
        <v>0</v>
      </c>
      <c r="P73" s="43">
        <v>0</v>
      </c>
    </row>
    <row r="74" spans="2:16" x14ac:dyDescent="0.2">
      <c r="B74" s="96">
        <v>111</v>
      </c>
      <c r="C74" s="97">
        <v>66</v>
      </c>
      <c r="D74" s="98" t="s">
        <v>120</v>
      </c>
      <c r="E74" s="99">
        <v>176</v>
      </c>
      <c r="F74" s="100"/>
      <c r="G74" s="101">
        <v>0</v>
      </c>
      <c r="H74" s="102">
        <v>0</v>
      </c>
      <c r="I74" s="101">
        <v>0</v>
      </c>
      <c r="J74" s="102">
        <v>0</v>
      </c>
      <c r="K74" s="101">
        <v>0</v>
      </c>
      <c r="L74" s="101">
        <v>0</v>
      </c>
      <c r="M74" s="102">
        <v>0</v>
      </c>
      <c r="N74" s="101">
        <v>0</v>
      </c>
      <c r="O74" s="102">
        <v>0</v>
      </c>
      <c r="P74" s="101">
        <v>0</v>
      </c>
    </row>
    <row r="75" spans="2:16" ht="15" thickBot="1" x14ac:dyDescent="0.25">
      <c r="B75" s="103">
        <v>111</v>
      </c>
      <c r="C75" s="104">
        <v>67</v>
      </c>
      <c r="D75" s="105" t="s">
        <v>121</v>
      </c>
      <c r="E75" s="106"/>
      <c r="F75" s="107"/>
      <c r="G75" s="108">
        <v>836613</v>
      </c>
      <c r="H75" s="109">
        <v>790688</v>
      </c>
      <c r="I75" s="108">
        <v>868404</v>
      </c>
      <c r="J75" s="109">
        <v>762734</v>
      </c>
      <c r="K75" s="108">
        <v>703266</v>
      </c>
      <c r="L75" s="108">
        <v>849131</v>
      </c>
      <c r="M75" s="109">
        <v>822872</v>
      </c>
      <c r="N75" s="108">
        <v>760361</v>
      </c>
      <c r="O75" s="109">
        <v>765290</v>
      </c>
      <c r="P75" s="108">
        <v>856499</v>
      </c>
    </row>
    <row r="76" spans="2:16" ht="15" thickTop="1" x14ac:dyDescent="0.2">
      <c r="B76" s="38">
        <v>111</v>
      </c>
      <c r="C76" s="39">
        <v>68</v>
      </c>
      <c r="D76" s="40" t="s">
        <v>122</v>
      </c>
      <c r="E76" s="41"/>
      <c r="F76" s="42"/>
      <c r="G76" s="43"/>
      <c r="H76" s="44"/>
      <c r="I76" s="43"/>
      <c r="J76" s="44"/>
      <c r="K76" s="43"/>
      <c r="L76" s="43"/>
      <c r="M76" s="44"/>
      <c r="N76" s="43"/>
      <c r="O76" s="44"/>
      <c r="P76" s="43"/>
    </row>
    <row r="77" spans="2:16" x14ac:dyDescent="0.2">
      <c r="B77" s="38">
        <v>111</v>
      </c>
      <c r="C77" s="39">
        <v>69</v>
      </c>
      <c r="D77" s="85" t="s">
        <v>123</v>
      </c>
      <c r="E77" s="41">
        <v>181</v>
      </c>
      <c r="F77" s="42"/>
      <c r="G77" s="43">
        <v>26727</v>
      </c>
      <c r="H77" s="44">
        <v>27275</v>
      </c>
      <c r="I77" s="43">
        <v>27151</v>
      </c>
      <c r="J77" s="44">
        <v>30022</v>
      </c>
      <c r="K77" s="43">
        <v>28688</v>
      </c>
      <c r="L77" s="43">
        <v>31196</v>
      </c>
      <c r="M77" s="44">
        <v>36271</v>
      </c>
      <c r="N77" s="43">
        <v>43182</v>
      </c>
      <c r="O77" s="44">
        <v>43900</v>
      </c>
      <c r="P77" s="43">
        <v>44673</v>
      </c>
    </row>
    <row r="78" spans="2:16" x14ac:dyDescent="0.2">
      <c r="B78" s="38">
        <v>111</v>
      </c>
      <c r="C78" s="39">
        <v>70</v>
      </c>
      <c r="D78" s="85" t="s">
        <v>124</v>
      </c>
      <c r="E78" s="41">
        <v>182.1</v>
      </c>
      <c r="F78" s="57">
        <v>230</v>
      </c>
      <c r="G78" s="43">
        <v>118331</v>
      </c>
      <c r="H78" s="44">
        <v>128509</v>
      </c>
      <c r="I78" s="43">
        <v>122709</v>
      </c>
      <c r="J78" s="44">
        <v>125777</v>
      </c>
      <c r="K78" s="43">
        <v>118824</v>
      </c>
      <c r="L78" s="43">
        <v>116328</v>
      </c>
      <c r="M78" s="44">
        <v>131904</v>
      </c>
      <c r="N78" s="43">
        <v>87303</v>
      </c>
      <c r="O78" s="44">
        <v>103630</v>
      </c>
      <c r="P78" s="43">
        <v>105676</v>
      </c>
    </row>
    <row r="79" spans="2:16" x14ac:dyDescent="0.2">
      <c r="B79" s="38">
        <v>111</v>
      </c>
      <c r="C79" s="39">
        <v>71</v>
      </c>
      <c r="D79" s="85" t="s">
        <v>125</v>
      </c>
      <c r="E79" s="41">
        <v>182.2</v>
      </c>
      <c r="F79" s="57">
        <v>230</v>
      </c>
      <c r="G79" s="43">
        <v>0</v>
      </c>
      <c r="H79" s="44">
        <v>3786</v>
      </c>
      <c r="I79" s="43">
        <v>5231</v>
      </c>
      <c r="J79" s="44">
        <v>10358</v>
      </c>
      <c r="K79" s="43">
        <v>15534</v>
      </c>
      <c r="L79" s="43">
        <v>3262</v>
      </c>
      <c r="M79" s="44">
        <v>4998</v>
      </c>
      <c r="N79" s="43">
        <v>5599</v>
      </c>
      <c r="O79" s="44">
        <v>7394</v>
      </c>
      <c r="P79" s="43">
        <v>10283</v>
      </c>
    </row>
    <row r="80" spans="2:16" x14ac:dyDescent="0.2">
      <c r="B80" s="38">
        <v>111</v>
      </c>
      <c r="C80" s="39">
        <v>72</v>
      </c>
      <c r="D80" s="85" t="s">
        <v>126</v>
      </c>
      <c r="E80" s="41">
        <v>182.3</v>
      </c>
      <c r="F80" s="42">
        <v>232</v>
      </c>
      <c r="G80" s="43">
        <v>444072</v>
      </c>
      <c r="H80" s="44">
        <v>512468</v>
      </c>
      <c r="I80" s="43">
        <v>632368</v>
      </c>
      <c r="J80" s="44">
        <v>603400</v>
      </c>
      <c r="K80" s="43">
        <v>608273</v>
      </c>
      <c r="L80" s="43">
        <v>610198</v>
      </c>
      <c r="M80" s="44">
        <v>564512</v>
      </c>
      <c r="N80" s="43">
        <v>400073</v>
      </c>
      <c r="O80" s="44">
        <v>484399</v>
      </c>
      <c r="P80" s="43">
        <v>477832</v>
      </c>
    </row>
    <row r="81" spans="2:16" x14ac:dyDescent="0.2">
      <c r="B81" s="38">
        <v>111</v>
      </c>
      <c r="C81" s="39">
        <v>73</v>
      </c>
      <c r="D81" s="85" t="s">
        <v>127</v>
      </c>
      <c r="E81" s="41">
        <v>183</v>
      </c>
      <c r="F81" s="42"/>
      <c r="G81" s="43">
        <v>21</v>
      </c>
      <c r="H81" s="44">
        <v>0</v>
      </c>
      <c r="I81" s="43">
        <v>0</v>
      </c>
      <c r="J81" s="44">
        <v>0</v>
      </c>
      <c r="K81" s="43">
        <v>200</v>
      </c>
      <c r="L81" s="43">
        <v>8</v>
      </c>
      <c r="M81" s="44">
        <v>0</v>
      </c>
      <c r="N81" s="43">
        <v>1206</v>
      </c>
      <c r="O81" s="44">
        <v>2196</v>
      </c>
      <c r="P81" s="43">
        <v>2145</v>
      </c>
    </row>
    <row r="82" spans="2:16" x14ac:dyDescent="0.2">
      <c r="B82" s="38">
        <v>111</v>
      </c>
      <c r="C82" s="39">
        <v>74</v>
      </c>
      <c r="D82" s="85" t="s">
        <v>128</v>
      </c>
      <c r="E82" s="41">
        <v>183.1</v>
      </c>
      <c r="F82" s="42"/>
      <c r="G82" s="43">
        <v>0</v>
      </c>
      <c r="H82" s="44">
        <v>0</v>
      </c>
      <c r="I82" s="43">
        <v>0</v>
      </c>
      <c r="J82" s="44">
        <v>0</v>
      </c>
      <c r="K82" s="43">
        <v>0</v>
      </c>
      <c r="L82" s="43">
        <v>0</v>
      </c>
      <c r="M82" s="44">
        <v>0</v>
      </c>
      <c r="N82" s="43">
        <v>0</v>
      </c>
      <c r="O82" s="44">
        <v>0</v>
      </c>
      <c r="P82" s="43">
        <v>0</v>
      </c>
    </row>
    <row r="83" spans="2:16" x14ac:dyDescent="0.2">
      <c r="B83" s="38">
        <v>111</v>
      </c>
      <c r="C83" s="39">
        <v>75</v>
      </c>
      <c r="D83" s="85" t="s">
        <v>129</v>
      </c>
      <c r="E83" s="41">
        <v>183.2</v>
      </c>
      <c r="F83" s="42"/>
      <c r="G83" s="43">
        <v>0</v>
      </c>
      <c r="H83" s="44">
        <v>0</v>
      </c>
      <c r="I83" s="43">
        <v>0</v>
      </c>
      <c r="J83" s="44">
        <v>0</v>
      </c>
      <c r="K83" s="43">
        <v>0</v>
      </c>
      <c r="L83" s="43">
        <v>0</v>
      </c>
      <c r="M83" s="44">
        <v>0</v>
      </c>
      <c r="N83" s="43">
        <v>0</v>
      </c>
      <c r="O83" s="44">
        <v>0</v>
      </c>
      <c r="P83" s="43">
        <v>0</v>
      </c>
    </row>
    <row r="84" spans="2:16" x14ac:dyDescent="0.2">
      <c r="B84" s="38">
        <v>111</v>
      </c>
      <c r="C84" s="39">
        <v>76</v>
      </c>
      <c r="D84" s="85" t="s">
        <v>130</v>
      </c>
      <c r="E84" s="41">
        <v>184</v>
      </c>
      <c r="F84" s="42"/>
      <c r="G84" s="43">
        <v>0</v>
      </c>
      <c r="H84" s="44">
        <v>0</v>
      </c>
      <c r="I84" s="43">
        <v>5</v>
      </c>
      <c r="J84" s="44">
        <v>0</v>
      </c>
      <c r="K84" s="43">
        <v>0</v>
      </c>
      <c r="L84" s="43">
        <v>0</v>
      </c>
      <c r="M84" s="44">
        <v>0</v>
      </c>
      <c r="N84" s="43">
        <v>0</v>
      </c>
      <c r="O84" s="44">
        <v>0</v>
      </c>
      <c r="P84" s="43">
        <v>0</v>
      </c>
    </row>
    <row r="85" spans="2:16" x14ac:dyDescent="0.2">
      <c r="B85" s="38">
        <v>111</v>
      </c>
      <c r="C85" s="39">
        <v>77</v>
      </c>
      <c r="D85" s="85" t="s">
        <v>131</v>
      </c>
      <c r="E85" s="41">
        <v>185</v>
      </c>
      <c r="F85" s="42"/>
      <c r="G85" s="43">
        <v>190</v>
      </c>
      <c r="H85" s="44">
        <v>186</v>
      </c>
      <c r="I85" s="43">
        <v>146</v>
      </c>
      <c r="J85" s="44">
        <v>0</v>
      </c>
      <c r="K85" s="43">
        <v>19</v>
      </c>
      <c r="L85" s="43">
        <v>58</v>
      </c>
      <c r="M85" s="44">
        <v>111</v>
      </c>
      <c r="N85" s="43">
        <v>106</v>
      </c>
      <c r="O85" s="44">
        <v>20</v>
      </c>
      <c r="P85" s="43">
        <v>-47</v>
      </c>
    </row>
    <row r="86" spans="2:16" x14ac:dyDescent="0.2">
      <c r="B86" s="38">
        <v>111</v>
      </c>
      <c r="C86" s="39">
        <v>78</v>
      </c>
      <c r="D86" s="85" t="s">
        <v>132</v>
      </c>
      <c r="E86" s="41">
        <v>186</v>
      </c>
      <c r="F86" s="42">
        <v>233</v>
      </c>
      <c r="G86" s="43">
        <v>187855</v>
      </c>
      <c r="H86" s="44">
        <v>195471</v>
      </c>
      <c r="I86" s="43">
        <v>200863</v>
      </c>
      <c r="J86" s="44">
        <v>244826</v>
      </c>
      <c r="K86" s="43">
        <v>247074</v>
      </c>
      <c r="L86" s="43">
        <v>173489</v>
      </c>
      <c r="M86" s="44">
        <v>255969</v>
      </c>
      <c r="N86" s="43">
        <v>448918</v>
      </c>
      <c r="O86" s="44">
        <v>364955</v>
      </c>
      <c r="P86" s="43">
        <v>275337</v>
      </c>
    </row>
    <row r="87" spans="2:16" x14ac:dyDescent="0.2">
      <c r="B87" s="38">
        <v>111</v>
      </c>
      <c r="C87" s="39">
        <v>79</v>
      </c>
      <c r="D87" s="85" t="s">
        <v>133</v>
      </c>
      <c r="E87" s="41">
        <v>187</v>
      </c>
      <c r="F87" s="42"/>
      <c r="G87" s="43">
        <v>168</v>
      </c>
      <c r="H87" s="44">
        <v>249</v>
      </c>
      <c r="I87" s="43">
        <v>395</v>
      </c>
      <c r="J87" s="44">
        <v>544</v>
      </c>
      <c r="K87" s="43">
        <v>514</v>
      </c>
      <c r="L87" s="43">
        <v>382</v>
      </c>
      <c r="M87" s="44">
        <v>531</v>
      </c>
      <c r="N87" s="43">
        <v>653</v>
      </c>
      <c r="O87" s="44">
        <v>539</v>
      </c>
      <c r="P87" s="43">
        <v>606</v>
      </c>
    </row>
    <row r="88" spans="2:16" x14ac:dyDescent="0.2">
      <c r="B88" s="38">
        <v>111</v>
      </c>
      <c r="C88" s="39">
        <v>80</v>
      </c>
      <c r="D88" s="85" t="s">
        <v>134</v>
      </c>
      <c r="E88" s="41">
        <v>188</v>
      </c>
      <c r="F88" s="42" t="s">
        <v>135</v>
      </c>
      <c r="G88" s="43">
        <v>0</v>
      </c>
      <c r="H88" s="44">
        <v>0</v>
      </c>
      <c r="I88" s="43">
        <v>0</v>
      </c>
      <c r="J88" s="44">
        <v>0</v>
      </c>
      <c r="K88" s="43">
        <v>0</v>
      </c>
      <c r="L88" s="43">
        <v>0</v>
      </c>
      <c r="M88" s="44">
        <v>0</v>
      </c>
      <c r="N88" s="43">
        <v>0</v>
      </c>
      <c r="O88" s="44">
        <v>0</v>
      </c>
      <c r="P88" s="43">
        <v>0</v>
      </c>
    </row>
    <row r="89" spans="2:16" x14ac:dyDescent="0.2">
      <c r="B89" s="38">
        <v>111</v>
      </c>
      <c r="C89" s="39">
        <v>81</v>
      </c>
      <c r="D89" s="85" t="s">
        <v>136</v>
      </c>
      <c r="E89" s="41">
        <v>189</v>
      </c>
      <c r="F89" s="42"/>
      <c r="G89" s="43">
        <v>42378</v>
      </c>
      <c r="H89" s="44">
        <v>39674</v>
      </c>
      <c r="I89" s="43">
        <v>42196</v>
      </c>
      <c r="J89" s="44">
        <v>44984</v>
      </c>
      <c r="K89" s="43">
        <v>35667</v>
      </c>
      <c r="L89" s="43">
        <v>37832</v>
      </c>
      <c r="M89" s="44">
        <v>31399</v>
      </c>
      <c r="N89" s="43">
        <v>33023</v>
      </c>
      <c r="O89" s="44">
        <v>18304</v>
      </c>
      <c r="P89" s="43">
        <v>19539</v>
      </c>
    </row>
    <row r="90" spans="2:16" x14ac:dyDescent="0.2">
      <c r="B90" s="38">
        <v>111</v>
      </c>
      <c r="C90" s="39">
        <v>82</v>
      </c>
      <c r="D90" s="85" t="s">
        <v>137</v>
      </c>
      <c r="E90" s="41">
        <v>190</v>
      </c>
      <c r="F90" s="42">
        <v>234</v>
      </c>
      <c r="G90" s="43">
        <v>1276161</v>
      </c>
      <c r="H90" s="44">
        <v>1375505</v>
      </c>
      <c r="I90" s="43">
        <v>515893</v>
      </c>
      <c r="J90" s="44">
        <v>609193</v>
      </c>
      <c r="K90" s="43">
        <v>654529</v>
      </c>
      <c r="L90" s="43">
        <v>548785</v>
      </c>
      <c r="M90" s="44">
        <v>563177</v>
      </c>
      <c r="N90" s="43">
        <v>511537</v>
      </c>
      <c r="O90" s="44">
        <v>549149</v>
      </c>
      <c r="P90" s="43">
        <v>359027</v>
      </c>
    </row>
    <row r="91" spans="2:16" x14ac:dyDescent="0.2">
      <c r="B91" s="38">
        <v>111</v>
      </c>
      <c r="C91" s="39">
        <v>83</v>
      </c>
      <c r="D91" s="85" t="s">
        <v>138</v>
      </c>
      <c r="E91" s="41">
        <v>191</v>
      </c>
      <c r="F91" s="110"/>
      <c r="G91" s="43">
        <v>9922</v>
      </c>
      <c r="H91" s="44">
        <v>-16051</v>
      </c>
      <c r="I91" s="43">
        <v>2785</v>
      </c>
      <c r="J91" s="44">
        <v>-12589</v>
      </c>
      <c r="K91" s="43">
        <v>21073</v>
      </c>
      <c r="L91" s="43">
        <v>-5938</v>
      </c>
      <c r="M91" s="44">
        <v>-32587</v>
      </c>
      <c r="N91" s="43">
        <v>-25940</v>
      </c>
      <c r="O91" s="44">
        <v>5992</v>
      </c>
      <c r="P91" s="43">
        <v>-49587</v>
      </c>
    </row>
    <row r="92" spans="2:16" x14ac:dyDescent="0.2">
      <c r="B92" s="96">
        <v>111</v>
      </c>
      <c r="C92" s="97">
        <v>84</v>
      </c>
      <c r="D92" s="111" t="s">
        <v>139</v>
      </c>
      <c r="E92" s="112"/>
      <c r="F92" s="113"/>
      <c r="G92" s="101">
        <v>2105825</v>
      </c>
      <c r="H92" s="102">
        <v>2267073</v>
      </c>
      <c r="I92" s="101">
        <v>1549742</v>
      </c>
      <c r="J92" s="102">
        <v>1656515</v>
      </c>
      <c r="K92" s="101">
        <v>1730396</v>
      </c>
      <c r="L92" s="101">
        <v>1515601</v>
      </c>
      <c r="M92" s="102">
        <v>1556285</v>
      </c>
      <c r="N92" s="101">
        <v>1505660</v>
      </c>
      <c r="O92" s="102">
        <v>1580478</v>
      </c>
      <c r="P92" s="101">
        <v>1245484</v>
      </c>
    </row>
    <row r="93" spans="2:16" ht="15" thickBot="1" x14ac:dyDescent="0.25">
      <c r="B93" s="114">
        <v>111</v>
      </c>
      <c r="C93" s="114">
        <v>85</v>
      </c>
      <c r="D93" s="115" t="s">
        <v>140</v>
      </c>
      <c r="E93" s="116"/>
      <c r="F93" s="117"/>
      <c r="G93" s="118">
        <v>12963548</v>
      </c>
      <c r="H93" s="119">
        <v>12625792</v>
      </c>
      <c r="I93" s="118">
        <v>11593972</v>
      </c>
      <c r="J93" s="119">
        <v>11196859</v>
      </c>
      <c r="K93" s="118">
        <v>11014386</v>
      </c>
      <c r="L93" s="118">
        <v>10939315</v>
      </c>
      <c r="M93" s="119">
        <v>10837953</v>
      </c>
      <c r="N93" s="118">
        <v>10267232</v>
      </c>
      <c r="O93" s="119">
        <v>9567478</v>
      </c>
      <c r="P93" s="118">
        <v>8828260</v>
      </c>
    </row>
    <row r="94" spans="2:16" ht="15.75" thickTop="1" x14ac:dyDescent="0.25">
      <c r="B94" s="120" t="s">
        <v>141</v>
      </c>
      <c r="C94" s="121"/>
      <c r="D94" s="122"/>
      <c r="E94" s="122"/>
      <c r="F94" s="122"/>
      <c r="G94" s="121"/>
      <c r="H94" s="121"/>
      <c r="I94" s="121"/>
      <c r="J94" s="121"/>
      <c r="K94" s="123"/>
      <c r="L94" s="121"/>
      <c r="M94" s="121"/>
      <c r="N94" s="121"/>
      <c r="O94" s="121"/>
      <c r="P94" s="123"/>
    </row>
    <row r="95" spans="2:16" x14ac:dyDescent="0.2">
      <c r="B95" s="39">
        <v>112</v>
      </c>
      <c r="C95" s="124">
        <v>1</v>
      </c>
      <c r="D95" s="125" t="s">
        <v>142</v>
      </c>
      <c r="E95" s="126"/>
      <c r="F95" s="127"/>
      <c r="G95" s="128"/>
      <c r="H95" s="129"/>
      <c r="I95" s="128"/>
      <c r="J95" s="129"/>
      <c r="K95" s="129"/>
      <c r="L95" s="128"/>
      <c r="M95" s="129"/>
      <c r="N95" s="128"/>
      <c r="O95" s="129"/>
      <c r="P95" s="129"/>
    </row>
    <row r="96" spans="2:16" x14ac:dyDescent="0.2">
      <c r="B96" s="39">
        <v>112</v>
      </c>
      <c r="C96" s="124">
        <v>2</v>
      </c>
      <c r="D96" s="130" t="s">
        <v>143</v>
      </c>
      <c r="E96" s="131">
        <v>201</v>
      </c>
      <c r="F96" s="132" t="s">
        <v>144</v>
      </c>
      <c r="G96" s="44">
        <v>859</v>
      </c>
      <c r="H96" s="43">
        <v>859</v>
      </c>
      <c r="I96" s="44">
        <v>859</v>
      </c>
      <c r="J96" s="43">
        <v>859</v>
      </c>
      <c r="K96" s="43">
        <v>859</v>
      </c>
      <c r="L96" s="44">
        <v>859</v>
      </c>
      <c r="M96" s="43">
        <v>859</v>
      </c>
      <c r="N96" s="44">
        <v>859</v>
      </c>
      <c r="O96" s="43">
        <v>859</v>
      </c>
      <c r="P96" s="43">
        <v>859</v>
      </c>
    </row>
    <row r="97" spans="2:16" x14ac:dyDescent="0.2">
      <c r="B97" s="39">
        <v>112</v>
      </c>
      <c r="C97" s="124">
        <v>3</v>
      </c>
      <c r="D97" s="130" t="s">
        <v>145</v>
      </c>
      <c r="E97" s="131">
        <v>204</v>
      </c>
      <c r="F97" s="132" t="s">
        <v>144</v>
      </c>
      <c r="G97" s="44">
        <v>0</v>
      </c>
      <c r="H97" s="43">
        <v>0</v>
      </c>
      <c r="I97" s="44">
        <v>0</v>
      </c>
      <c r="J97" s="43">
        <v>0</v>
      </c>
      <c r="K97" s="43">
        <v>0</v>
      </c>
      <c r="L97" s="44">
        <v>0</v>
      </c>
      <c r="M97" s="43">
        <v>0</v>
      </c>
      <c r="N97" s="44">
        <v>0</v>
      </c>
      <c r="O97" s="43">
        <v>0</v>
      </c>
      <c r="P97" s="43">
        <v>0</v>
      </c>
    </row>
    <row r="98" spans="2:16" x14ac:dyDescent="0.2">
      <c r="B98" s="39">
        <v>112</v>
      </c>
      <c r="C98" s="124">
        <v>4</v>
      </c>
      <c r="D98" s="130" t="s">
        <v>146</v>
      </c>
      <c r="E98" s="131" t="s">
        <v>147</v>
      </c>
      <c r="F98" s="132">
        <v>252</v>
      </c>
      <c r="G98" s="44">
        <v>0</v>
      </c>
      <c r="H98" s="43">
        <v>0</v>
      </c>
      <c r="I98" s="44">
        <v>0</v>
      </c>
      <c r="J98" s="43">
        <v>0</v>
      </c>
      <c r="K98" s="43">
        <v>0</v>
      </c>
      <c r="L98" s="44">
        <v>0</v>
      </c>
      <c r="M98" s="43">
        <v>0</v>
      </c>
      <c r="N98" s="44">
        <v>0</v>
      </c>
      <c r="O98" s="43">
        <v>0</v>
      </c>
      <c r="P98" s="43">
        <v>0</v>
      </c>
    </row>
    <row r="99" spans="2:16" x14ac:dyDescent="0.2">
      <c r="B99" s="39">
        <v>112</v>
      </c>
      <c r="C99" s="124">
        <v>5</v>
      </c>
      <c r="D99" s="130" t="s">
        <v>148</v>
      </c>
      <c r="E99" s="131" t="s">
        <v>149</v>
      </c>
      <c r="F99" s="132">
        <v>252</v>
      </c>
      <c r="G99" s="44">
        <v>0</v>
      </c>
      <c r="H99" s="43">
        <v>0</v>
      </c>
      <c r="I99" s="44">
        <v>0</v>
      </c>
      <c r="J99" s="43">
        <v>0</v>
      </c>
      <c r="K99" s="43">
        <v>0</v>
      </c>
      <c r="L99" s="44">
        <v>0</v>
      </c>
      <c r="M99" s="43">
        <v>0</v>
      </c>
      <c r="N99" s="44">
        <v>0</v>
      </c>
      <c r="O99" s="43">
        <v>0</v>
      </c>
      <c r="P99" s="43">
        <v>0</v>
      </c>
    </row>
    <row r="100" spans="2:16" x14ac:dyDescent="0.2">
      <c r="B100" s="39">
        <v>112</v>
      </c>
      <c r="C100" s="124">
        <v>6</v>
      </c>
      <c r="D100" s="130" t="s">
        <v>150</v>
      </c>
      <c r="E100" s="131">
        <v>207</v>
      </c>
      <c r="F100" s="132">
        <v>252</v>
      </c>
      <c r="G100" s="44">
        <v>478145</v>
      </c>
      <c r="H100" s="43">
        <v>478145</v>
      </c>
      <c r="I100" s="44">
        <v>478145</v>
      </c>
      <c r="J100" s="43">
        <v>478145</v>
      </c>
      <c r="K100" s="43">
        <v>478145</v>
      </c>
      <c r="L100" s="44">
        <v>478145</v>
      </c>
      <c r="M100" s="43">
        <v>478145</v>
      </c>
      <c r="N100" s="44">
        <v>478145</v>
      </c>
      <c r="O100" s="43">
        <v>478145</v>
      </c>
      <c r="P100" s="43">
        <v>478145</v>
      </c>
    </row>
    <row r="101" spans="2:16" x14ac:dyDescent="0.2">
      <c r="B101" s="39">
        <v>112</v>
      </c>
      <c r="C101" s="124">
        <v>7</v>
      </c>
      <c r="D101" s="130" t="s">
        <v>151</v>
      </c>
      <c r="E101" s="131" t="s">
        <v>152</v>
      </c>
      <c r="F101" s="132">
        <v>252</v>
      </c>
      <c r="G101" s="44">
        <v>2804097</v>
      </c>
      <c r="H101" s="43">
        <v>2804097</v>
      </c>
      <c r="I101" s="44">
        <v>2804097</v>
      </c>
      <c r="J101" s="43">
        <v>2804097</v>
      </c>
      <c r="K101" s="43">
        <v>2775197</v>
      </c>
      <c r="L101" s="44">
        <v>2775197</v>
      </c>
      <c r="M101" s="43">
        <v>2775197</v>
      </c>
      <c r="N101" s="44">
        <v>2775197</v>
      </c>
      <c r="O101" s="43">
        <v>2488197</v>
      </c>
      <c r="P101" s="43">
        <v>2488197</v>
      </c>
    </row>
    <row r="102" spans="2:16" x14ac:dyDescent="0.2">
      <c r="B102" s="39">
        <v>112</v>
      </c>
      <c r="C102" s="6">
        <v>8</v>
      </c>
      <c r="D102" s="130" t="s">
        <v>153</v>
      </c>
      <c r="E102" s="133">
        <v>212</v>
      </c>
      <c r="F102" s="132">
        <v>252</v>
      </c>
      <c r="G102" s="134">
        <v>0</v>
      </c>
      <c r="H102" s="43">
        <v>0</v>
      </c>
      <c r="I102" s="134">
        <v>0</v>
      </c>
      <c r="J102" s="43">
        <v>0</v>
      </c>
      <c r="K102" s="43">
        <v>0</v>
      </c>
      <c r="L102" s="134">
        <v>0</v>
      </c>
      <c r="M102" s="43">
        <v>0</v>
      </c>
      <c r="N102" s="134">
        <v>0</v>
      </c>
      <c r="O102" s="43">
        <v>0</v>
      </c>
      <c r="P102" s="43">
        <v>0</v>
      </c>
    </row>
    <row r="103" spans="2:16" x14ac:dyDescent="0.2">
      <c r="B103" s="39">
        <v>112</v>
      </c>
      <c r="C103" s="6">
        <v>9</v>
      </c>
      <c r="D103" s="130" t="s">
        <v>154</v>
      </c>
      <c r="E103" s="133">
        <v>213</v>
      </c>
      <c r="F103" s="132">
        <v>254</v>
      </c>
      <c r="G103" s="134">
        <v>0</v>
      </c>
      <c r="H103" s="43">
        <v>0</v>
      </c>
      <c r="I103" s="134">
        <v>0</v>
      </c>
      <c r="J103" s="43">
        <v>0</v>
      </c>
      <c r="K103" s="43">
        <v>0</v>
      </c>
      <c r="L103" s="134">
        <v>0</v>
      </c>
      <c r="M103" s="43">
        <v>0</v>
      </c>
      <c r="N103" s="134">
        <v>0</v>
      </c>
      <c r="O103" s="43">
        <v>0</v>
      </c>
      <c r="P103" s="43">
        <v>0</v>
      </c>
    </row>
    <row r="104" spans="2:16" x14ac:dyDescent="0.2">
      <c r="B104" s="39">
        <v>112</v>
      </c>
      <c r="C104" s="6">
        <v>10</v>
      </c>
      <c r="D104" s="130" t="s">
        <v>155</v>
      </c>
      <c r="E104" s="133">
        <v>214</v>
      </c>
      <c r="F104" s="132">
        <v>254</v>
      </c>
      <c r="G104" s="134">
        <v>7134</v>
      </c>
      <c r="H104" s="43">
        <v>7134</v>
      </c>
      <c r="I104" s="134">
        <v>7134</v>
      </c>
      <c r="J104" s="43">
        <v>7134</v>
      </c>
      <c r="K104" s="43">
        <v>7134</v>
      </c>
      <c r="L104" s="134">
        <v>7134</v>
      </c>
      <c r="M104" s="43">
        <v>7134</v>
      </c>
      <c r="N104" s="134">
        <v>7134</v>
      </c>
      <c r="O104" s="43">
        <v>7134</v>
      </c>
      <c r="P104" s="43">
        <v>7134</v>
      </c>
    </row>
    <row r="105" spans="2:16" x14ac:dyDescent="0.2">
      <c r="B105" s="39">
        <v>112</v>
      </c>
      <c r="C105" s="6">
        <v>11</v>
      </c>
      <c r="D105" s="130" t="s">
        <v>156</v>
      </c>
      <c r="E105" s="133" t="s">
        <v>157</v>
      </c>
      <c r="F105" s="132" t="s">
        <v>158</v>
      </c>
      <c r="G105" s="134">
        <v>642598</v>
      </c>
      <c r="H105" s="43">
        <v>471276</v>
      </c>
      <c r="I105" s="134">
        <v>374760</v>
      </c>
      <c r="J105" s="43">
        <v>251173</v>
      </c>
      <c r="K105" s="43">
        <v>217250</v>
      </c>
      <c r="L105" s="134">
        <v>297460</v>
      </c>
      <c r="M105" s="43">
        <v>351200</v>
      </c>
      <c r="N105" s="134">
        <v>164469</v>
      </c>
      <c r="O105" s="43">
        <v>167604</v>
      </c>
      <c r="P105" s="43">
        <v>358392</v>
      </c>
    </row>
    <row r="106" spans="2:16" x14ac:dyDescent="0.2">
      <c r="B106" s="39">
        <v>112</v>
      </c>
      <c r="C106" s="6">
        <v>12</v>
      </c>
      <c r="D106" s="130" t="s">
        <v>159</v>
      </c>
      <c r="E106" s="133">
        <v>216.1</v>
      </c>
      <c r="F106" s="132" t="s">
        <v>158</v>
      </c>
      <c r="G106" s="134">
        <v>-19757</v>
      </c>
      <c r="H106" s="43">
        <v>-19215</v>
      </c>
      <c r="I106" s="134">
        <v>-14970</v>
      </c>
      <c r="J106" s="43">
        <v>-14600</v>
      </c>
      <c r="K106" s="43">
        <v>-14632</v>
      </c>
      <c r="L106" s="134">
        <v>-8032</v>
      </c>
      <c r="M106" s="43">
        <v>-6924</v>
      </c>
      <c r="N106" s="134">
        <v>-737</v>
      </c>
      <c r="O106" s="43">
        <v>4883</v>
      </c>
      <c r="P106" s="43">
        <v>-25267</v>
      </c>
    </row>
    <row r="107" spans="2:16" x14ac:dyDescent="0.2">
      <c r="B107" s="39">
        <v>112</v>
      </c>
      <c r="C107" s="6">
        <v>13</v>
      </c>
      <c r="D107" s="130" t="s">
        <v>160</v>
      </c>
      <c r="E107" s="133">
        <v>217</v>
      </c>
      <c r="F107" s="132" t="s">
        <v>144</v>
      </c>
      <c r="G107" s="134">
        <v>0</v>
      </c>
      <c r="H107" s="43">
        <v>0</v>
      </c>
      <c r="I107" s="134">
        <v>0</v>
      </c>
      <c r="J107" s="43">
        <v>0</v>
      </c>
      <c r="K107" s="43">
        <v>0</v>
      </c>
      <c r="L107" s="134">
        <v>0</v>
      </c>
      <c r="M107" s="43">
        <v>0</v>
      </c>
      <c r="N107" s="134">
        <v>0</v>
      </c>
      <c r="O107" s="43">
        <v>0</v>
      </c>
      <c r="P107" s="43">
        <v>0</v>
      </c>
    </row>
    <row r="108" spans="2:16" x14ac:dyDescent="0.2">
      <c r="B108" s="39">
        <v>112</v>
      </c>
      <c r="C108" s="6">
        <v>14</v>
      </c>
      <c r="D108" s="130" t="s">
        <v>161</v>
      </c>
      <c r="E108" s="133">
        <v>218</v>
      </c>
      <c r="F108" s="132"/>
      <c r="G108" s="134">
        <v>0</v>
      </c>
      <c r="H108" s="43">
        <v>0</v>
      </c>
      <c r="I108" s="134">
        <v>0</v>
      </c>
      <c r="J108" s="43">
        <v>0</v>
      </c>
      <c r="K108" s="43">
        <v>0</v>
      </c>
      <c r="L108" s="134">
        <v>0</v>
      </c>
      <c r="M108" s="43">
        <v>0</v>
      </c>
      <c r="N108" s="134">
        <v>0</v>
      </c>
      <c r="O108" s="43">
        <v>0</v>
      </c>
      <c r="P108" s="43">
        <v>0</v>
      </c>
    </row>
    <row r="109" spans="2:16" x14ac:dyDescent="0.2">
      <c r="B109" s="79"/>
      <c r="C109" s="135">
        <v>15</v>
      </c>
      <c r="D109" s="136" t="s">
        <v>162</v>
      </c>
      <c r="E109" s="137">
        <v>219</v>
      </c>
      <c r="F109" s="138" t="s">
        <v>163</v>
      </c>
      <c r="G109" s="84">
        <v>-190885</v>
      </c>
      <c r="H109" s="83">
        <v>-126904</v>
      </c>
      <c r="I109" s="84">
        <v>-145510</v>
      </c>
      <c r="J109" s="83">
        <v>-149549</v>
      </c>
      <c r="K109" s="83">
        <v>-170956</v>
      </c>
      <c r="L109" s="84">
        <v>-95738</v>
      </c>
      <c r="M109" s="83">
        <v>-187199</v>
      </c>
      <c r="N109" s="84">
        <v>-188579</v>
      </c>
      <c r="O109" s="83">
        <v>-157646</v>
      </c>
      <c r="P109" s="83">
        <v>-210120</v>
      </c>
    </row>
    <row r="110" spans="2:16" x14ac:dyDescent="0.2">
      <c r="B110" s="139"/>
      <c r="C110" s="140">
        <v>16</v>
      </c>
      <c r="D110" s="141" t="s">
        <v>164</v>
      </c>
      <c r="E110" s="142"/>
      <c r="F110" s="143"/>
      <c r="G110" s="144">
        <v>3707924</v>
      </c>
      <c r="H110" s="145">
        <v>3601124</v>
      </c>
      <c r="I110" s="144">
        <v>3490248</v>
      </c>
      <c r="J110" s="145">
        <v>3362992</v>
      </c>
      <c r="K110" s="145">
        <v>3278729</v>
      </c>
      <c r="L110" s="144">
        <v>3440757</v>
      </c>
      <c r="M110" s="145">
        <v>3404145</v>
      </c>
      <c r="N110" s="144">
        <v>3222220</v>
      </c>
      <c r="O110" s="145">
        <v>2974908</v>
      </c>
      <c r="P110" s="145">
        <v>3083072</v>
      </c>
    </row>
    <row r="111" spans="2:16" x14ac:dyDescent="0.2">
      <c r="B111" s="39">
        <v>112</v>
      </c>
      <c r="C111" s="6">
        <v>17</v>
      </c>
      <c r="D111" s="125" t="s">
        <v>165</v>
      </c>
      <c r="E111" s="133"/>
      <c r="F111" s="132"/>
      <c r="G111" s="21"/>
      <c r="H111" s="129"/>
      <c r="I111" s="21"/>
      <c r="J111" s="129"/>
      <c r="K111" s="129"/>
      <c r="L111" s="21"/>
      <c r="M111" s="129"/>
      <c r="N111" s="21"/>
      <c r="O111" s="129"/>
      <c r="P111" s="129"/>
    </row>
    <row r="112" spans="2:16" x14ac:dyDescent="0.2">
      <c r="B112" s="39">
        <v>112</v>
      </c>
      <c r="C112" s="6">
        <v>18</v>
      </c>
      <c r="D112" s="130" t="s">
        <v>166</v>
      </c>
      <c r="E112" s="133">
        <v>221</v>
      </c>
      <c r="F112" s="132" t="s">
        <v>167</v>
      </c>
      <c r="G112" s="134">
        <v>3923860</v>
      </c>
      <c r="H112" s="43">
        <v>3773860</v>
      </c>
      <c r="I112" s="134">
        <v>3773860</v>
      </c>
      <c r="J112" s="43">
        <v>3773860</v>
      </c>
      <c r="K112" s="43">
        <v>3760860</v>
      </c>
      <c r="L112" s="134">
        <v>3760860</v>
      </c>
      <c r="M112" s="43">
        <v>3773860</v>
      </c>
      <c r="N112" s="134">
        <v>3773860</v>
      </c>
      <c r="O112" s="43">
        <v>3463860</v>
      </c>
      <c r="P112" s="43">
        <v>3120860</v>
      </c>
    </row>
    <row r="113" spans="2:16" x14ac:dyDescent="0.2">
      <c r="B113" s="39">
        <v>112</v>
      </c>
      <c r="C113" s="6">
        <v>19</v>
      </c>
      <c r="D113" s="130" t="s">
        <v>168</v>
      </c>
      <c r="E113" s="133">
        <v>222</v>
      </c>
      <c r="F113" s="132" t="s">
        <v>167</v>
      </c>
      <c r="G113" s="134">
        <v>0</v>
      </c>
      <c r="H113" s="43">
        <v>0</v>
      </c>
      <c r="I113" s="134">
        <v>0</v>
      </c>
      <c r="J113" s="43">
        <v>0</v>
      </c>
      <c r="K113" s="43">
        <v>0</v>
      </c>
      <c r="L113" s="134">
        <v>0</v>
      </c>
      <c r="M113" s="43">
        <v>0</v>
      </c>
      <c r="N113" s="134">
        <v>0</v>
      </c>
      <c r="O113" s="43">
        <v>0</v>
      </c>
      <c r="P113" s="43">
        <v>0</v>
      </c>
    </row>
    <row r="114" spans="2:16" x14ac:dyDescent="0.2">
      <c r="B114" s="39">
        <v>112</v>
      </c>
      <c r="C114" s="6">
        <v>20</v>
      </c>
      <c r="D114" s="130" t="s">
        <v>169</v>
      </c>
      <c r="E114" s="133">
        <v>223</v>
      </c>
      <c r="F114" s="132" t="s">
        <v>167</v>
      </c>
      <c r="G114" s="134">
        <v>0</v>
      </c>
      <c r="H114" s="43">
        <v>0</v>
      </c>
      <c r="I114" s="134">
        <v>0</v>
      </c>
      <c r="J114" s="43">
        <v>0</v>
      </c>
      <c r="K114" s="43">
        <v>0</v>
      </c>
      <c r="L114" s="134">
        <v>0</v>
      </c>
      <c r="M114" s="43">
        <v>0</v>
      </c>
      <c r="N114" s="134">
        <v>0</v>
      </c>
      <c r="O114" s="43">
        <v>0</v>
      </c>
      <c r="P114" s="43">
        <v>0</v>
      </c>
    </row>
    <row r="115" spans="2:16" x14ac:dyDescent="0.2">
      <c r="B115" s="39">
        <v>112</v>
      </c>
      <c r="C115" s="6">
        <v>21</v>
      </c>
      <c r="D115" s="130" t="s">
        <v>170</v>
      </c>
      <c r="E115" s="133">
        <v>224</v>
      </c>
      <c r="F115" s="132" t="s">
        <v>167</v>
      </c>
      <c r="G115" s="134">
        <v>0</v>
      </c>
      <c r="H115" s="43">
        <v>0</v>
      </c>
      <c r="I115" s="134">
        <v>0</v>
      </c>
      <c r="J115" s="43">
        <v>0</v>
      </c>
      <c r="K115" s="43">
        <v>0</v>
      </c>
      <c r="L115" s="134">
        <v>0</v>
      </c>
      <c r="M115" s="43">
        <v>0</v>
      </c>
      <c r="N115" s="134">
        <v>0</v>
      </c>
      <c r="O115" s="43">
        <v>0</v>
      </c>
      <c r="P115" s="43">
        <v>0</v>
      </c>
    </row>
    <row r="116" spans="2:16" x14ac:dyDescent="0.2">
      <c r="B116" s="39">
        <v>112</v>
      </c>
      <c r="C116" s="6">
        <v>22</v>
      </c>
      <c r="D116" s="130" t="s">
        <v>171</v>
      </c>
      <c r="E116" s="133">
        <v>225</v>
      </c>
      <c r="F116" s="132"/>
      <c r="G116" s="134">
        <v>0</v>
      </c>
      <c r="H116" s="43">
        <v>0</v>
      </c>
      <c r="I116" s="134">
        <v>0</v>
      </c>
      <c r="J116" s="43">
        <v>0</v>
      </c>
      <c r="K116" s="43">
        <v>0</v>
      </c>
      <c r="L116" s="134">
        <v>0</v>
      </c>
      <c r="M116" s="43">
        <v>0</v>
      </c>
      <c r="N116" s="134">
        <v>0</v>
      </c>
      <c r="O116" s="43">
        <v>0</v>
      </c>
      <c r="P116" s="43">
        <v>0</v>
      </c>
    </row>
    <row r="117" spans="2:16" x14ac:dyDescent="0.2">
      <c r="B117" s="39">
        <v>112</v>
      </c>
      <c r="C117" s="124">
        <v>23</v>
      </c>
      <c r="D117" s="130" t="s">
        <v>172</v>
      </c>
      <c r="E117" s="131">
        <v>226</v>
      </c>
      <c r="F117" s="132"/>
      <c r="G117" s="44">
        <v>6850</v>
      </c>
      <c r="H117" s="43">
        <v>1759</v>
      </c>
      <c r="I117" s="44">
        <v>1823</v>
      </c>
      <c r="J117" s="43">
        <v>1887</v>
      </c>
      <c r="K117" s="43">
        <v>13</v>
      </c>
      <c r="L117" s="44">
        <v>14</v>
      </c>
      <c r="M117" s="43">
        <v>14</v>
      </c>
      <c r="N117" s="44">
        <v>15</v>
      </c>
      <c r="O117" s="43">
        <v>0</v>
      </c>
      <c r="P117" s="43">
        <v>0</v>
      </c>
    </row>
    <row r="118" spans="2:16" x14ac:dyDescent="0.2">
      <c r="B118" s="139">
        <v>112</v>
      </c>
      <c r="C118" s="140">
        <v>24</v>
      </c>
      <c r="D118" s="141" t="s">
        <v>173</v>
      </c>
      <c r="E118" s="142"/>
      <c r="F118" s="143"/>
      <c r="G118" s="144">
        <v>3917010</v>
      </c>
      <c r="H118" s="145">
        <v>3772101</v>
      </c>
      <c r="I118" s="144">
        <v>3772037</v>
      </c>
      <c r="J118" s="145">
        <v>3771973</v>
      </c>
      <c r="K118" s="145">
        <v>3760847</v>
      </c>
      <c r="L118" s="144">
        <v>3760846</v>
      </c>
      <c r="M118" s="145">
        <v>3773846</v>
      </c>
      <c r="N118" s="144">
        <v>3773845</v>
      </c>
      <c r="O118" s="145">
        <v>3463860</v>
      </c>
      <c r="P118" s="145">
        <v>3120860</v>
      </c>
    </row>
    <row r="119" spans="2:16" x14ac:dyDescent="0.2">
      <c r="B119" s="63"/>
      <c r="C119" s="146"/>
      <c r="D119" s="147" t="s">
        <v>174</v>
      </c>
      <c r="E119" s="148"/>
      <c r="F119" s="149"/>
      <c r="G119" s="150">
        <v>7624934</v>
      </c>
      <c r="H119" s="67">
        <v>7373225</v>
      </c>
      <c r="I119" s="150">
        <v>7262285</v>
      </c>
      <c r="J119" s="67">
        <v>7134965</v>
      </c>
      <c r="K119" s="67">
        <v>7039576</v>
      </c>
      <c r="L119" s="150">
        <v>7201603</v>
      </c>
      <c r="M119" s="67">
        <v>7177991</v>
      </c>
      <c r="N119" s="150">
        <v>6996065</v>
      </c>
      <c r="O119" s="67">
        <v>6438768</v>
      </c>
      <c r="P119" s="67">
        <v>6203932</v>
      </c>
    </row>
    <row r="120" spans="2:16" x14ac:dyDescent="0.2">
      <c r="B120" s="39">
        <v>112</v>
      </c>
      <c r="C120" s="6">
        <v>25</v>
      </c>
      <c r="D120" s="125" t="s">
        <v>175</v>
      </c>
      <c r="E120" s="133"/>
      <c r="F120" s="132"/>
      <c r="G120" s="21"/>
      <c r="H120" s="129"/>
      <c r="I120" s="21"/>
      <c r="J120" s="129"/>
      <c r="K120" s="129"/>
      <c r="L120" s="21"/>
      <c r="M120" s="129"/>
      <c r="N120" s="21"/>
      <c r="O120" s="129"/>
      <c r="P120" s="129"/>
    </row>
    <row r="121" spans="2:16" x14ac:dyDescent="0.2">
      <c r="B121" s="39"/>
      <c r="C121" s="6">
        <v>26</v>
      </c>
      <c r="D121" s="151" t="s">
        <v>176</v>
      </c>
      <c r="E121" s="133">
        <v>227</v>
      </c>
      <c r="F121" s="132"/>
      <c r="G121" s="134">
        <v>789</v>
      </c>
      <c r="H121" s="43">
        <v>620</v>
      </c>
      <c r="I121" s="134">
        <v>0</v>
      </c>
      <c r="J121" s="43">
        <v>0</v>
      </c>
      <c r="K121" s="43">
        <v>1895</v>
      </c>
      <c r="L121" s="134">
        <v>9473</v>
      </c>
      <c r="M121" s="43">
        <v>17051</v>
      </c>
      <c r="N121" s="134">
        <v>24629</v>
      </c>
      <c r="O121" s="43">
        <v>0</v>
      </c>
      <c r="P121" s="43">
        <v>0</v>
      </c>
    </row>
    <row r="122" spans="2:16" x14ac:dyDescent="0.2">
      <c r="B122" s="39">
        <v>112</v>
      </c>
      <c r="C122" s="6">
        <v>27</v>
      </c>
      <c r="D122" s="151" t="s">
        <v>177</v>
      </c>
      <c r="E122" s="133">
        <v>228.1</v>
      </c>
      <c r="F122" s="132"/>
      <c r="G122" s="134">
        <v>0</v>
      </c>
      <c r="H122" s="43">
        <v>0</v>
      </c>
      <c r="I122" s="134">
        <v>0</v>
      </c>
      <c r="J122" s="43">
        <v>0</v>
      </c>
      <c r="K122" s="43">
        <v>0</v>
      </c>
      <c r="L122" s="134">
        <v>0</v>
      </c>
      <c r="M122" s="43">
        <v>0</v>
      </c>
      <c r="N122" s="134">
        <v>0</v>
      </c>
      <c r="O122" s="43">
        <v>0</v>
      </c>
      <c r="P122" s="43">
        <v>0</v>
      </c>
    </row>
    <row r="123" spans="2:16" x14ac:dyDescent="0.2">
      <c r="B123" s="39">
        <v>112</v>
      </c>
      <c r="C123" s="6">
        <v>28</v>
      </c>
      <c r="D123" s="151" t="s">
        <v>178</v>
      </c>
      <c r="E123" s="133">
        <v>228.2</v>
      </c>
      <c r="F123" s="132"/>
      <c r="G123" s="134">
        <v>-225</v>
      </c>
      <c r="H123" s="43">
        <v>2290</v>
      </c>
      <c r="I123" s="134">
        <v>425</v>
      </c>
      <c r="J123" s="43">
        <v>175</v>
      </c>
      <c r="K123" s="43">
        <v>1080</v>
      </c>
      <c r="L123" s="134">
        <v>1060</v>
      </c>
      <c r="M123" s="43">
        <v>1070</v>
      </c>
      <c r="N123" s="134">
        <v>1300</v>
      </c>
      <c r="O123" s="43">
        <v>300</v>
      </c>
      <c r="P123" s="43">
        <v>300</v>
      </c>
    </row>
    <row r="124" spans="2:16" x14ac:dyDescent="0.2">
      <c r="B124" s="39">
        <v>112</v>
      </c>
      <c r="C124" s="6">
        <v>29</v>
      </c>
      <c r="D124" s="151" t="s">
        <v>179</v>
      </c>
      <c r="E124" s="133">
        <v>228.3</v>
      </c>
      <c r="F124" s="132"/>
      <c r="G124" s="134">
        <v>101090</v>
      </c>
      <c r="H124" s="43">
        <v>58840</v>
      </c>
      <c r="I124" s="134">
        <v>91147</v>
      </c>
      <c r="J124" s="43">
        <v>105662</v>
      </c>
      <c r="K124" s="43">
        <v>130222</v>
      </c>
      <c r="L124" s="134">
        <v>54789</v>
      </c>
      <c r="M124" s="43">
        <v>148578</v>
      </c>
      <c r="N124" s="134">
        <v>143639</v>
      </c>
      <c r="O124" s="43">
        <v>58749</v>
      </c>
      <c r="P124" s="43">
        <v>65408</v>
      </c>
    </row>
    <row r="125" spans="2:16" x14ac:dyDescent="0.2">
      <c r="B125" s="39">
        <v>112</v>
      </c>
      <c r="C125" s="6">
        <v>30</v>
      </c>
      <c r="D125" s="151" t="s">
        <v>180</v>
      </c>
      <c r="E125" s="133">
        <v>228.4</v>
      </c>
      <c r="F125" s="132"/>
      <c r="G125" s="134">
        <v>140915</v>
      </c>
      <c r="H125" s="43">
        <v>160946</v>
      </c>
      <c r="I125" s="134">
        <v>281621</v>
      </c>
      <c r="J125" s="43">
        <v>302750</v>
      </c>
      <c r="K125" s="43">
        <v>331914</v>
      </c>
      <c r="L125" s="134">
        <v>244303</v>
      </c>
      <c r="M125" s="43">
        <v>271765</v>
      </c>
      <c r="N125" s="134">
        <v>70438</v>
      </c>
      <c r="O125" s="43">
        <v>75679</v>
      </c>
      <c r="P125" s="43">
        <v>49480</v>
      </c>
    </row>
    <row r="126" spans="2:16" x14ac:dyDescent="0.2">
      <c r="B126" s="39">
        <v>112</v>
      </c>
      <c r="C126" s="6">
        <v>31</v>
      </c>
      <c r="D126" s="151" t="s">
        <v>181</v>
      </c>
      <c r="E126" s="133">
        <v>229</v>
      </c>
      <c r="F126" s="132"/>
      <c r="G126" s="134">
        <v>34579</v>
      </c>
      <c r="H126" s="43">
        <v>0</v>
      </c>
      <c r="I126" s="134">
        <v>0</v>
      </c>
      <c r="J126" s="43">
        <v>0</v>
      </c>
      <c r="K126" s="43">
        <v>0</v>
      </c>
      <c r="L126" s="134">
        <v>0</v>
      </c>
      <c r="M126" s="43">
        <v>1317</v>
      </c>
      <c r="N126" s="134">
        <v>0</v>
      </c>
      <c r="O126" s="43">
        <v>0</v>
      </c>
      <c r="P126" s="43">
        <v>0</v>
      </c>
    </row>
    <row r="127" spans="2:16" x14ac:dyDescent="0.2">
      <c r="B127" s="54">
        <v>112</v>
      </c>
      <c r="C127" s="152">
        <v>32</v>
      </c>
      <c r="D127" s="153" t="s">
        <v>182</v>
      </c>
      <c r="E127" s="154"/>
      <c r="F127" s="155"/>
      <c r="G127" s="156">
        <v>11094</v>
      </c>
      <c r="H127" s="58">
        <v>21235</v>
      </c>
      <c r="I127" s="156">
        <v>16261</v>
      </c>
      <c r="J127" s="58">
        <v>47776</v>
      </c>
      <c r="K127" s="58">
        <v>60063</v>
      </c>
      <c r="L127" s="156">
        <v>30468</v>
      </c>
      <c r="M127" s="58">
        <v>65204</v>
      </c>
      <c r="N127" s="156">
        <v>162319</v>
      </c>
      <c r="O127" s="58">
        <v>155179</v>
      </c>
      <c r="P127" s="58">
        <v>89717</v>
      </c>
    </row>
    <row r="128" spans="2:16" x14ac:dyDescent="0.2">
      <c r="B128" s="54">
        <v>112</v>
      </c>
      <c r="C128" s="152">
        <v>33</v>
      </c>
      <c r="D128" s="153" t="s">
        <v>183</v>
      </c>
      <c r="E128" s="154"/>
      <c r="F128" s="155"/>
      <c r="G128" s="156">
        <v>0</v>
      </c>
      <c r="H128" s="58">
        <v>0</v>
      </c>
      <c r="I128" s="156">
        <v>0</v>
      </c>
      <c r="J128" s="58">
        <v>0</v>
      </c>
      <c r="K128" s="58">
        <v>0</v>
      </c>
      <c r="L128" s="156">
        <v>1055</v>
      </c>
      <c r="M128" s="58">
        <v>3119</v>
      </c>
      <c r="N128" s="156">
        <v>7041</v>
      </c>
      <c r="O128" s="58">
        <v>0</v>
      </c>
      <c r="P128" s="58">
        <v>0</v>
      </c>
    </row>
    <row r="129" spans="2:16" x14ac:dyDescent="0.2">
      <c r="B129" s="39">
        <v>112</v>
      </c>
      <c r="C129" s="6">
        <v>34</v>
      </c>
      <c r="D129" s="151" t="s">
        <v>184</v>
      </c>
      <c r="E129" s="133">
        <v>230</v>
      </c>
      <c r="F129" s="132"/>
      <c r="G129" s="134">
        <v>180489</v>
      </c>
      <c r="H129" s="43">
        <v>188934</v>
      </c>
      <c r="I129" s="134">
        <v>200345</v>
      </c>
      <c r="J129" s="43">
        <v>85028</v>
      </c>
      <c r="K129" s="43">
        <v>48909</v>
      </c>
      <c r="L129" s="134">
        <v>48687</v>
      </c>
      <c r="M129" s="43">
        <v>45496</v>
      </c>
      <c r="N129" s="134">
        <v>26540</v>
      </c>
      <c r="O129" s="43">
        <v>25417</v>
      </c>
      <c r="P129" s="43">
        <v>24095</v>
      </c>
    </row>
    <row r="130" spans="2:16" x14ac:dyDescent="0.2">
      <c r="B130" s="139">
        <v>112</v>
      </c>
      <c r="C130" s="140">
        <v>35</v>
      </c>
      <c r="D130" s="157" t="s">
        <v>185</v>
      </c>
      <c r="E130" s="142"/>
      <c r="F130" s="143"/>
      <c r="G130" s="144">
        <v>468731</v>
      </c>
      <c r="H130" s="145">
        <v>432864</v>
      </c>
      <c r="I130" s="144">
        <v>589799</v>
      </c>
      <c r="J130" s="145">
        <v>541390</v>
      </c>
      <c r="K130" s="145">
        <v>574082</v>
      </c>
      <c r="L130" s="144">
        <v>389835</v>
      </c>
      <c r="M130" s="145">
        <v>553599</v>
      </c>
      <c r="N130" s="144">
        <v>435905</v>
      </c>
      <c r="O130" s="145">
        <v>315323</v>
      </c>
      <c r="P130" s="145">
        <v>229001</v>
      </c>
    </row>
    <row r="131" spans="2:16" x14ac:dyDescent="0.2">
      <c r="B131" s="39"/>
      <c r="C131" s="6">
        <v>36</v>
      </c>
      <c r="D131" s="125" t="s">
        <v>186</v>
      </c>
      <c r="E131" s="133"/>
      <c r="F131" s="132"/>
      <c r="G131" s="21"/>
      <c r="H131" s="129"/>
      <c r="I131" s="21"/>
      <c r="J131" s="129"/>
      <c r="K131" s="129"/>
      <c r="L131" s="21"/>
      <c r="M131" s="129"/>
      <c r="N131" s="21"/>
      <c r="O131" s="129"/>
      <c r="P131" s="129"/>
    </row>
    <row r="132" spans="2:16" x14ac:dyDescent="0.2">
      <c r="B132" s="39">
        <v>112</v>
      </c>
      <c r="C132" s="6">
        <v>37</v>
      </c>
      <c r="D132" s="151" t="s">
        <v>187</v>
      </c>
      <c r="E132" s="133">
        <v>231</v>
      </c>
      <c r="F132" s="132"/>
      <c r="G132" s="134">
        <v>379297</v>
      </c>
      <c r="H132" s="43">
        <v>329463</v>
      </c>
      <c r="I132" s="134">
        <v>245763</v>
      </c>
      <c r="J132" s="43">
        <v>159004</v>
      </c>
      <c r="K132" s="43">
        <v>85000</v>
      </c>
      <c r="L132" s="134">
        <v>162000</v>
      </c>
      <c r="M132" s="43">
        <v>181000</v>
      </c>
      <c r="N132" s="134">
        <v>25000</v>
      </c>
      <c r="O132" s="43">
        <v>247000</v>
      </c>
      <c r="P132" s="43">
        <v>105000</v>
      </c>
    </row>
    <row r="133" spans="2:16" x14ac:dyDescent="0.2">
      <c r="B133" s="39">
        <v>112</v>
      </c>
      <c r="C133" s="6">
        <v>38</v>
      </c>
      <c r="D133" s="151" t="s">
        <v>188</v>
      </c>
      <c r="E133" s="133">
        <v>232</v>
      </c>
      <c r="F133" s="132"/>
      <c r="G133" s="134">
        <v>506308</v>
      </c>
      <c r="H133" s="43">
        <v>397019</v>
      </c>
      <c r="I133" s="134">
        <v>352584</v>
      </c>
      <c r="J133" s="43">
        <v>284130</v>
      </c>
      <c r="K133" s="43">
        <v>309922</v>
      </c>
      <c r="L133" s="134">
        <v>309405</v>
      </c>
      <c r="M133" s="43">
        <v>323856</v>
      </c>
      <c r="N133" s="134">
        <v>377276</v>
      </c>
      <c r="O133" s="43">
        <v>323009</v>
      </c>
      <c r="P133" s="43">
        <v>350178</v>
      </c>
    </row>
    <row r="134" spans="2:16" x14ac:dyDescent="0.2">
      <c r="B134" s="39">
        <v>112</v>
      </c>
      <c r="C134" s="6">
        <v>39</v>
      </c>
      <c r="D134" s="151" t="s">
        <v>189</v>
      </c>
      <c r="E134" s="133">
        <v>233</v>
      </c>
      <c r="F134" s="132"/>
      <c r="G134" s="134">
        <v>0</v>
      </c>
      <c r="H134" s="43">
        <v>0</v>
      </c>
      <c r="I134" s="134">
        <v>0</v>
      </c>
      <c r="J134" s="43">
        <v>0</v>
      </c>
      <c r="K134" s="43">
        <v>28933</v>
      </c>
      <c r="L134" s="134">
        <v>29598</v>
      </c>
      <c r="M134" s="43">
        <v>29598</v>
      </c>
      <c r="N134" s="134">
        <v>29998</v>
      </c>
      <c r="O134" s="43">
        <v>22598</v>
      </c>
      <c r="P134" s="43">
        <v>22898</v>
      </c>
    </row>
    <row r="135" spans="2:16" x14ac:dyDescent="0.2">
      <c r="B135" s="39">
        <v>112</v>
      </c>
      <c r="C135" s="6">
        <v>40</v>
      </c>
      <c r="D135" s="151" t="s">
        <v>190</v>
      </c>
      <c r="E135" s="133">
        <v>234</v>
      </c>
      <c r="F135" s="132"/>
      <c r="G135" s="134">
        <v>184</v>
      </c>
      <c r="H135" s="43">
        <v>0</v>
      </c>
      <c r="I135" s="134">
        <v>0</v>
      </c>
      <c r="J135" s="43">
        <v>0</v>
      </c>
      <c r="K135" s="43">
        <v>0</v>
      </c>
      <c r="L135" s="134">
        <v>0</v>
      </c>
      <c r="M135" s="43">
        <v>0</v>
      </c>
      <c r="N135" s="134">
        <v>207</v>
      </c>
      <c r="O135" s="43">
        <v>616</v>
      </c>
      <c r="P135" s="43">
        <v>0</v>
      </c>
    </row>
    <row r="136" spans="2:16" x14ac:dyDescent="0.2">
      <c r="B136" s="39">
        <v>112</v>
      </c>
      <c r="C136" s="6">
        <v>41</v>
      </c>
      <c r="D136" s="151" t="s">
        <v>191</v>
      </c>
      <c r="E136" s="133">
        <v>235</v>
      </c>
      <c r="F136" s="132"/>
      <c r="G136" s="134">
        <v>42030</v>
      </c>
      <c r="H136" s="43">
        <v>45143</v>
      </c>
      <c r="I136" s="134">
        <v>43606</v>
      </c>
      <c r="J136" s="43">
        <v>30019</v>
      </c>
      <c r="K136" s="43">
        <v>24678</v>
      </c>
      <c r="L136" s="134">
        <v>29045</v>
      </c>
      <c r="M136" s="43">
        <v>35472</v>
      </c>
      <c r="N136" s="134">
        <v>33665</v>
      </c>
      <c r="O136" s="43">
        <v>30154</v>
      </c>
      <c r="P136" s="43">
        <v>27219</v>
      </c>
    </row>
    <row r="137" spans="2:16" x14ac:dyDescent="0.2">
      <c r="B137" s="39">
        <v>112</v>
      </c>
      <c r="C137" s="6">
        <v>42</v>
      </c>
      <c r="D137" s="151" t="s">
        <v>192</v>
      </c>
      <c r="E137" s="133">
        <v>236</v>
      </c>
      <c r="F137" s="132" t="s">
        <v>193</v>
      </c>
      <c r="G137" s="134">
        <v>116842</v>
      </c>
      <c r="H137" s="43">
        <v>114841</v>
      </c>
      <c r="I137" s="134">
        <v>111128</v>
      </c>
      <c r="J137" s="43">
        <v>114562</v>
      </c>
      <c r="K137" s="43">
        <v>107481</v>
      </c>
      <c r="L137" s="134">
        <v>109262</v>
      </c>
      <c r="M137" s="43">
        <v>90827</v>
      </c>
      <c r="N137" s="134">
        <v>79756</v>
      </c>
      <c r="O137" s="43">
        <v>19834</v>
      </c>
      <c r="P137" s="43">
        <v>-22182</v>
      </c>
    </row>
    <row r="138" spans="2:16" x14ac:dyDescent="0.2">
      <c r="B138" s="39">
        <v>112</v>
      </c>
      <c r="C138" s="6">
        <v>43</v>
      </c>
      <c r="D138" s="151" t="s">
        <v>194</v>
      </c>
      <c r="E138" s="133">
        <v>237</v>
      </c>
      <c r="F138" s="132"/>
      <c r="G138" s="134">
        <v>43951</v>
      </c>
      <c r="H138" s="43">
        <v>47837</v>
      </c>
      <c r="I138" s="134">
        <v>48087</v>
      </c>
      <c r="J138" s="43">
        <v>47772</v>
      </c>
      <c r="K138" s="43">
        <v>55346</v>
      </c>
      <c r="L138" s="134">
        <v>55262</v>
      </c>
      <c r="M138" s="43">
        <v>55806</v>
      </c>
      <c r="N138" s="134">
        <v>55843</v>
      </c>
      <c r="O138" s="43">
        <v>54723</v>
      </c>
      <c r="P138" s="43">
        <v>47154</v>
      </c>
    </row>
    <row r="139" spans="2:16" x14ac:dyDescent="0.2">
      <c r="B139" s="39">
        <v>112</v>
      </c>
      <c r="C139" s="6">
        <v>44</v>
      </c>
      <c r="D139" s="151" t="s">
        <v>195</v>
      </c>
      <c r="E139" s="133">
        <v>238</v>
      </c>
      <c r="F139" s="132"/>
      <c r="G139" s="134">
        <v>0</v>
      </c>
      <c r="H139" s="43">
        <v>0</v>
      </c>
      <c r="I139" s="134">
        <v>0</v>
      </c>
      <c r="J139" s="43">
        <v>0</v>
      </c>
      <c r="K139" s="43">
        <v>0</v>
      </c>
      <c r="L139" s="134">
        <v>0</v>
      </c>
      <c r="M139" s="43">
        <v>0</v>
      </c>
      <c r="N139" s="134">
        <v>0</v>
      </c>
      <c r="O139" s="43">
        <v>0</v>
      </c>
      <c r="P139" s="43">
        <v>0</v>
      </c>
    </row>
    <row r="140" spans="2:16" x14ac:dyDescent="0.2">
      <c r="B140" s="39">
        <v>112</v>
      </c>
      <c r="C140" s="6">
        <v>45</v>
      </c>
      <c r="D140" s="151" t="s">
        <v>196</v>
      </c>
      <c r="E140" s="133">
        <v>239</v>
      </c>
      <c r="F140" s="132"/>
      <c r="G140" s="134">
        <v>0</v>
      </c>
      <c r="H140" s="43">
        <v>0</v>
      </c>
      <c r="I140" s="134">
        <v>0</v>
      </c>
      <c r="J140" s="43">
        <v>0</v>
      </c>
      <c r="K140" s="43">
        <v>0</v>
      </c>
      <c r="L140" s="134">
        <v>0</v>
      </c>
      <c r="M140" s="43">
        <v>0</v>
      </c>
      <c r="N140" s="134">
        <v>0</v>
      </c>
      <c r="O140" s="43">
        <v>0</v>
      </c>
      <c r="P140" s="43">
        <v>0</v>
      </c>
    </row>
    <row r="141" spans="2:16" x14ac:dyDescent="0.2">
      <c r="B141" s="39">
        <v>113</v>
      </c>
      <c r="C141" s="6">
        <v>46</v>
      </c>
      <c r="D141" s="151" t="s">
        <v>197</v>
      </c>
      <c r="E141" s="133">
        <v>240</v>
      </c>
      <c r="F141" s="132"/>
      <c r="G141" s="134">
        <v>0</v>
      </c>
      <c r="H141" s="43">
        <v>0</v>
      </c>
      <c r="I141" s="134">
        <v>0</v>
      </c>
      <c r="J141" s="43">
        <v>0</v>
      </c>
      <c r="K141" s="43">
        <v>0</v>
      </c>
      <c r="L141" s="134">
        <v>0</v>
      </c>
      <c r="M141" s="43">
        <v>0</v>
      </c>
      <c r="N141" s="134">
        <v>0</v>
      </c>
      <c r="O141" s="43">
        <v>0</v>
      </c>
      <c r="P141" s="43">
        <v>0</v>
      </c>
    </row>
    <row r="142" spans="2:16" x14ac:dyDescent="0.2">
      <c r="B142" s="39">
        <v>113</v>
      </c>
      <c r="C142" s="6">
        <v>47</v>
      </c>
      <c r="D142" s="151" t="s">
        <v>198</v>
      </c>
      <c r="E142" s="133">
        <v>241</v>
      </c>
      <c r="F142" s="132"/>
      <c r="G142" s="134">
        <v>7377</v>
      </c>
      <c r="H142" s="43">
        <v>1437</v>
      </c>
      <c r="I142" s="134">
        <v>1358</v>
      </c>
      <c r="J142" s="43">
        <v>877</v>
      </c>
      <c r="K142" s="43">
        <v>1603</v>
      </c>
      <c r="L142" s="134">
        <v>1204</v>
      </c>
      <c r="M142" s="43">
        <v>2657</v>
      </c>
      <c r="N142" s="134">
        <v>2655</v>
      </c>
      <c r="O142" s="43">
        <v>2265</v>
      </c>
      <c r="P142" s="43">
        <v>1396</v>
      </c>
    </row>
    <row r="143" spans="2:16" x14ac:dyDescent="0.2">
      <c r="B143" s="39">
        <v>113</v>
      </c>
      <c r="C143" s="6">
        <v>48</v>
      </c>
      <c r="D143" s="151" t="s">
        <v>199</v>
      </c>
      <c r="E143" s="133">
        <v>242</v>
      </c>
      <c r="F143" s="132"/>
      <c r="G143" s="134">
        <v>24929</v>
      </c>
      <c r="H143" s="43">
        <v>22902</v>
      </c>
      <c r="I143" s="134">
        <v>24881</v>
      </c>
      <c r="J143" s="43">
        <v>20571</v>
      </c>
      <c r="K143" s="43">
        <v>19311</v>
      </c>
      <c r="L143" s="134">
        <v>16991</v>
      </c>
      <c r="M143" s="43">
        <v>18368</v>
      </c>
      <c r="N143" s="134">
        <v>18721</v>
      </c>
      <c r="O143" s="43">
        <v>17573</v>
      </c>
      <c r="P143" s="43">
        <v>17162</v>
      </c>
    </row>
    <row r="144" spans="2:16" x14ac:dyDescent="0.2">
      <c r="B144" s="39">
        <v>113</v>
      </c>
      <c r="C144" s="6">
        <v>49</v>
      </c>
      <c r="D144" s="151" t="s">
        <v>200</v>
      </c>
      <c r="E144" s="133">
        <v>243</v>
      </c>
      <c r="F144" s="132"/>
      <c r="G144" s="134">
        <v>525</v>
      </c>
      <c r="H144" s="43">
        <v>510</v>
      </c>
      <c r="I144" s="134">
        <v>665</v>
      </c>
      <c r="J144" s="43">
        <v>378</v>
      </c>
      <c r="K144" s="43">
        <v>7578</v>
      </c>
      <c r="L144" s="134">
        <v>7578</v>
      </c>
      <c r="M144" s="43">
        <v>7578</v>
      </c>
      <c r="N144" s="134">
        <v>7578</v>
      </c>
      <c r="O144" s="43">
        <v>0</v>
      </c>
      <c r="P144" s="43">
        <v>54196</v>
      </c>
    </row>
    <row r="145" spans="2:16" x14ac:dyDescent="0.2">
      <c r="B145" s="39">
        <v>113</v>
      </c>
      <c r="C145" s="6">
        <v>50</v>
      </c>
      <c r="D145" s="151" t="s">
        <v>201</v>
      </c>
      <c r="E145" s="133">
        <v>244</v>
      </c>
      <c r="F145" s="132"/>
      <c r="G145" s="134">
        <v>57756</v>
      </c>
      <c r="H145" s="43">
        <v>86094</v>
      </c>
      <c r="I145" s="134">
        <v>60430</v>
      </c>
      <c r="J145" s="43">
        <v>179196</v>
      </c>
      <c r="K145" s="43">
        <v>194980</v>
      </c>
      <c r="L145" s="134">
        <v>69869</v>
      </c>
      <c r="M145" s="43">
        <v>232230</v>
      </c>
      <c r="N145" s="134">
        <v>451242</v>
      </c>
      <c r="O145" s="43">
        <v>398232</v>
      </c>
      <c r="P145" s="43">
        <v>227247</v>
      </c>
    </row>
    <row r="146" spans="2:16" x14ac:dyDescent="0.2">
      <c r="B146" s="54">
        <v>113</v>
      </c>
      <c r="C146" s="152">
        <v>51</v>
      </c>
      <c r="D146" s="153" t="s">
        <v>202</v>
      </c>
      <c r="E146" s="154"/>
      <c r="F146" s="155"/>
      <c r="G146" s="156">
        <v>11094</v>
      </c>
      <c r="H146" s="58">
        <v>21235</v>
      </c>
      <c r="I146" s="156">
        <v>16261</v>
      </c>
      <c r="J146" s="58">
        <v>47776</v>
      </c>
      <c r="K146" s="58">
        <v>60063</v>
      </c>
      <c r="L146" s="156">
        <v>30468</v>
      </c>
      <c r="M146" s="58">
        <v>65204</v>
      </c>
      <c r="N146" s="156">
        <v>162319</v>
      </c>
      <c r="O146" s="58">
        <v>155179</v>
      </c>
      <c r="P146" s="58">
        <v>89717</v>
      </c>
    </row>
    <row r="147" spans="2:16" x14ac:dyDescent="0.2">
      <c r="B147" s="39">
        <v>113</v>
      </c>
      <c r="C147" s="6">
        <v>52</v>
      </c>
      <c r="D147" s="151" t="s">
        <v>203</v>
      </c>
      <c r="E147" s="133">
        <v>245</v>
      </c>
      <c r="F147" s="132"/>
      <c r="G147" s="134">
        <v>0</v>
      </c>
      <c r="H147" s="43">
        <v>0</v>
      </c>
      <c r="I147" s="134">
        <v>0</v>
      </c>
      <c r="J147" s="43">
        <v>0</v>
      </c>
      <c r="K147" s="43">
        <v>1055</v>
      </c>
      <c r="L147" s="134">
        <v>3119</v>
      </c>
      <c r="M147" s="43">
        <v>7041</v>
      </c>
      <c r="N147" s="134">
        <v>19996</v>
      </c>
      <c r="O147" s="43">
        <v>0</v>
      </c>
      <c r="P147" s="43">
        <v>0</v>
      </c>
    </row>
    <row r="148" spans="2:16" x14ac:dyDescent="0.2">
      <c r="B148" s="54">
        <v>113</v>
      </c>
      <c r="C148" s="152">
        <v>53</v>
      </c>
      <c r="D148" s="153" t="s">
        <v>204</v>
      </c>
      <c r="E148" s="154"/>
      <c r="F148" s="155"/>
      <c r="G148" s="156">
        <v>0</v>
      </c>
      <c r="H148" s="58">
        <v>0</v>
      </c>
      <c r="I148" s="156">
        <v>0</v>
      </c>
      <c r="J148" s="58">
        <v>0</v>
      </c>
      <c r="K148" s="58">
        <v>0</v>
      </c>
      <c r="L148" s="156">
        <v>1055</v>
      </c>
      <c r="M148" s="58">
        <v>3119</v>
      </c>
      <c r="N148" s="156">
        <v>7041</v>
      </c>
      <c r="O148" s="58">
        <v>0</v>
      </c>
      <c r="P148" s="58">
        <v>0</v>
      </c>
    </row>
    <row r="149" spans="2:16" x14ac:dyDescent="0.2">
      <c r="B149" s="139">
        <v>113</v>
      </c>
      <c r="C149" s="140">
        <v>54</v>
      </c>
      <c r="D149" s="157" t="s">
        <v>205</v>
      </c>
      <c r="E149" s="142"/>
      <c r="F149" s="143"/>
      <c r="G149" s="144">
        <v>1168104</v>
      </c>
      <c r="H149" s="145">
        <v>1024010</v>
      </c>
      <c r="I149" s="144">
        <v>872241</v>
      </c>
      <c r="J149" s="145">
        <v>788733</v>
      </c>
      <c r="K149" s="145">
        <v>775824</v>
      </c>
      <c r="L149" s="144">
        <v>761811</v>
      </c>
      <c r="M149" s="145">
        <v>916110</v>
      </c>
      <c r="N149" s="144">
        <v>932577</v>
      </c>
      <c r="O149" s="145">
        <v>960825</v>
      </c>
      <c r="P149" s="145">
        <v>740551</v>
      </c>
    </row>
    <row r="150" spans="2:16" x14ac:dyDescent="0.2">
      <c r="B150" s="39">
        <v>113</v>
      </c>
      <c r="C150" s="6">
        <v>55</v>
      </c>
      <c r="D150" s="125" t="s">
        <v>206</v>
      </c>
      <c r="E150" s="133"/>
      <c r="F150" s="132"/>
      <c r="G150" s="21"/>
      <c r="H150" s="129"/>
      <c r="I150" s="21"/>
      <c r="J150" s="129"/>
      <c r="K150" s="129"/>
      <c r="L150" s="21"/>
      <c r="M150" s="129"/>
      <c r="N150" s="21"/>
      <c r="O150" s="129"/>
      <c r="P150" s="129"/>
    </row>
    <row r="151" spans="2:16" x14ac:dyDescent="0.2">
      <c r="B151" s="39">
        <v>113</v>
      </c>
      <c r="C151" s="6">
        <v>56</v>
      </c>
      <c r="D151" s="151" t="s">
        <v>207</v>
      </c>
      <c r="E151" s="133">
        <v>252</v>
      </c>
      <c r="F151" s="132"/>
      <c r="G151" s="134">
        <v>93055</v>
      </c>
      <c r="H151" s="43">
        <v>88764</v>
      </c>
      <c r="I151" s="134">
        <v>82187</v>
      </c>
      <c r="J151" s="43">
        <v>70204</v>
      </c>
      <c r="K151" s="43">
        <v>59178</v>
      </c>
      <c r="L151" s="134">
        <v>57241</v>
      </c>
      <c r="M151" s="43">
        <v>70301</v>
      </c>
      <c r="N151" s="134">
        <v>87430</v>
      </c>
      <c r="O151" s="43">
        <v>94479</v>
      </c>
      <c r="P151" s="43">
        <v>98536</v>
      </c>
    </row>
    <row r="152" spans="2:16" x14ac:dyDescent="0.2">
      <c r="B152" s="39">
        <v>113</v>
      </c>
      <c r="C152" s="6">
        <v>57</v>
      </c>
      <c r="D152" s="151" t="s">
        <v>208</v>
      </c>
      <c r="E152" s="133">
        <v>255</v>
      </c>
      <c r="F152" s="132" t="s">
        <v>209</v>
      </c>
      <c r="G152" s="134">
        <v>0</v>
      </c>
      <c r="H152" s="43">
        <v>0</v>
      </c>
      <c r="I152" s="134">
        <v>0</v>
      </c>
      <c r="J152" s="43">
        <v>0</v>
      </c>
      <c r="K152" s="43">
        <v>0</v>
      </c>
      <c r="L152" s="134">
        <v>0</v>
      </c>
      <c r="M152" s="43">
        <v>3</v>
      </c>
      <c r="N152" s="134">
        <v>25</v>
      </c>
      <c r="O152" s="43">
        <v>116</v>
      </c>
      <c r="P152" s="43">
        <v>320</v>
      </c>
    </row>
    <row r="153" spans="2:16" x14ac:dyDescent="0.2">
      <c r="B153" s="39">
        <v>113</v>
      </c>
      <c r="C153" s="6">
        <v>58</v>
      </c>
      <c r="D153" s="151" t="s">
        <v>210</v>
      </c>
      <c r="E153" s="133">
        <v>256</v>
      </c>
      <c r="F153" s="132"/>
      <c r="G153" s="134">
        <v>1675</v>
      </c>
      <c r="H153" s="43">
        <v>2277</v>
      </c>
      <c r="I153" s="134">
        <v>2883</v>
      </c>
      <c r="J153" s="43">
        <v>3421</v>
      </c>
      <c r="K153" s="43">
        <v>863</v>
      </c>
      <c r="L153" s="134">
        <v>1274</v>
      </c>
      <c r="M153" s="43">
        <v>1867</v>
      </c>
      <c r="N153" s="134">
        <v>3076</v>
      </c>
      <c r="O153" s="43">
        <v>5031</v>
      </c>
      <c r="P153" s="43">
        <v>2888</v>
      </c>
    </row>
    <row r="154" spans="2:16" x14ac:dyDescent="0.2">
      <c r="B154" s="39">
        <v>113</v>
      </c>
      <c r="C154" s="6">
        <v>59</v>
      </c>
      <c r="D154" s="151" t="s">
        <v>211</v>
      </c>
      <c r="E154" s="133">
        <v>253</v>
      </c>
      <c r="F154" s="132">
        <v>269</v>
      </c>
      <c r="G154" s="134">
        <v>313584</v>
      </c>
      <c r="H154" s="43">
        <v>316010</v>
      </c>
      <c r="I154" s="134">
        <v>398297</v>
      </c>
      <c r="J154" s="43">
        <v>352032</v>
      </c>
      <c r="K154" s="43">
        <v>330907</v>
      </c>
      <c r="L154" s="134">
        <v>386372</v>
      </c>
      <c r="M154" s="43">
        <v>222081</v>
      </c>
      <c r="N154" s="134">
        <v>177484</v>
      </c>
      <c r="O154" s="43">
        <v>150729</v>
      </c>
      <c r="P154" s="43">
        <v>195278</v>
      </c>
    </row>
    <row r="155" spans="2:16" x14ac:dyDescent="0.2">
      <c r="B155" s="39">
        <v>113</v>
      </c>
      <c r="C155" s="6">
        <v>60</v>
      </c>
      <c r="D155" s="151" t="s">
        <v>212</v>
      </c>
      <c r="E155" s="133">
        <v>254</v>
      </c>
      <c r="F155" s="132">
        <v>278</v>
      </c>
      <c r="G155" s="134">
        <v>1088714</v>
      </c>
      <c r="H155" s="43">
        <v>1141625</v>
      </c>
      <c r="I155" s="134">
        <v>135698</v>
      </c>
      <c r="J155" s="43">
        <v>138764</v>
      </c>
      <c r="K155" s="43">
        <v>136459</v>
      </c>
      <c r="L155" s="134">
        <v>146020</v>
      </c>
      <c r="M155" s="43">
        <v>124256</v>
      </c>
      <c r="N155" s="134">
        <v>118744</v>
      </c>
      <c r="O155" s="43">
        <v>98078</v>
      </c>
      <c r="P155" s="43">
        <v>38716</v>
      </c>
    </row>
    <row r="156" spans="2:16" x14ac:dyDescent="0.2">
      <c r="B156" s="39">
        <v>113</v>
      </c>
      <c r="C156" s="6">
        <v>61</v>
      </c>
      <c r="D156" s="151" t="s">
        <v>213</v>
      </c>
      <c r="E156" s="133">
        <v>257</v>
      </c>
      <c r="F156" s="132"/>
      <c r="G156" s="134">
        <v>0</v>
      </c>
      <c r="H156" s="43">
        <v>0</v>
      </c>
      <c r="I156" s="134">
        <v>0</v>
      </c>
      <c r="J156" s="43">
        <v>0</v>
      </c>
      <c r="K156" s="43">
        <v>0</v>
      </c>
      <c r="L156" s="134">
        <v>0</v>
      </c>
      <c r="M156" s="43">
        <v>0</v>
      </c>
      <c r="N156" s="134">
        <v>0</v>
      </c>
      <c r="O156" s="43">
        <v>10</v>
      </c>
      <c r="P156" s="43">
        <v>131</v>
      </c>
    </row>
    <row r="157" spans="2:16" x14ac:dyDescent="0.2">
      <c r="B157" s="39">
        <v>113</v>
      </c>
      <c r="C157" s="6" t="s">
        <v>214</v>
      </c>
      <c r="D157" s="151" t="s">
        <v>215</v>
      </c>
      <c r="E157" s="133" t="s">
        <v>216</v>
      </c>
      <c r="F157" s="132" t="s">
        <v>217</v>
      </c>
      <c r="G157" s="134">
        <v>2204751</v>
      </c>
      <c r="H157" s="43">
        <v>2247016</v>
      </c>
      <c r="I157" s="134">
        <v>2250580</v>
      </c>
      <c r="J157" s="43">
        <v>2167350</v>
      </c>
      <c r="K157" s="43">
        <v>2097498</v>
      </c>
      <c r="L157" s="134">
        <v>1995160</v>
      </c>
      <c r="M157" s="43">
        <v>1771746</v>
      </c>
      <c r="N157" s="134">
        <v>1515925</v>
      </c>
      <c r="O157" s="43">
        <v>1504119</v>
      </c>
      <c r="P157" s="43">
        <v>1318907</v>
      </c>
    </row>
    <row r="158" spans="2:16" x14ac:dyDescent="0.2">
      <c r="B158" s="139">
        <v>113</v>
      </c>
      <c r="C158" s="140">
        <v>65</v>
      </c>
      <c r="D158" s="157" t="s">
        <v>218</v>
      </c>
      <c r="E158" s="142"/>
      <c r="F158" s="143"/>
      <c r="G158" s="144">
        <v>3701779</v>
      </c>
      <c r="H158" s="145">
        <v>3795693</v>
      </c>
      <c r="I158" s="144">
        <v>2869646</v>
      </c>
      <c r="J158" s="145">
        <v>2731772</v>
      </c>
      <c r="K158" s="145">
        <v>2624905</v>
      </c>
      <c r="L158" s="144">
        <v>2586066</v>
      </c>
      <c r="M158" s="145">
        <v>2190254</v>
      </c>
      <c r="N158" s="144">
        <v>1902684</v>
      </c>
      <c r="O158" s="145">
        <v>1852562</v>
      </c>
      <c r="P158" s="145">
        <v>1654777</v>
      </c>
    </row>
    <row r="159" spans="2:16" ht="15" thickBot="1" x14ac:dyDescent="0.25">
      <c r="B159" s="71">
        <v>113</v>
      </c>
      <c r="C159" s="158">
        <v>66</v>
      </c>
      <c r="D159" s="159" t="s">
        <v>219</v>
      </c>
      <c r="E159" s="160">
        <v>2</v>
      </c>
      <c r="F159" s="161">
        <v>2</v>
      </c>
      <c r="G159" s="76">
        <v>12963548</v>
      </c>
      <c r="H159" s="75">
        <v>12625792</v>
      </c>
      <c r="I159" s="76">
        <v>11593972</v>
      </c>
      <c r="J159" s="75">
        <v>11196859</v>
      </c>
      <c r="K159" s="75">
        <v>11014386</v>
      </c>
      <c r="L159" s="76">
        <v>10939315</v>
      </c>
      <c r="M159" s="75">
        <v>10837953</v>
      </c>
      <c r="N159" s="76">
        <v>10267232</v>
      </c>
      <c r="O159" s="75">
        <v>9567478</v>
      </c>
      <c r="P159" s="75">
        <v>8828260</v>
      </c>
    </row>
    <row r="160" spans="2:16" ht="15" thickTop="1" x14ac:dyDescent="0.2"/>
  </sheetData>
  <mergeCells count="1">
    <mergeCell ref="B5:N5"/>
  </mergeCells>
  <printOptions horizontalCentered="1"/>
  <pageMargins left="0.45" right="0.45" top="0.5" bottom="0.5" header="0.3" footer="0.3"/>
  <pageSetup scale="55" fitToHeight="0" orientation="landscape" r:id="rId1"/>
  <headerFooter>
    <oddFooter>&amp;RPage &amp;P of &amp;N</oddFooter>
  </headerFooter>
  <rowBreaks count="3" manualBreakCount="3">
    <brk id="40" max="16383" man="1"/>
    <brk id="75" max="16383" man="1"/>
    <brk id="11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109"/>
  <sheetViews>
    <sheetView zoomScaleNormal="100" workbookViewId="0">
      <pane xSplit="4" ySplit="7" topLeftCell="E94" activePane="bottomRight" state="frozen"/>
      <selection pane="topRight"/>
      <selection pane="bottomLeft"/>
      <selection pane="bottomRight"/>
    </sheetView>
  </sheetViews>
  <sheetFormatPr defaultRowHeight="14.25" x14ac:dyDescent="0.2"/>
  <cols>
    <col min="1" max="1" width="2.75" customWidth="1"/>
    <col min="2" max="2" width="5.125" customWidth="1"/>
    <col min="3" max="3" width="7.75" customWidth="1"/>
    <col min="4" max="4" width="55.25" bestFit="1" customWidth="1"/>
    <col min="5" max="14" width="11.75" customWidth="1"/>
  </cols>
  <sheetData>
    <row r="1" spans="2:14" ht="15" x14ac:dyDescent="0.25">
      <c r="B1" s="20" t="s">
        <v>31</v>
      </c>
    </row>
    <row r="2" spans="2:14" x14ac:dyDescent="0.2">
      <c r="B2" s="22" t="s">
        <v>32</v>
      </c>
      <c r="C2" s="22"/>
      <c r="D2" s="22"/>
      <c r="E2" s="22"/>
      <c r="F2" s="22"/>
      <c r="G2" s="22"/>
      <c r="H2" s="22"/>
      <c r="I2" s="22"/>
    </row>
    <row r="3" spans="2:14" x14ac:dyDescent="0.2">
      <c r="B3" s="22" t="s">
        <v>33</v>
      </c>
      <c r="C3" s="22"/>
      <c r="D3" s="22"/>
      <c r="E3" s="22"/>
      <c r="F3" s="22"/>
      <c r="G3" s="22"/>
      <c r="H3" s="22"/>
      <c r="I3" s="22"/>
    </row>
    <row r="4" spans="2:14" x14ac:dyDescent="0.2">
      <c r="B4" s="22"/>
      <c r="N4" s="23" t="s">
        <v>34</v>
      </c>
    </row>
    <row r="5" spans="2:14" ht="15" x14ac:dyDescent="0.25">
      <c r="B5" s="194" t="s">
        <v>220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62"/>
      <c r="N5" s="24" t="s">
        <v>36</v>
      </c>
    </row>
    <row r="6" spans="2:14" x14ac:dyDescent="0.2">
      <c r="B6" s="25" t="s">
        <v>37</v>
      </c>
      <c r="C6" s="26" t="s">
        <v>3</v>
      </c>
      <c r="D6" s="27"/>
      <c r="E6" s="195" t="s">
        <v>39</v>
      </c>
      <c r="F6" s="195"/>
      <c r="G6" s="195"/>
      <c r="H6" s="195"/>
      <c r="I6" s="195"/>
      <c r="J6" s="195"/>
      <c r="K6" s="195"/>
      <c r="L6" s="195"/>
      <c r="M6" s="195"/>
      <c r="N6" s="196"/>
    </row>
    <row r="7" spans="2:14" ht="15" x14ac:dyDescent="0.25">
      <c r="B7" s="31" t="s">
        <v>40</v>
      </c>
      <c r="C7" s="32" t="s">
        <v>40</v>
      </c>
      <c r="D7" s="33" t="s">
        <v>41</v>
      </c>
      <c r="E7" s="163">
        <v>43465</v>
      </c>
      <c r="F7" s="36">
        <v>43100</v>
      </c>
      <c r="G7" s="36">
        <v>42735</v>
      </c>
      <c r="H7" s="36">
        <v>42369</v>
      </c>
      <c r="I7" s="37">
        <v>42004</v>
      </c>
      <c r="J7" s="35">
        <v>41639</v>
      </c>
      <c r="K7" s="36">
        <v>41274</v>
      </c>
      <c r="L7" s="36">
        <v>40908</v>
      </c>
      <c r="M7" s="36">
        <v>40543</v>
      </c>
      <c r="N7" s="37">
        <v>40178</v>
      </c>
    </row>
    <row r="8" spans="2:14" x14ac:dyDescent="0.2">
      <c r="B8" s="39">
        <v>200</v>
      </c>
      <c r="C8" s="164">
        <v>1</v>
      </c>
      <c r="D8" s="40" t="s">
        <v>221</v>
      </c>
      <c r="E8" s="165"/>
      <c r="F8" s="165"/>
      <c r="G8" s="165"/>
      <c r="H8" s="165"/>
      <c r="I8" s="165"/>
      <c r="J8" s="165"/>
      <c r="K8" s="165"/>
      <c r="L8" s="165"/>
      <c r="M8" s="165"/>
      <c r="N8" s="165"/>
    </row>
    <row r="9" spans="2:14" x14ac:dyDescent="0.2">
      <c r="B9" s="39">
        <v>200</v>
      </c>
      <c r="C9" s="164">
        <v>2</v>
      </c>
      <c r="D9" s="166" t="s">
        <v>222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</row>
    <row r="10" spans="2:14" x14ac:dyDescent="0.2">
      <c r="B10" s="39">
        <v>200</v>
      </c>
      <c r="C10" s="167" t="s">
        <v>223</v>
      </c>
      <c r="D10" s="69" t="s">
        <v>224</v>
      </c>
      <c r="E10" s="168">
        <v>14812357</v>
      </c>
      <c r="F10" s="168">
        <v>13969169</v>
      </c>
      <c r="G10" s="168">
        <v>13437713</v>
      </c>
      <c r="H10" s="168">
        <v>12874317</v>
      </c>
      <c r="I10" s="168">
        <v>12545042</v>
      </c>
      <c r="J10" s="168">
        <v>12204053</v>
      </c>
      <c r="K10" s="168">
        <v>11345957</v>
      </c>
      <c r="L10" s="168">
        <v>10155469</v>
      </c>
      <c r="M10" s="168">
        <v>9793926</v>
      </c>
      <c r="N10" s="168">
        <v>9309782</v>
      </c>
    </row>
    <row r="11" spans="2:14" x14ac:dyDescent="0.2">
      <c r="B11" s="39">
        <v>200</v>
      </c>
      <c r="C11" s="167" t="s">
        <v>225</v>
      </c>
      <c r="D11" s="69" t="s">
        <v>226</v>
      </c>
      <c r="E11" s="168">
        <v>1315</v>
      </c>
      <c r="F11" s="168">
        <v>1129</v>
      </c>
      <c r="G11" s="168">
        <v>645</v>
      </c>
      <c r="H11" s="168">
        <v>378</v>
      </c>
      <c r="I11" s="168">
        <v>9473</v>
      </c>
      <c r="J11" s="168">
        <v>17051</v>
      </c>
      <c r="K11" s="168">
        <v>24629</v>
      </c>
      <c r="L11" s="168">
        <v>32207</v>
      </c>
      <c r="M11" s="168">
        <v>0</v>
      </c>
      <c r="N11" s="168">
        <v>55396</v>
      </c>
    </row>
    <row r="12" spans="2:14" x14ac:dyDescent="0.2">
      <c r="B12" s="39">
        <v>200</v>
      </c>
      <c r="C12" s="167" t="s">
        <v>227</v>
      </c>
      <c r="D12" s="69" t="s">
        <v>228</v>
      </c>
      <c r="E12" s="168">
        <v>0</v>
      </c>
      <c r="F12" s="168">
        <v>0</v>
      </c>
      <c r="G12" s="168">
        <v>0</v>
      </c>
      <c r="H12" s="168">
        <v>0</v>
      </c>
      <c r="I12" s="168">
        <v>0</v>
      </c>
      <c r="J12" s="168">
        <v>0</v>
      </c>
      <c r="K12" s="168">
        <v>0</v>
      </c>
      <c r="L12" s="168">
        <v>0</v>
      </c>
      <c r="M12" s="168">
        <v>0</v>
      </c>
      <c r="N12" s="168">
        <v>0</v>
      </c>
    </row>
    <row r="13" spans="2:14" x14ac:dyDescent="0.2">
      <c r="B13" s="39">
        <v>200</v>
      </c>
      <c r="C13" s="167" t="s">
        <v>229</v>
      </c>
      <c r="D13" s="69" t="s">
        <v>230</v>
      </c>
      <c r="E13" s="168">
        <v>239857</v>
      </c>
      <c r="F13" s="168">
        <v>275014</v>
      </c>
      <c r="G13" s="168">
        <v>159345</v>
      </c>
      <c r="H13" s="168">
        <v>65892</v>
      </c>
      <c r="I13" s="168">
        <v>77684</v>
      </c>
      <c r="J13" s="168">
        <v>124589</v>
      </c>
      <c r="K13" s="168">
        <v>155625</v>
      </c>
      <c r="L13" s="168">
        <v>38998</v>
      </c>
      <c r="M13" s="168">
        <v>58822</v>
      </c>
      <c r="N13" s="168">
        <v>201013</v>
      </c>
    </row>
    <row r="14" spans="2:14" x14ac:dyDescent="0.2">
      <c r="B14" s="39">
        <v>200</v>
      </c>
      <c r="C14" s="167" t="s">
        <v>231</v>
      </c>
      <c r="D14" s="69" t="s">
        <v>232</v>
      </c>
      <c r="E14" s="168">
        <v>0</v>
      </c>
      <c r="F14" s="168">
        <v>0</v>
      </c>
      <c r="G14" s="168">
        <v>0</v>
      </c>
      <c r="H14" s="168">
        <v>0</v>
      </c>
      <c r="I14" s="168">
        <v>0</v>
      </c>
      <c r="J14" s="168">
        <v>0</v>
      </c>
      <c r="K14" s="168">
        <v>0</v>
      </c>
      <c r="L14" s="168">
        <v>0</v>
      </c>
      <c r="M14" s="168">
        <v>0</v>
      </c>
      <c r="N14" s="168">
        <v>0</v>
      </c>
    </row>
    <row r="15" spans="2:14" x14ac:dyDescent="0.2">
      <c r="B15" s="39">
        <v>200</v>
      </c>
      <c r="C15" s="167" t="s">
        <v>233</v>
      </c>
      <c r="D15" s="169" t="s">
        <v>234</v>
      </c>
      <c r="E15" s="168">
        <v>15053529</v>
      </c>
      <c r="F15" s="168">
        <v>14245312</v>
      </c>
      <c r="G15" s="168">
        <v>13597702</v>
      </c>
      <c r="H15" s="168">
        <v>12940588</v>
      </c>
      <c r="I15" s="168">
        <v>12632199</v>
      </c>
      <c r="J15" s="168">
        <v>12345693</v>
      </c>
      <c r="K15" s="168">
        <v>11526211</v>
      </c>
      <c r="L15" s="168">
        <v>10226674</v>
      </c>
      <c r="M15" s="168">
        <v>9852748</v>
      </c>
      <c r="N15" s="168">
        <v>9566192</v>
      </c>
    </row>
    <row r="16" spans="2:14" x14ac:dyDescent="0.2">
      <c r="B16" s="39">
        <v>200</v>
      </c>
      <c r="C16" s="167" t="s">
        <v>235</v>
      </c>
      <c r="D16" s="85" t="s">
        <v>236</v>
      </c>
      <c r="E16" s="168">
        <v>0</v>
      </c>
      <c r="F16" s="168">
        <v>0</v>
      </c>
      <c r="G16" s="168">
        <v>0</v>
      </c>
      <c r="H16" s="168">
        <v>0</v>
      </c>
      <c r="I16" s="168">
        <v>0</v>
      </c>
      <c r="J16" s="168">
        <v>0</v>
      </c>
      <c r="K16" s="168">
        <v>0</v>
      </c>
      <c r="L16" s="168">
        <v>0</v>
      </c>
      <c r="M16" s="168">
        <v>0</v>
      </c>
      <c r="N16" s="168">
        <v>0</v>
      </c>
    </row>
    <row r="17" spans="2:14" x14ac:dyDescent="0.2">
      <c r="B17" s="39">
        <v>200</v>
      </c>
      <c r="C17" s="167" t="s">
        <v>237</v>
      </c>
      <c r="D17" s="85" t="s">
        <v>238</v>
      </c>
      <c r="E17" s="168">
        <v>39536</v>
      </c>
      <c r="F17" s="168">
        <v>53580</v>
      </c>
      <c r="G17" s="168">
        <v>52636</v>
      </c>
      <c r="H17" s="168">
        <v>56042</v>
      </c>
      <c r="I17" s="168">
        <v>55148</v>
      </c>
      <c r="J17" s="168">
        <v>28895</v>
      </c>
      <c r="K17" s="168">
        <v>18568</v>
      </c>
      <c r="L17" s="168">
        <v>18534</v>
      </c>
      <c r="M17" s="168">
        <v>54098</v>
      </c>
      <c r="N17" s="168">
        <v>38532</v>
      </c>
    </row>
    <row r="18" spans="2:14" x14ac:dyDescent="0.2">
      <c r="B18" s="39">
        <v>200</v>
      </c>
      <c r="C18" s="167" t="s">
        <v>239</v>
      </c>
      <c r="D18" s="85" t="s">
        <v>47</v>
      </c>
      <c r="E18" s="168">
        <v>550466</v>
      </c>
      <c r="F18" s="168">
        <v>495937</v>
      </c>
      <c r="G18" s="168">
        <v>420277</v>
      </c>
      <c r="H18" s="168">
        <v>408795</v>
      </c>
      <c r="I18" s="168">
        <v>253525</v>
      </c>
      <c r="J18" s="168">
        <v>310318</v>
      </c>
      <c r="K18" s="168">
        <v>766035</v>
      </c>
      <c r="L18" s="168">
        <v>1282463</v>
      </c>
      <c r="M18" s="168">
        <v>628386</v>
      </c>
      <c r="N18" s="168">
        <v>358732</v>
      </c>
    </row>
    <row r="19" spans="2:14" x14ac:dyDescent="0.2">
      <c r="B19" s="39">
        <v>200</v>
      </c>
      <c r="C19" s="167" t="s">
        <v>240</v>
      </c>
      <c r="D19" s="85" t="s">
        <v>241</v>
      </c>
      <c r="E19" s="168">
        <v>282792</v>
      </c>
      <c r="F19" s="168">
        <v>282792</v>
      </c>
      <c r="G19" s="168">
        <v>282792</v>
      </c>
      <c r="H19" s="168">
        <v>15622</v>
      </c>
      <c r="I19" s="168">
        <v>282792</v>
      </c>
      <c r="J19" s="168">
        <v>282792</v>
      </c>
      <c r="K19" s="168">
        <v>282725</v>
      </c>
      <c r="L19" s="168">
        <v>251782</v>
      </c>
      <c r="M19" s="168">
        <v>251782</v>
      </c>
      <c r="N19" s="168">
        <v>251693</v>
      </c>
    </row>
    <row r="20" spans="2:14" x14ac:dyDescent="0.2">
      <c r="B20" s="47">
        <v>200</v>
      </c>
      <c r="C20" s="170" t="s">
        <v>242</v>
      </c>
      <c r="D20" s="171" t="s">
        <v>243</v>
      </c>
      <c r="E20" s="172">
        <v>15926323</v>
      </c>
      <c r="F20" s="172">
        <v>15077621</v>
      </c>
      <c r="G20" s="172">
        <v>14353407</v>
      </c>
      <c r="H20" s="172">
        <v>13688217</v>
      </c>
      <c r="I20" s="172">
        <v>13223664</v>
      </c>
      <c r="J20" s="172">
        <v>12967697</v>
      </c>
      <c r="K20" s="172">
        <v>12593540</v>
      </c>
      <c r="L20" s="172">
        <v>11779453</v>
      </c>
      <c r="M20" s="172">
        <v>10787014</v>
      </c>
      <c r="N20" s="172">
        <v>10215148</v>
      </c>
    </row>
    <row r="21" spans="2:14" x14ac:dyDescent="0.2">
      <c r="B21" s="39">
        <v>200</v>
      </c>
      <c r="C21" s="167" t="s">
        <v>244</v>
      </c>
      <c r="D21" s="173" t="s">
        <v>245</v>
      </c>
      <c r="E21" s="168">
        <v>6013978</v>
      </c>
      <c r="F21" s="168">
        <v>5617412</v>
      </c>
      <c r="G21" s="168">
        <v>5296902</v>
      </c>
      <c r="H21" s="168">
        <v>378</v>
      </c>
      <c r="I21" s="168">
        <v>4762768</v>
      </c>
      <c r="J21" s="168">
        <v>4566548</v>
      </c>
      <c r="K21" s="168">
        <v>4284645</v>
      </c>
      <c r="L21" s="168">
        <v>3934000</v>
      </c>
      <c r="M21" s="168">
        <v>3703042</v>
      </c>
      <c r="N21" s="168">
        <v>3626535</v>
      </c>
    </row>
    <row r="22" spans="2:14" x14ac:dyDescent="0.2">
      <c r="B22" s="39">
        <v>200</v>
      </c>
      <c r="C22" s="167" t="s">
        <v>246</v>
      </c>
      <c r="D22" s="166" t="s">
        <v>247</v>
      </c>
      <c r="E22" s="168">
        <v>9912345</v>
      </c>
      <c r="F22" s="168">
        <v>9460210</v>
      </c>
      <c r="G22" s="168">
        <v>9056505</v>
      </c>
      <c r="H22" s="168">
        <v>8658915</v>
      </c>
      <c r="I22" s="168">
        <v>8460896</v>
      </c>
      <c r="J22" s="168">
        <v>8401149</v>
      </c>
      <c r="K22" s="168">
        <v>8308895</v>
      </c>
      <c r="L22" s="168">
        <v>7845454</v>
      </c>
      <c r="M22" s="168">
        <v>7083972</v>
      </c>
      <c r="N22" s="168">
        <v>6588614</v>
      </c>
    </row>
    <row r="23" spans="2:14" x14ac:dyDescent="0.2">
      <c r="B23" s="39">
        <v>200</v>
      </c>
      <c r="C23" s="174">
        <v>16</v>
      </c>
      <c r="D23" s="166" t="s">
        <v>248</v>
      </c>
      <c r="E23" s="165"/>
      <c r="F23" s="165"/>
      <c r="G23" s="165"/>
      <c r="H23" s="165"/>
      <c r="I23" s="165"/>
      <c r="J23" s="165"/>
      <c r="K23" s="165"/>
      <c r="L23" s="165"/>
      <c r="M23" s="165"/>
      <c r="N23" s="165"/>
    </row>
    <row r="24" spans="2:14" x14ac:dyDescent="0.2">
      <c r="B24" s="39">
        <v>200</v>
      </c>
      <c r="C24" s="174">
        <v>17</v>
      </c>
      <c r="D24" s="166" t="s">
        <v>222</v>
      </c>
      <c r="E24" s="165"/>
      <c r="F24" s="165"/>
      <c r="G24" s="165"/>
      <c r="H24" s="165"/>
      <c r="I24" s="165"/>
      <c r="J24" s="165"/>
      <c r="K24" s="165"/>
      <c r="L24" s="165"/>
      <c r="M24" s="165"/>
      <c r="N24" s="165"/>
    </row>
    <row r="25" spans="2:14" x14ac:dyDescent="0.2">
      <c r="B25" s="39">
        <v>200</v>
      </c>
      <c r="C25" s="167" t="s">
        <v>249</v>
      </c>
      <c r="D25" s="85" t="s">
        <v>250</v>
      </c>
      <c r="E25" s="168">
        <v>5631729</v>
      </c>
      <c r="F25" s="168">
        <v>5298939</v>
      </c>
      <c r="G25" s="168">
        <v>5031137</v>
      </c>
      <c r="H25" s="168">
        <v>4793518</v>
      </c>
      <c r="I25" s="168">
        <v>4540942</v>
      </c>
      <c r="J25" s="168">
        <v>4339547</v>
      </c>
      <c r="K25" s="168">
        <v>4078915</v>
      </c>
      <c r="L25" s="168">
        <v>3724291</v>
      </c>
      <c r="M25" s="168">
        <v>3524755</v>
      </c>
      <c r="N25" s="168">
        <v>3303600</v>
      </c>
    </row>
    <row r="26" spans="2:14" x14ac:dyDescent="0.2">
      <c r="B26" s="39">
        <v>200</v>
      </c>
      <c r="C26" s="167" t="s">
        <v>251</v>
      </c>
      <c r="D26" s="175" t="s">
        <v>252</v>
      </c>
      <c r="E26" s="168">
        <v>244001</v>
      </c>
      <c r="F26" s="168">
        <v>188664</v>
      </c>
      <c r="G26" s="168">
        <v>144716</v>
      </c>
      <c r="H26" s="168">
        <v>124309</v>
      </c>
      <c r="I26" s="168">
        <v>120641</v>
      </c>
      <c r="J26" s="168">
        <v>136702</v>
      </c>
      <c r="K26" s="168">
        <v>126141</v>
      </c>
      <c r="L26" s="168">
        <v>139854</v>
      </c>
      <c r="M26" s="168">
        <v>118077</v>
      </c>
      <c r="N26" s="168">
        <v>272319</v>
      </c>
    </row>
    <row r="27" spans="2:14" x14ac:dyDescent="0.2">
      <c r="B27" s="47">
        <v>200</v>
      </c>
      <c r="C27" s="170" t="s">
        <v>253</v>
      </c>
      <c r="D27" s="171" t="s">
        <v>254</v>
      </c>
      <c r="E27" s="172">
        <v>5875730</v>
      </c>
      <c r="F27" s="172">
        <v>5487604</v>
      </c>
      <c r="G27" s="172">
        <v>5175853</v>
      </c>
      <c r="H27" s="172">
        <v>4917827</v>
      </c>
      <c r="I27" s="172">
        <v>4661583</v>
      </c>
      <c r="J27" s="172">
        <v>4476249</v>
      </c>
      <c r="K27" s="172">
        <v>4205056</v>
      </c>
      <c r="L27" s="172">
        <v>3864144</v>
      </c>
      <c r="M27" s="172">
        <v>3642832</v>
      </c>
      <c r="N27" s="172">
        <v>3575919</v>
      </c>
    </row>
    <row r="28" spans="2:14" x14ac:dyDescent="0.2">
      <c r="B28" s="39">
        <v>200</v>
      </c>
      <c r="C28" s="167">
        <v>23</v>
      </c>
      <c r="D28" s="166" t="s">
        <v>236</v>
      </c>
      <c r="E28" s="165"/>
      <c r="F28" s="165"/>
      <c r="G28" s="165"/>
      <c r="H28" s="165"/>
      <c r="I28" s="165"/>
      <c r="J28" s="165"/>
      <c r="K28" s="165"/>
      <c r="L28" s="165"/>
      <c r="M28" s="165"/>
      <c r="N28" s="165"/>
    </row>
    <row r="29" spans="2:14" x14ac:dyDescent="0.2">
      <c r="B29" s="39">
        <v>200</v>
      </c>
      <c r="C29" s="167" t="s">
        <v>255</v>
      </c>
      <c r="D29" s="85" t="s">
        <v>250</v>
      </c>
      <c r="E29" s="168">
        <v>0</v>
      </c>
      <c r="F29" s="168">
        <v>0</v>
      </c>
      <c r="G29" s="168">
        <v>0</v>
      </c>
      <c r="H29" s="168">
        <v>0</v>
      </c>
      <c r="I29" s="168">
        <v>0</v>
      </c>
      <c r="J29" s="168">
        <v>0</v>
      </c>
      <c r="K29" s="168">
        <v>0</v>
      </c>
      <c r="L29" s="168">
        <v>0</v>
      </c>
      <c r="M29" s="168">
        <v>0</v>
      </c>
      <c r="N29" s="168">
        <v>0</v>
      </c>
    </row>
    <row r="30" spans="2:14" x14ac:dyDescent="0.2">
      <c r="B30" s="39">
        <v>200</v>
      </c>
      <c r="C30" s="167" t="s">
        <v>256</v>
      </c>
      <c r="D30" s="85" t="s">
        <v>257</v>
      </c>
      <c r="E30" s="168">
        <v>0</v>
      </c>
      <c r="F30" s="168">
        <v>0</v>
      </c>
      <c r="G30" s="168">
        <v>0</v>
      </c>
      <c r="H30" s="168">
        <v>0</v>
      </c>
      <c r="I30" s="168">
        <v>0</v>
      </c>
      <c r="J30" s="168">
        <v>0</v>
      </c>
      <c r="K30" s="168">
        <v>0</v>
      </c>
      <c r="L30" s="168">
        <v>0</v>
      </c>
      <c r="M30" s="168">
        <v>0</v>
      </c>
      <c r="N30" s="168">
        <v>0</v>
      </c>
    </row>
    <row r="31" spans="2:14" x14ac:dyDescent="0.2">
      <c r="B31" s="39">
        <v>200</v>
      </c>
      <c r="C31" s="167" t="s">
        <v>258</v>
      </c>
      <c r="D31" s="176" t="s">
        <v>259</v>
      </c>
      <c r="E31" s="168">
        <v>0</v>
      </c>
      <c r="F31" s="168">
        <v>0</v>
      </c>
      <c r="G31" s="168">
        <v>0</v>
      </c>
      <c r="H31" s="168">
        <v>0</v>
      </c>
      <c r="I31" s="168">
        <v>0</v>
      </c>
      <c r="J31" s="168">
        <v>0</v>
      </c>
      <c r="K31" s="168">
        <v>0</v>
      </c>
      <c r="L31" s="168">
        <v>0</v>
      </c>
      <c r="M31" s="168">
        <v>0</v>
      </c>
      <c r="N31" s="168">
        <v>0</v>
      </c>
    </row>
    <row r="32" spans="2:14" x14ac:dyDescent="0.2">
      <c r="B32" s="39">
        <v>200</v>
      </c>
      <c r="C32" s="167" t="s">
        <v>260</v>
      </c>
      <c r="D32" s="85" t="s">
        <v>238</v>
      </c>
      <c r="E32" s="165"/>
      <c r="F32" s="165"/>
      <c r="G32" s="165"/>
      <c r="H32" s="165"/>
      <c r="I32" s="165"/>
      <c r="J32" s="165"/>
      <c r="K32" s="165"/>
      <c r="L32" s="165"/>
      <c r="M32" s="165"/>
      <c r="N32" s="165"/>
    </row>
    <row r="33" spans="2:14" x14ac:dyDescent="0.2">
      <c r="B33" s="39">
        <v>200</v>
      </c>
      <c r="C33" s="167" t="s">
        <v>261</v>
      </c>
      <c r="D33" s="85" t="s">
        <v>250</v>
      </c>
      <c r="E33" s="168">
        <v>162</v>
      </c>
      <c r="F33" s="168">
        <v>162</v>
      </c>
      <c r="G33" s="168">
        <v>-157</v>
      </c>
      <c r="H33" s="168">
        <v>-134</v>
      </c>
      <c r="I33" s="168">
        <v>301</v>
      </c>
      <c r="J33" s="168">
        <v>140</v>
      </c>
      <c r="K33" s="168">
        <v>144</v>
      </c>
      <c r="L33" s="168">
        <v>144</v>
      </c>
      <c r="M33" s="168">
        <v>88</v>
      </c>
      <c r="N33" s="168">
        <v>85</v>
      </c>
    </row>
    <row r="34" spans="2:14" x14ac:dyDescent="0.2">
      <c r="B34" s="39">
        <v>200</v>
      </c>
      <c r="C34" s="167" t="s">
        <v>262</v>
      </c>
      <c r="D34" s="85" t="s">
        <v>263</v>
      </c>
      <c r="E34" s="168">
        <v>0</v>
      </c>
      <c r="F34" s="168">
        <v>0</v>
      </c>
      <c r="G34" s="168">
        <v>0</v>
      </c>
      <c r="H34" s="168">
        <v>0</v>
      </c>
      <c r="I34" s="168">
        <v>0</v>
      </c>
      <c r="J34" s="168">
        <v>0</v>
      </c>
      <c r="K34" s="168">
        <v>0</v>
      </c>
      <c r="L34" s="168">
        <v>0</v>
      </c>
      <c r="M34" s="168">
        <v>0</v>
      </c>
      <c r="N34" s="168">
        <v>0</v>
      </c>
    </row>
    <row r="35" spans="2:14" x14ac:dyDescent="0.2">
      <c r="B35" s="47">
        <v>200</v>
      </c>
      <c r="C35" s="170" t="s">
        <v>264</v>
      </c>
      <c r="D35" s="171" t="s">
        <v>265</v>
      </c>
      <c r="E35" s="172">
        <v>162</v>
      </c>
      <c r="F35" s="172">
        <v>162</v>
      </c>
      <c r="G35" s="172">
        <v>-157</v>
      </c>
      <c r="H35" s="172">
        <v>-134</v>
      </c>
      <c r="I35" s="172">
        <v>301</v>
      </c>
      <c r="J35" s="172">
        <v>140</v>
      </c>
      <c r="K35" s="172">
        <v>144</v>
      </c>
      <c r="L35" s="172">
        <v>144</v>
      </c>
      <c r="M35" s="172">
        <v>88</v>
      </c>
      <c r="N35" s="172">
        <v>85</v>
      </c>
    </row>
    <row r="36" spans="2:14" x14ac:dyDescent="0.2">
      <c r="B36" s="39">
        <v>200</v>
      </c>
      <c r="C36" s="167" t="s">
        <v>266</v>
      </c>
      <c r="D36" s="177" t="s">
        <v>267</v>
      </c>
      <c r="E36" s="178">
        <v>0</v>
      </c>
      <c r="F36" s="165">
        <v>0</v>
      </c>
      <c r="G36" s="165">
        <v>0</v>
      </c>
      <c r="H36" s="165">
        <v>-1</v>
      </c>
      <c r="I36" s="165">
        <v>0</v>
      </c>
      <c r="J36" s="178">
        <v>0</v>
      </c>
      <c r="K36" s="165">
        <v>1</v>
      </c>
      <c r="L36" s="165">
        <v>1</v>
      </c>
      <c r="M36" s="165">
        <v>-1</v>
      </c>
      <c r="N36" s="165">
        <v>0</v>
      </c>
    </row>
    <row r="37" spans="2:14" x14ac:dyDescent="0.2">
      <c r="B37" s="39">
        <v>200</v>
      </c>
      <c r="C37" s="167" t="s">
        <v>268</v>
      </c>
      <c r="D37" s="173" t="s">
        <v>269</v>
      </c>
      <c r="E37" s="168">
        <v>138086</v>
      </c>
      <c r="F37" s="168">
        <v>129646</v>
      </c>
      <c r="G37" s="168">
        <v>121206</v>
      </c>
      <c r="H37" s="168">
        <v>111609</v>
      </c>
      <c r="I37" s="168">
        <v>100884</v>
      </c>
      <c r="J37" s="168">
        <v>90159</v>
      </c>
      <c r="K37" s="168">
        <v>79444</v>
      </c>
      <c r="L37" s="168">
        <v>69711</v>
      </c>
      <c r="M37" s="168">
        <v>60123</v>
      </c>
      <c r="N37" s="168">
        <v>50531</v>
      </c>
    </row>
    <row r="38" spans="2:14" ht="15" thickBot="1" x14ac:dyDescent="0.25">
      <c r="B38" s="114">
        <v>200</v>
      </c>
      <c r="C38" s="179" t="s">
        <v>270</v>
      </c>
      <c r="D38" s="180" t="s">
        <v>271</v>
      </c>
      <c r="E38" s="181">
        <v>6013978</v>
      </c>
      <c r="F38" s="181">
        <v>5617412</v>
      </c>
      <c r="G38" s="181">
        <v>5296902</v>
      </c>
      <c r="H38" s="181">
        <v>5029301</v>
      </c>
      <c r="I38" s="181">
        <v>4762768</v>
      </c>
      <c r="J38" s="181">
        <v>4566548</v>
      </c>
      <c r="K38" s="181">
        <v>4284645</v>
      </c>
      <c r="L38" s="181">
        <v>3934000</v>
      </c>
      <c r="M38" s="181">
        <v>3703042</v>
      </c>
      <c r="N38" s="181">
        <v>3626535</v>
      </c>
    </row>
    <row r="39" spans="2:14" ht="15" thickTop="1" x14ac:dyDescent="0.2">
      <c r="B39" s="39">
        <v>200</v>
      </c>
      <c r="C39" s="174">
        <v>1</v>
      </c>
      <c r="D39" s="182" t="s">
        <v>272</v>
      </c>
      <c r="E39" s="165"/>
      <c r="F39" s="165"/>
      <c r="G39" s="165"/>
      <c r="H39" s="165"/>
      <c r="I39" s="165"/>
      <c r="J39" s="165"/>
      <c r="K39" s="165"/>
      <c r="L39" s="165"/>
      <c r="M39" s="165"/>
      <c r="N39" s="165"/>
    </row>
    <row r="40" spans="2:14" x14ac:dyDescent="0.2">
      <c r="B40" s="39">
        <v>200</v>
      </c>
      <c r="C40" s="174">
        <v>2</v>
      </c>
      <c r="D40" s="166" t="s">
        <v>222</v>
      </c>
      <c r="E40" s="165"/>
      <c r="F40" s="165"/>
      <c r="G40" s="165"/>
      <c r="H40" s="165"/>
      <c r="I40" s="165"/>
      <c r="J40" s="165"/>
      <c r="K40" s="165"/>
      <c r="L40" s="165"/>
      <c r="M40" s="165"/>
      <c r="N40" s="165"/>
    </row>
    <row r="41" spans="2:14" x14ac:dyDescent="0.2">
      <c r="B41" s="39">
        <v>200</v>
      </c>
      <c r="C41" s="167" t="s">
        <v>273</v>
      </c>
      <c r="D41" s="69" t="s">
        <v>224</v>
      </c>
      <c r="E41" s="168">
        <v>9955834</v>
      </c>
      <c r="F41" s="168">
        <v>9650536</v>
      </c>
      <c r="G41" s="168">
        <v>9447208</v>
      </c>
      <c r="H41" s="168">
        <v>9088280</v>
      </c>
      <c r="I41" s="168">
        <v>8897593</v>
      </c>
      <c r="J41" s="168">
        <v>8649371</v>
      </c>
      <c r="K41" s="168">
        <v>8023185</v>
      </c>
      <c r="L41" s="168">
        <v>6959386</v>
      </c>
      <c r="M41" s="168">
        <v>6744294</v>
      </c>
      <c r="N41" s="168">
        <v>6272094</v>
      </c>
    </row>
    <row r="42" spans="2:14" x14ac:dyDescent="0.2">
      <c r="B42" s="39">
        <v>200</v>
      </c>
      <c r="C42" s="167" t="s">
        <v>274</v>
      </c>
      <c r="D42" s="69" t="s">
        <v>226</v>
      </c>
      <c r="E42" s="168">
        <v>0</v>
      </c>
      <c r="F42" s="168">
        <v>0</v>
      </c>
      <c r="G42" s="168">
        <v>0</v>
      </c>
      <c r="H42" s="168">
        <v>0</v>
      </c>
      <c r="I42" s="168">
        <v>0</v>
      </c>
      <c r="J42" s="168">
        <v>0</v>
      </c>
      <c r="K42" s="168">
        <v>0</v>
      </c>
      <c r="L42" s="168">
        <v>0</v>
      </c>
      <c r="M42" s="168">
        <v>0</v>
      </c>
      <c r="N42" s="168">
        <v>55396</v>
      </c>
    </row>
    <row r="43" spans="2:14" x14ac:dyDescent="0.2">
      <c r="B43" s="39">
        <v>200</v>
      </c>
      <c r="C43" s="167" t="s">
        <v>275</v>
      </c>
      <c r="D43" s="69" t="s">
        <v>228</v>
      </c>
      <c r="E43" s="168">
        <v>0</v>
      </c>
      <c r="F43" s="168">
        <v>0</v>
      </c>
      <c r="G43" s="168">
        <v>0</v>
      </c>
      <c r="H43" s="168">
        <v>0</v>
      </c>
      <c r="I43" s="168">
        <v>0</v>
      </c>
      <c r="J43" s="168">
        <v>0</v>
      </c>
      <c r="K43" s="168">
        <v>0</v>
      </c>
      <c r="L43" s="168">
        <v>0</v>
      </c>
      <c r="M43" s="168">
        <v>0</v>
      </c>
      <c r="N43" s="168">
        <v>0</v>
      </c>
    </row>
    <row r="44" spans="2:14" x14ac:dyDescent="0.2">
      <c r="B44" s="39">
        <v>200</v>
      </c>
      <c r="C44" s="167" t="s">
        <v>276</v>
      </c>
      <c r="D44" s="69" t="s">
        <v>230</v>
      </c>
      <c r="E44" s="168">
        <v>148450</v>
      </c>
      <c r="F44" s="168">
        <v>146752</v>
      </c>
      <c r="G44" s="168">
        <v>73458</v>
      </c>
      <c r="H44" s="168">
        <v>35068</v>
      </c>
      <c r="I44" s="168">
        <v>29754</v>
      </c>
      <c r="J44" s="168">
        <v>76830</v>
      </c>
      <c r="K44" s="168">
        <v>112952</v>
      </c>
      <c r="L44" s="168">
        <v>22798</v>
      </c>
      <c r="M44" s="168">
        <v>31282</v>
      </c>
      <c r="N44" s="168">
        <v>169045</v>
      </c>
    </row>
    <row r="45" spans="2:14" x14ac:dyDescent="0.2">
      <c r="B45" s="39">
        <v>200</v>
      </c>
      <c r="C45" s="167" t="s">
        <v>277</v>
      </c>
      <c r="D45" s="69" t="s">
        <v>232</v>
      </c>
      <c r="E45" s="168">
        <v>0</v>
      </c>
      <c r="F45" s="168">
        <v>0</v>
      </c>
      <c r="G45" s="168">
        <v>0</v>
      </c>
      <c r="H45" s="168">
        <v>0</v>
      </c>
      <c r="I45" s="168">
        <v>0</v>
      </c>
      <c r="J45" s="168">
        <v>0</v>
      </c>
      <c r="K45" s="168">
        <v>0</v>
      </c>
      <c r="L45" s="168">
        <v>0</v>
      </c>
      <c r="M45" s="168">
        <v>0</v>
      </c>
      <c r="N45" s="168">
        <v>0</v>
      </c>
    </row>
    <row r="46" spans="2:14" x14ac:dyDescent="0.2">
      <c r="B46" s="47">
        <v>200</v>
      </c>
      <c r="C46" s="170" t="s">
        <v>278</v>
      </c>
      <c r="D46" s="183" t="s">
        <v>234</v>
      </c>
      <c r="E46" s="172">
        <v>10104284</v>
      </c>
      <c r="F46" s="172">
        <v>9797288</v>
      </c>
      <c r="G46" s="172">
        <v>9520666</v>
      </c>
      <c r="H46" s="172">
        <v>9123348</v>
      </c>
      <c r="I46" s="172">
        <v>8927347</v>
      </c>
      <c r="J46" s="172">
        <v>8726201</v>
      </c>
      <c r="K46" s="172">
        <v>8136136</v>
      </c>
      <c r="L46" s="172">
        <v>6982184</v>
      </c>
      <c r="M46" s="172">
        <v>6775576</v>
      </c>
      <c r="N46" s="172">
        <v>6496535</v>
      </c>
    </row>
    <row r="47" spans="2:14" x14ac:dyDescent="0.2">
      <c r="B47" s="39">
        <v>200</v>
      </c>
      <c r="C47" s="167" t="s">
        <v>279</v>
      </c>
      <c r="D47" s="175" t="s">
        <v>236</v>
      </c>
      <c r="E47" s="168">
        <v>0</v>
      </c>
      <c r="F47" s="168">
        <v>0</v>
      </c>
      <c r="G47" s="168">
        <v>0</v>
      </c>
      <c r="H47" s="168">
        <v>0</v>
      </c>
      <c r="I47" s="168">
        <v>0</v>
      </c>
      <c r="J47" s="168">
        <v>0</v>
      </c>
      <c r="K47" s="168">
        <v>0</v>
      </c>
      <c r="L47" s="168">
        <v>0</v>
      </c>
      <c r="M47" s="168">
        <v>0</v>
      </c>
      <c r="N47" s="168">
        <v>0</v>
      </c>
    </row>
    <row r="48" spans="2:14" x14ac:dyDescent="0.2">
      <c r="B48" s="39">
        <v>200</v>
      </c>
      <c r="C48" s="167" t="s">
        <v>280</v>
      </c>
      <c r="D48" s="85" t="s">
        <v>238</v>
      </c>
      <c r="E48" s="168">
        <v>38573</v>
      </c>
      <c r="F48" s="168">
        <v>52143</v>
      </c>
      <c r="G48" s="168">
        <v>49015</v>
      </c>
      <c r="H48" s="168">
        <v>49904</v>
      </c>
      <c r="I48" s="168">
        <v>49527</v>
      </c>
      <c r="J48" s="168">
        <v>23660</v>
      </c>
      <c r="K48" s="168">
        <v>13866</v>
      </c>
      <c r="L48" s="168">
        <v>13831</v>
      </c>
      <c r="M48" s="168">
        <v>29446</v>
      </c>
      <c r="N48" s="168">
        <v>25956</v>
      </c>
    </row>
    <row r="49" spans="2:14" x14ac:dyDescent="0.2">
      <c r="B49" s="39">
        <v>200</v>
      </c>
      <c r="C49" s="167" t="s">
        <v>281</v>
      </c>
      <c r="D49" s="85" t="s">
        <v>47</v>
      </c>
      <c r="E49" s="168">
        <v>292295</v>
      </c>
      <c r="F49" s="168">
        <v>228175</v>
      </c>
      <c r="G49" s="168">
        <v>236599</v>
      </c>
      <c r="H49" s="168">
        <v>247427</v>
      </c>
      <c r="I49" s="168">
        <v>176992</v>
      </c>
      <c r="J49" s="168">
        <v>244497</v>
      </c>
      <c r="K49" s="168">
        <v>615730</v>
      </c>
      <c r="L49" s="168">
        <v>1166058</v>
      </c>
      <c r="M49" s="168">
        <v>558078</v>
      </c>
      <c r="N49" s="168">
        <v>272194</v>
      </c>
    </row>
    <row r="50" spans="2:14" x14ac:dyDescent="0.2">
      <c r="B50" s="39">
        <v>200</v>
      </c>
      <c r="C50" s="167" t="s">
        <v>282</v>
      </c>
      <c r="D50" s="85" t="s">
        <v>241</v>
      </c>
      <c r="E50" s="168">
        <v>282792</v>
      </c>
      <c r="F50" s="168">
        <v>282792</v>
      </c>
      <c r="G50" s="168">
        <v>282792</v>
      </c>
      <c r="H50" s="168">
        <v>15253</v>
      </c>
      <c r="I50" s="168">
        <v>282792</v>
      </c>
      <c r="J50" s="168">
        <v>282792</v>
      </c>
      <c r="K50" s="168">
        <v>282725</v>
      </c>
      <c r="L50" s="168">
        <v>251782</v>
      </c>
      <c r="M50" s="168">
        <v>251782</v>
      </c>
      <c r="N50" s="168">
        <v>251693</v>
      </c>
    </row>
    <row r="51" spans="2:14" x14ac:dyDescent="0.2">
      <c r="B51" s="47">
        <v>200</v>
      </c>
      <c r="C51" s="170" t="s">
        <v>283</v>
      </c>
      <c r="D51" s="171" t="s">
        <v>243</v>
      </c>
      <c r="E51" s="172">
        <v>10717944</v>
      </c>
      <c r="F51" s="172">
        <v>10360398</v>
      </c>
      <c r="G51" s="172">
        <v>10089073</v>
      </c>
      <c r="H51" s="172">
        <v>9703470</v>
      </c>
      <c r="I51" s="172">
        <v>9436658</v>
      </c>
      <c r="J51" s="172">
        <v>9277150</v>
      </c>
      <c r="K51" s="172">
        <v>9048457</v>
      </c>
      <c r="L51" s="172">
        <v>8413855</v>
      </c>
      <c r="M51" s="172">
        <v>7614882</v>
      </c>
      <c r="N51" s="172">
        <v>7046379</v>
      </c>
    </row>
    <row r="52" spans="2:14" x14ac:dyDescent="0.2">
      <c r="B52" s="39">
        <v>200</v>
      </c>
      <c r="C52" s="167" t="s">
        <v>284</v>
      </c>
      <c r="D52" s="173" t="s">
        <v>245</v>
      </c>
      <c r="E52" s="168">
        <v>4200480</v>
      </c>
      <c r="F52" s="168">
        <v>3945244</v>
      </c>
      <c r="G52" s="168">
        <v>3721400</v>
      </c>
      <c r="H52" s="168">
        <v>11</v>
      </c>
      <c r="I52" s="168">
        <v>3377312</v>
      </c>
      <c r="J52" s="168">
        <v>3225604</v>
      </c>
      <c r="K52" s="168">
        <v>3048272</v>
      </c>
      <c r="L52" s="168">
        <v>2789206</v>
      </c>
      <c r="M52" s="168">
        <v>2673637</v>
      </c>
      <c r="N52" s="168">
        <v>2535204</v>
      </c>
    </row>
    <row r="53" spans="2:14" x14ac:dyDescent="0.2">
      <c r="B53" s="39">
        <v>200</v>
      </c>
      <c r="C53" s="167" t="s">
        <v>285</v>
      </c>
      <c r="D53" s="166" t="s">
        <v>247</v>
      </c>
      <c r="E53" s="168">
        <v>6517464</v>
      </c>
      <c r="F53" s="168">
        <v>6415154</v>
      </c>
      <c r="G53" s="168">
        <v>6367673</v>
      </c>
      <c r="H53" s="168">
        <v>6143424</v>
      </c>
      <c r="I53" s="168">
        <v>6059346</v>
      </c>
      <c r="J53" s="168">
        <v>6051546</v>
      </c>
      <c r="K53" s="168">
        <v>6000185</v>
      </c>
      <c r="L53" s="168">
        <v>5624649</v>
      </c>
      <c r="M53" s="168">
        <v>4941246</v>
      </c>
      <c r="N53" s="168">
        <v>4511174</v>
      </c>
    </row>
    <row r="54" spans="2:14" x14ac:dyDescent="0.2">
      <c r="B54" s="39">
        <v>201</v>
      </c>
      <c r="C54" s="174">
        <v>1</v>
      </c>
      <c r="D54" s="182" t="s">
        <v>286</v>
      </c>
      <c r="E54" s="165"/>
      <c r="F54" s="165"/>
      <c r="G54" s="165"/>
      <c r="H54" s="165"/>
      <c r="I54" s="165"/>
      <c r="J54" s="165"/>
      <c r="K54" s="165"/>
      <c r="L54" s="165"/>
      <c r="M54" s="165"/>
      <c r="N54" s="165"/>
    </row>
    <row r="55" spans="2:14" x14ac:dyDescent="0.2">
      <c r="B55" s="39">
        <v>201</v>
      </c>
      <c r="C55" s="174">
        <v>2</v>
      </c>
      <c r="D55" s="166" t="s">
        <v>222</v>
      </c>
      <c r="E55" s="165"/>
      <c r="F55" s="165"/>
      <c r="G55" s="165"/>
      <c r="H55" s="165"/>
      <c r="I55" s="165"/>
      <c r="J55" s="165"/>
      <c r="K55" s="165"/>
      <c r="L55" s="165"/>
      <c r="M55" s="165"/>
      <c r="N55" s="165"/>
    </row>
    <row r="56" spans="2:14" x14ac:dyDescent="0.2">
      <c r="B56" s="39">
        <v>201</v>
      </c>
      <c r="C56" s="167" t="s">
        <v>287</v>
      </c>
      <c r="D56" s="69" t="s">
        <v>224</v>
      </c>
      <c r="E56" s="168">
        <v>3906673</v>
      </c>
      <c r="F56" s="168">
        <v>3648585</v>
      </c>
      <c r="G56" s="168">
        <v>3449159</v>
      </c>
      <c r="H56" s="168">
        <v>3315161</v>
      </c>
      <c r="I56" s="168">
        <v>3176766</v>
      </c>
      <c r="J56" s="168">
        <v>3027672</v>
      </c>
      <c r="K56" s="168">
        <v>2903946</v>
      </c>
      <c r="L56" s="168">
        <v>2775155</v>
      </c>
      <c r="M56" s="168">
        <v>2671377</v>
      </c>
      <c r="N56" s="168">
        <v>2548480</v>
      </c>
    </row>
    <row r="57" spans="2:14" x14ac:dyDescent="0.2">
      <c r="B57" s="39">
        <v>201</v>
      </c>
      <c r="C57" s="167" t="s">
        <v>288</v>
      </c>
      <c r="D57" s="69" t="s">
        <v>226</v>
      </c>
      <c r="E57" s="168">
        <v>0</v>
      </c>
      <c r="F57" s="168">
        <v>0</v>
      </c>
      <c r="G57" s="168">
        <v>0</v>
      </c>
      <c r="H57" s="168">
        <v>0</v>
      </c>
      <c r="I57" s="168">
        <v>0</v>
      </c>
      <c r="J57" s="168">
        <v>0</v>
      </c>
      <c r="K57" s="168">
        <v>0</v>
      </c>
      <c r="L57" s="168">
        <v>0</v>
      </c>
      <c r="M57" s="168">
        <v>0</v>
      </c>
      <c r="N57" s="168">
        <v>0</v>
      </c>
    </row>
    <row r="58" spans="2:14" x14ac:dyDescent="0.2">
      <c r="B58" s="39">
        <v>201</v>
      </c>
      <c r="C58" s="167" t="s">
        <v>289</v>
      </c>
      <c r="D58" s="69" t="s">
        <v>228</v>
      </c>
      <c r="E58" s="168">
        <v>0</v>
      </c>
      <c r="F58" s="168">
        <v>0</v>
      </c>
      <c r="G58" s="168">
        <v>0</v>
      </c>
      <c r="H58" s="168">
        <v>0</v>
      </c>
      <c r="I58" s="168">
        <v>0</v>
      </c>
      <c r="J58" s="168">
        <v>0</v>
      </c>
      <c r="K58" s="168">
        <v>0</v>
      </c>
      <c r="L58" s="168">
        <v>0</v>
      </c>
      <c r="M58" s="168">
        <v>0</v>
      </c>
      <c r="N58" s="168">
        <v>0</v>
      </c>
    </row>
    <row r="59" spans="2:14" x14ac:dyDescent="0.2">
      <c r="B59" s="39">
        <v>201</v>
      </c>
      <c r="C59" s="167" t="s">
        <v>290</v>
      </c>
      <c r="D59" s="69" t="s">
        <v>230</v>
      </c>
      <c r="E59" s="168">
        <v>69222</v>
      </c>
      <c r="F59" s="168">
        <v>91941</v>
      </c>
      <c r="G59" s="168">
        <v>83345</v>
      </c>
      <c r="H59" s="168">
        <v>30779</v>
      </c>
      <c r="I59" s="168">
        <v>43850</v>
      </c>
      <c r="J59" s="168">
        <v>47665</v>
      </c>
      <c r="K59" s="168">
        <v>42233</v>
      </c>
      <c r="L59" s="168">
        <v>16113</v>
      </c>
      <c r="M59" s="168">
        <v>19229</v>
      </c>
      <c r="N59" s="168">
        <v>31969</v>
      </c>
    </row>
    <row r="60" spans="2:14" x14ac:dyDescent="0.2">
      <c r="B60" s="39">
        <v>201</v>
      </c>
      <c r="C60" s="167" t="s">
        <v>291</v>
      </c>
      <c r="D60" s="69" t="s">
        <v>232</v>
      </c>
      <c r="E60" s="168">
        <v>0</v>
      </c>
      <c r="F60" s="168">
        <v>0</v>
      </c>
      <c r="G60" s="168">
        <v>0</v>
      </c>
      <c r="H60" s="168">
        <v>0</v>
      </c>
      <c r="I60" s="168">
        <v>0</v>
      </c>
      <c r="J60" s="168">
        <v>0</v>
      </c>
      <c r="K60" s="168">
        <v>0</v>
      </c>
      <c r="L60" s="168">
        <v>0</v>
      </c>
      <c r="M60" s="168">
        <v>0</v>
      </c>
      <c r="N60" s="168">
        <v>0</v>
      </c>
    </row>
    <row r="61" spans="2:14" x14ac:dyDescent="0.2">
      <c r="B61" s="47">
        <v>201</v>
      </c>
      <c r="C61" s="170" t="s">
        <v>292</v>
      </c>
      <c r="D61" s="183" t="s">
        <v>234</v>
      </c>
      <c r="E61" s="172">
        <v>3975895</v>
      </c>
      <c r="F61" s="172">
        <v>3740526</v>
      </c>
      <c r="G61" s="172">
        <v>3532504</v>
      </c>
      <c r="H61" s="172">
        <v>3345940</v>
      </c>
      <c r="I61" s="172">
        <v>3220615</v>
      </c>
      <c r="J61" s="172">
        <v>3075337</v>
      </c>
      <c r="K61" s="172">
        <v>2946179</v>
      </c>
      <c r="L61" s="172">
        <v>2791268</v>
      </c>
      <c r="M61" s="172">
        <v>2690606</v>
      </c>
      <c r="N61" s="172">
        <v>2580448</v>
      </c>
    </row>
    <row r="62" spans="2:14" x14ac:dyDescent="0.2">
      <c r="B62" s="39">
        <v>201</v>
      </c>
      <c r="C62" s="167" t="s">
        <v>293</v>
      </c>
      <c r="D62" s="85" t="s">
        <v>236</v>
      </c>
      <c r="E62" s="168">
        <v>0</v>
      </c>
      <c r="F62" s="168">
        <v>0</v>
      </c>
      <c r="G62" s="168">
        <v>0</v>
      </c>
      <c r="H62" s="168">
        <v>0</v>
      </c>
      <c r="I62" s="168">
        <v>0</v>
      </c>
      <c r="J62" s="168">
        <v>0</v>
      </c>
      <c r="K62" s="168">
        <v>0</v>
      </c>
      <c r="L62" s="168">
        <v>0</v>
      </c>
      <c r="M62" s="168">
        <v>0</v>
      </c>
      <c r="N62" s="168">
        <v>0</v>
      </c>
    </row>
    <row r="63" spans="2:14" x14ac:dyDescent="0.2">
      <c r="B63" s="39">
        <v>201</v>
      </c>
      <c r="C63" s="167" t="s">
        <v>294</v>
      </c>
      <c r="D63" s="85" t="s">
        <v>238</v>
      </c>
      <c r="E63" s="168">
        <v>611</v>
      </c>
      <c r="F63" s="168">
        <v>1437</v>
      </c>
      <c r="G63" s="168">
        <v>1437</v>
      </c>
      <c r="H63" s="168">
        <v>6139</v>
      </c>
      <c r="I63" s="168">
        <v>5621</v>
      </c>
      <c r="J63" s="168">
        <v>5234</v>
      </c>
      <c r="K63" s="168">
        <v>4703</v>
      </c>
      <c r="L63" s="168">
        <v>4703</v>
      </c>
      <c r="M63" s="168">
        <v>24652</v>
      </c>
      <c r="N63" s="168">
        <v>12576</v>
      </c>
    </row>
    <row r="64" spans="2:14" x14ac:dyDescent="0.2">
      <c r="B64" s="39">
        <v>201</v>
      </c>
      <c r="C64" s="167" t="s">
        <v>295</v>
      </c>
      <c r="D64" s="85" t="s">
        <v>47</v>
      </c>
      <c r="E64" s="168">
        <v>179328</v>
      </c>
      <c r="F64" s="168">
        <v>132116</v>
      </c>
      <c r="G64" s="168">
        <v>97676</v>
      </c>
      <c r="H64" s="168">
        <v>84011</v>
      </c>
      <c r="I64" s="168">
        <v>47927</v>
      </c>
      <c r="J64" s="168">
        <v>44904</v>
      </c>
      <c r="K64" s="168">
        <v>38651</v>
      </c>
      <c r="L64" s="168">
        <v>51309</v>
      </c>
      <c r="M64" s="168">
        <v>29647</v>
      </c>
      <c r="N64" s="168">
        <v>36450</v>
      </c>
    </row>
    <row r="65" spans="2:14" x14ac:dyDescent="0.2">
      <c r="B65" s="39">
        <v>201</v>
      </c>
      <c r="C65" s="167" t="s">
        <v>296</v>
      </c>
      <c r="D65" s="85" t="s">
        <v>241</v>
      </c>
      <c r="E65" s="168">
        <v>0</v>
      </c>
      <c r="F65" s="168">
        <v>0</v>
      </c>
      <c r="G65" s="168">
        <v>0</v>
      </c>
      <c r="H65" s="168">
        <v>0</v>
      </c>
      <c r="I65" s="168">
        <v>0</v>
      </c>
      <c r="J65" s="168">
        <v>0</v>
      </c>
      <c r="K65" s="168">
        <v>0</v>
      </c>
      <c r="L65" s="168">
        <v>0</v>
      </c>
      <c r="M65" s="168">
        <v>0</v>
      </c>
      <c r="N65" s="168">
        <v>0</v>
      </c>
    </row>
    <row r="66" spans="2:14" x14ac:dyDescent="0.2">
      <c r="B66" s="47">
        <v>201</v>
      </c>
      <c r="C66" s="170" t="s">
        <v>297</v>
      </c>
      <c r="D66" s="171" t="s">
        <v>243</v>
      </c>
      <c r="E66" s="172">
        <v>4155835</v>
      </c>
      <c r="F66" s="172">
        <v>3874079</v>
      </c>
      <c r="G66" s="172">
        <v>3631616</v>
      </c>
      <c r="H66" s="172">
        <v>3436090</v>
      </c>
      <c r="I66" s="172">
        <v>3274163</v>
      </c>
      <c r="J66" s="172">
        <v>3125475</v>
      </c>
      <c r="K66" s="172">
        <v>2989533</v>
      </c>
      <c r="L66" s="172">
        <v>2847280</v>
      </c>
      <c r="M66" s="172">
        <v>2744905</v>
      </c>
      <c r="N66" s="172">
        <v>2629474</v>
      </c>
    </row>
    <row r="67" spans="2:14" x14ac:dyDescent="0.2">
      <c r="B67" s="39">
        <v>201</v>
      </c>
      <c r="C67" s="167" t="s">
        <v>298</v>
      </c>
      <c r="D67" s="77" t="s">
        <v>245</v>
      </c>
      <c r="E67" s="168">
        <v>1529184</v>
      </c>
      <c r="F67" s="168">
        <v>1442427</v>
      </c>
      <c r="G67" s="168">
        <v>1366905</v>
      </c>
      <c r="H67" s="168">
        <v>1278271</v>
      </c>
      <c r="I67" s="168">
        <v>1200583</v>
      </c>
      <c r="J67" s="168">
        <v>1118587</v>
      </c>
      <c r="K67" s="168">
        <v>1036522</v>
      </c>
      <c r="L67" s="168">
        <v>959129</v>
      </c>
      <c r="M67" s="168">
        <v>889549</v>
      </c>
      <c r="N67" s="168">
        <v>819262</v>
      </c>
    </row>
    <row r="68" spans="2:14" x14ac:dyDescent="0.2">
      <c r="B68" s="39">
        <v>201</v>
      </c>
      <c r="C68" s="167" t="s">
        <v>299</v>
      </c>
      <c r="D68" s="166" t="s">
        <v>247</v>
      </c>
      <c r="E68" s="168">
        <v>2626651</v>
      </c>
      <c r="F68" s="168">
        <v>2431651</v>
      </c>
      <c r="G68" s="168">
        <v>2264712</v>
      </c>
      <c r="H68" s="168">
        <v>2157819</v>
      </c>
      <c r="I68" s="168">
        <v>2073580</v>
      </c>
      <c r="J68" s="168">
        <v>2006888</v>
      </c>
      <c r="K68" s="168">
        <v>1953011</v>
      </c>
      <c r="L68" s="168">
        <v>1888152</v>
      </c>
      <c r="M68" s="168">
        <v>1855356</v>
      </c>
      <c r="N68" s="168">
        <v>1810211</v>
      </c>
    </row>
    <row r="69" spans="2:14" x14ac:dyDescent="0.2">
      <c r="B69" s="39">
        <v>201</v>
      </c>
      <c r="C69" s="174">
        <v>1</v>
      </c>
      <c r="D69" s="40" t="s">
        <v>300</v>
      </c>
      <c r="E69" s="165"/>
      <c r="F69" s="165"/>
      <c r="G69" s="165"/>
      <c r="H69" s="165"/>
      <c r="I69" s="165"/>
      <c r="J69" s="165"/>
      <c r="K69" s="165"/>
      <c r="L69" s="165"/>
      <c r="M69" s="165"/>
      <c r="N69" s="165"/>
    </row>
    <row r="70" spans="2:14" x14ac:dyDescent="0.2">
      <c r="B70" s="39">
        <v>201</v>
      </c>
      <c r="C70" s="174">
        <v>2</v>
      </c>
      <c r="D70" s="166" t="s">
        <v>222</v>
      </c>
      <c r="E70" s="165"/>
      <c r="F70" s="165"/>
      <c r="G70" s="165"/>
      <c r="H70" s="165"/>
      <c r="I70" s="165"/>
      <c r="J70" s="165"/>
      <c r="K70" s="165"/>
      <c r="L70" s="165"/>
      <c r="M70" s="165"/>
      <c r="N70" s="165"/>
    </row>
    <row r="71" spans="2:14" x14ac:dyDescent="0.2">
      <c r="B71" s="39">
        <v>201</v>
      </c>
      <c r="C71" s="167" t="s">
        <v>301</v>
      </c>
      <c r="D71" s="69" t="s">
        <v>224</v>
      </c>
      <c r="E71" s="168">
        <v>0</v>
      </c>
      <c r="F71" s="168">
        <v>0</v>
      </c>
      <c r="G71" s="168">
        <v>0</v>
      </c>
      <c r="H71" s="168">
        <v>0</v>
      </c>
      <c r="I71" s="168">
        <v>0</v>
      </c>
      <c r="J71" s="168">
        <v>0</v>
      </c>
      <c r="K71" s="168">
        <v>0</v>
      </c>
      <c r="L71" s="168">
        <v>0</v>
      </c>
      <c r="M71" s="168">
        <v>0</v>
      </c>
      <c r="N71" s="168">
        <v>0</v>
      </c>
    </row>
    <row r="72" spans="2:14" x14ac:dyDescent="0.2">
      <c r="B72" s="39">
        <v>201</v>
      </c>
      <c r="C72" s="167" t="s">
        <v>302</v>
      </c>
      <c r="D72" s="69" t="s">
        <v>226</v>
      </c>
      <c r="E72" s="168">
        <v>0</v>
      </c>
      <c r="F72" s="168">
        <v>0</v>
      </c>
      <c r="G72" s="168">
        <v>0</v>
      </c>
      <c r="H72" s="168">
        <v>0</v>
      </c>
      <c r="I72" s="168">
        <v>0</v>
      </c>
      <c r="J72" s="168">
        <v>0</v>
      </c>
      <c r="K72" s="168">
        <v>0</v>
      </c>
      <c r="L72" s="168">
        <v>0</v>
      </c>
      <c r="M72" s="168">
        <v>0</v>
      </c>
      <c r="N72" s="168">
        <v>0</v>
      </c>
    </row>
    <row r="73" spans="2:14" x14ac:dyDescent="0.2">
      <c r="B73" s="39">
        <v>201</v>
      </c>
      <c r="C73" s="167" t="s">
        <v>303</v>
      </c>
      <c r="D73" s="69" t="s">
        <v>228</v>
      </c>
      <c r="E73" s="168">
        <v>0</v>
      </c>
      <c r="F73" s="168">
        <v>0</v>
      </c>
      <c r="G73" s="168">
        <v>0</v>
      </c>
      <c r="H73" s="168">
        <v>0</v>
      </c>
      <c r="I73" s="168">
        <v>0</v>
      </c>
      <c r="J73" s="168">
        <v>0</v>
      </c>
      <c r="K73" s="168">
        <v>0</v>
      </c>
      <c r="L73" s="168">
        <v>0</v>
      </c>
      <c r="M73" s="168">
        <v>0</v>
      </c>
      <c r="N73" s="168">
        <v>0</v>
      </c>
    </row>
    <row r="74" spans="2:14" x14ac:dyDescent="0.2">
      <c r="B74" s="39">
        <v>201</v>
      </c>
      <c r="C74" s="167" t="s">
        <v>304</v>
      </c>
      <c r="D74" s="69" t="s">
        <v>230</v>
      </c>
      <c r="E74" s="168">
        <v>0</v>
      </c>
      <c r="F74" s="168">
        <v>0</v>
      </c>
      <c r="G74" s="168">
        <v>0</v>
      </c>
      <c r="H74" s="168">
        <v>0</v>
      </c>
      <c r="I74" s="168">
        <v>0</v>
      </c>
      <c r="J74" s="168">
        <v>0</v>
      </c>
      <c r="K74" s="168">
        <v>0</v>
      </c>
      <c r="L74" s="168">
        <v>0</v>
      </c>
      <c r="M74" s="168">
        <v>0</v>
      </c>
      <c r="N74" s="168">
        <v>0</v>
      </c>
    </row>
    <row r="75" spans="2:14" x14ac:dyDescent="0.2">
      <c r="B75" s="39">
        <v>201</v>
      </c>
      <c r="C75" s="167" t="s">
        <v>305</v>
      </c>
      <c r="D75" s="69" t="s">
        <v>232</v>
      </c>
      <c r="E75" s="168">
        <v>0</v>
      </c>
      <c r="F75" s="168">
        <v>0</v>
      </c>
      <c r="G75" s="168">
        <v>0</v>
      </c>
      <c r="H75" s="168">
        <v>0</v>
      </c>
      <c r="I75" s="168">
        <v>0</v>
      </c>
      <c r="J75" s="168">
        <v>0</v>
      </c>
      <c r="K75" s="168">
        <v>0</v>
      </c>
      <c r="L75" s="168">
        <v>0</v>
      </c>
      <c r="M75" s="168">
        <v>0</v>
      </c>
      <c r="N75" s="168">
        <v>0</v>
      </c>
    </row>
    <row r="76" spans="2:14" x14ac:dyDescent="0.2">
      <c r="B76" s="47">
        <v>201</v>
      </c>
      <c r="C76" s="170" t="s">
        <v>306</v>
      </c>
      <c r="D76" s="183" t="s">
        <v>234</v>
      </c>
      <c r="E76" s="172">
        <v>0</v>
      </c>
      <c r="F76" s="172">
        <v>0</v>
      </c>
      <c r="G76" s="172">
        <v>0</v>
      </c>
      <c r="H76" s="172">
        <v>0</v>
      </c>
      <c r="I76" s="172">
        <v>0</v>
      </c>
      <c r="J76" s="172">
        <v>0</v>
      </c>
      <c r="K76" s="172">
        <v>0</v>
      </c>
      <c r="L76" s="172">
        <v>0</v>
      </c>
      <c r="M76" s="172">
        <v>0</v>
      </c>
      <c r="N76" s="172">
        <v>0</v>
      </c>
    </row>
    <row r="77" spans="2:14" x14ac:dyDescent="0.2">
      <c r="B77" s="39">
        <v>201</v>
      </c>
      <c r="C77" s="167" t="s">
        <v>307</v>
      </c>
      <c r="D77" s="85" t="s">
        <v>236</v>
      </c>
      <c r="E77" s="168">
        <v>0</v>
      </c>
      <c r="F77" s="168">
        <v>0</v>
      </c>
      <c r="G77" s="168">
        <v>0</v>
      </c>
      <c r="H77" s="168">
        <v>0</v>
      </c>
      <c r="I77" s="168">
        <v>0</v>
      </c>
      <c r="J77" s="168">
        <v>0</v>
      </c>
      <c r="K77" s="168">
        <v>0</v>
      </c>
      <c r="L77" s="168">
        <v>0</v>
      </c>
      <c r="M77" s="168">
        <v>0</v>
      </c>
      <c r="N77" s="168">
        <v>0</v>
      </c>
    </row>
    <row r="78" spans="2:14" x14ac:dyDescent="0.2">
      <c r="B78" s="39">
        <v>201</v>
      </c>
      <c r="C78" s="167" t="s">
        <v>308</v>
      </c>
      <c r="D78" s="85" t="s">
        <v>238</v>
      </c>
      <c r="E78" s="168">
        <v>0</v>
      </c>
      <c r="F78" s="168">
        <v>0</v>
      </c>
      <c r="G78" s="168">
        <v>0</v>
      </c>
      <c r="H78" s="168">
        <v>0</v>
      </c>
      <c r="I78" s="168">
        <v>0</v>
      </c>
      <c r="J78" s="168">
        <v>0</v>
      </c>
      <c r="K78" s="168">
        <v>0</v>
      </c>
      <c r="L78" s="168">
        <v>0</v>
      </c>
      <c r="M78" s="168">
        <v>0</v>
      </c>
      <c r="N78" s="168">
        <v>0</v>
      </c>
    </row>
    <row r="79" spans="2:14" x14ac:dyDescent="0.2">
      <c r="B79" s="39">
        <v>201</v>
      </c>
      <c r="C79" s="167" t="s">
        <v>309</v>
      </c>
      <c r="D79" s="85" t="s">
        <v>47</v>
      </c>
      <c r="E79" s="168">
        <v>0</v>
      </c>
      <c r="F79" s="168">
        <v>0</v>
      </c>
      <c r="G79" s="168">
        <v>0</v>
      </c>
      <c r="H79" s="168">
        <v>0</v>
      </c>
      <c r="I79" s="168">
        <v>0</v>
      </c>
      <c r="J79" s="168">
        <v>0</v>
      </c>
      <c r="K79" s="168">
        <v>0</v>
      </c>
      <c r="L79" s="168">
        <v>0</v>
      </c>
      <c r="M79" s="168">
        <v>0</v>
      </c>
      <c r="N79" s="168">
        <v>0</v>
      </c>
    </row>
    <row r="80" spans="2:14" x14ac:dyDescent="0.2">
      <c r="B80" s="39">
        <v>201</v>
      </c>
      <c r="C80" s="167" t="s">
        <v>310</v>
      </c>
      <c r="D80" s="85" t="s">
        <v>241</v>
      </c>
      <c r="E80" s="168">
        <v>0</v>
      </c>
      <c r="F80" s="168">
        <v>0</v>
      </c>
      <c r="G80" s="168">
        <v>0</v>
      </c>
      <c r="H80" s="168">
        <v>6</v>
      </c>
      <c r="I80" s="168">
        <v>0</v>
      </c>
      <c r="J80" s="168">
        <v>0</v>
      </c>
      <c r="K80" s="168">
        <v>0</v>
      </c>
      <c r="L80" s="168">
        <v>0</v>
      </c>
      <c r="M80" s="168">
        <v>0</v>
      </c>
      <c r="N80" s="168">
        <v>0</v>
      </c>
    </row>
    <row r="81" spans="2:14" x14ac:dyDescent="0.2">
      <c r="B81" s="47">
        <v>201</v>
      </c>
      <c r="C81" s="170" t="s">
        <v>311</v>
      </c>
      <c r="D81" s="171" t="s">
        <v>243</v>
      </c>
      <c r="E81" s="172">
        <v>0</v>
      </c>
      <c r="F81" s="172">
        <v>0</v>
      </c>
      <c r="G81" s="172">
        <v>0</v>
      </c>
      <c r="H81" s="172">
        <v>0</v>
      </c>
      <c r="I81" s="172">
        <v>0</v>
      </c>
      <c r="J81" s="172">
        <v>0</v>
      </c>
      <c r="K81" s="172">
        <v>0</v>
      </c>
      <c r="L81" s="172">
        <v>0</v>
      </c>
      <c r="M81" s="172">
        <v>0</v>
      </c>
      <c r="N81" s="172">
        <v>0</v>
      </c>
    </row>
    <row r="82" spans="2:14" x14ac:dyDescent="0.2">
      <c r="B82" s="39">
        <v>201</v>
      </c>
      <c r="C82" s="167" t="s">
        <v>312</v>
      </c>
      <c r="D82" s="77" t="s">
        <v>313</v>
      </c>
      <c r="E82" s="168">
        <v>0</v>
      </c>
      <c r="F82" s="168">
        <v>0</v>
      </c>
      <c r="G82" s="168">
        <v>0</v>
      </c>
      <c r="H82" s="168">
        <v>53</v>
      </c>
      <c r="I82" s="168">
        <v>0</v>
      </c>
      <c r="J82" s="168">
        <v>0</v>
      </c>
      <c r="K82" s="168">
        <v>0</v>
      </c>
      <c r="L82" s="168">
        <v>0</v>
      </c>
      <c r="M82" s="168">
        <v>0</v>
      </c>
      <c r="N82" s="168">
        <v>0</v>
      </c>
    </row>
    <row r="83" spans="2:14" x14ac:dyDescent="0.2">
      <c r="B83" s="39">
        <v>201</v>
      </c>
      <c r="C83" s="167" t="s">
        <v>314</v>
      </c>
      <c r="D83" s="166" t="s">
        <v>247</v>
      </c>
      <c r="E83" s="168">
        <v>0</v>
      </c>
      <c r="F83" s="168">
        <v>0</v>
      </c>
      <c r="G83" s="168">
        <v>0</v>
      </c>
      <c r="H83" s="168">
        <v>0</v>
      </c>
      <c r="I83" s="168">
        <v>0</v>
      </c>
      <c r="J83" s="168">
        <v>0</v>
      </c>
      <c r="K83" s="168">
        <v>0</v>
      </c>
      <c r="L83" s="168">
        <v>0</v>
      </c>
      <c r="M83" s="168">
        <v>0</v>
      </c>
      <c r="N83" s="168">
        <v>0</v>
      </c>
    </row>
    <row r="84" spans="2:14" x14ac:dyDescent="0.2">
      <c r="B84" s="39">
        <v>201</v>
      </c>
      <c r="C84" s="174">
        <v>1</v>
      </c>
      <c r="D84" s="182" t="s">
        <v>315</v>
      </c>
      <c r="E84" s="165"/>
      <c r="F84" s="165"/>
      <c r="G84" s="165"/>
      <c r="H84" s="165"/>
      <c r="I84" s="165"/>
      <c r="J84" s="165"/>
      <c r="K84" s="165"/>
      <c r="L84" s="165"/>
      <c r="M84" s="165"/>
      <c r="N84" s="165"/>
    </row>
    <row r="85" spans="2:14" x14ac:dyDescent="0.2">
      <c r="B85" s="39">
        <v>201</v>
      </c>
      <c r="C85" s="174">
        <v>2</v>
      </c>
      <c r="D85" s="166" t="s">
        <v>222</v>
      </c>
      <c r="E85" s="165"/>
      <c r="F85" s="165"/>
      <c r="G85" s="165"/>
      <c r="H85" s="165"/>
      <c r="I85" s="165"/>
      <c r="J85" s="165"/>
      <c r="K85" s="165"/>
      <c r="L85" s="165"/>
      <c r="M85" s="165"/>
      <c r="N85" s="165"/>
    </row>
    <row r="86" spans="2:14" x14ac:dyDescent="0.2">
      <c r="B86" s="39">
        <v>201</v>
      </c>
      <c r="C86" s="167" t="s">
        <v>316</v>
      </c>
      <c r="D86" s="69" t="s">
        <v>224</v>
      </c>
      <c r="E86" s="168">
        <v>949850</v>
      </c>
      <c r="F86" s="168">
        <v>670048</v>
      </c>
      <c r="G86" s="168">
        <v>541346</v>
      </c>
      <c r="H86" s="168">
        <v>470875</v>
      </c>
      <c r="I86" s="168">
        <v>470684</v>
      </c>
      <c r="J86" s="168">
        <v>527011</v>
      </c>
      <c r="K86" s="168">
        <v>418826</v>
      </c>
      <c r="L86" s="168">
        <v>420928</v>
      </c>
      <c r="M86" s="168">
        <v>378255</v>
      </c>
      <c r="N86" s="168">
        <v>489208</v>
      </c>
    </row>
    <row r="87" spans="2:14" x14ac:dyDescent="0.2">
      <c r="B87" s="39">
        <v>201</v>
      </c>
      <c r="C87" s="167" t="s">
        <v>317</v>
      </c>
      <c r="D87" s="69" t="s">
        <v>226</v>
      </c>
      <c r="E87" s="168">
        <v>1315</v>
      </c>
      <c r="F87" s="168">
        <v>1129</v>
      </c>
      <c r="G87" s="168">
        <v>645</v>
      </c>
      <c r="H87" s="168">
        <v>378</v>
      </c>
      <c r="I87" s="168">
        <v>9473</v>
      </c>
      <c r="J87" s="168">
        <v>17051</v>
      </c>
      <c r="K87" s="168">
        <v>24629</v>
      </c>
      <c r="L87" s="168">
        <v>32207</v>
      </c>
      <c r="M87" s="168">
        <v>0</v>
      </c>
      <c r="N87" s="168">
        <v>0</v>
      </c>
    </row>
    <row r="88" spans="2:14" x14ac:dyDescent="0.2">
      <c r="B88" s="39">
        <v>201</v>
      </c>
      <c r="C88" s="167" t="s">
        <v>318</v>
      </c>
      <c r="D88" s="69" t="s">
        <v>228</v>
      </c>
      <c r="E88" s="168">
        <v>0</v>
      </c>
      <c r="F88" s="168">
        <v>0</v>
      </c>
      <c r="G88" s="168">
        <v>0</v>
      </c>
      <c r="H88" s="168">
        <v>0</v>
      </c>
      <c r="I88" s="168">
        <v>0</v>
      </c>
      <c r="J88" s="168">
        <v>0</v>
      </c>
      <c r="K88" s="168">
        <v>0</v>
      </c>
      <c r="L88" s="168">
        <v>0</v>
      </c>
      <c r="M88" s="168">
        <v>0</v>
      </c>
      <c r="N88" s="168">
        <v>0</v>
      </c>
    </row>
    <row r="89" spans="2:14" x14ac:dyDescent="0.2">
      <c r="B89" s="39">
        <v>201</v>
      </c>
      <c r="C89" s="167" t="s">
        <v>319</v>
      </c>
      <c r="D89" s="69" t="s">
        <v>230</v>
      </c>
      <c r="E89" s="168">
        <v>22185</v>
      </c>
      <c r="F89" s="168">
        <v>36321</v>
      </c>
      <c r="G89" s="168">
        <v>2541</v>
      </c>
      <c r="H89" s="168">
        <v>46</v>
      </c>
      <c r="I89" s="168">
        <v>4080</v>
      </c>
      <c r="J89" s="168">
        <v>94</v>
      </c>
      <c r="K89" s="168">
        <v>440</v>
      </c>
      <c r="L89" s="168">
        <v>87</v>
      </c>
      <c r="M89" s="168">
        <v>8311</v>
      </c>
      <c r="N89" s="168">
        <v>0</v>
      </c>
    </row>
    <row r="90" spans="2:14" x14ac:dyDescent="0.2">
      <c r="B90" s="39">
        <v>201</v>
      </c>
      <c r="C90" s="167" t="s">
        <v>320</v>
      </c>
      <c r="D90" s="69" t="s">
        <v>232</v>
      </c>
      <c r="E90" s="168">
        <v>0</v>
      </c>
      <c r="F90" s="168">
        <v>0</v>
      </c>
      <c r="G90" s="168">
        <v>0</v>
      </c>
      <c r="H90" s="168">
        <v>0</v>
      </c>
      <c r="I90" s="168">
        <v>0</v>
      </c>
      <c r="J90" s="168">
        <v>0</v>
      </c>
      <c r="K90" s="168">
        <v>0</v>
      </c>
      <c r="L90" s="168">
        <v>0</v>
      </c>
      <c r="M90" s="168">
        <v>0</v>
      </c>
      <c r="N90" s="168">
        <v>0</v>
      </c>
    </row>
    <row r="91" spans="2:14" x14ac:dyDescent="0.2">
      <c r="B91" s="47">
        <v>201</v>
      </c>
      <c r="C91" s="170" t="s">
        <v>321</v>
      </c>
      <c r="D91" s="183" t="s">
        <v>234</v>
      </c>
      <c r="E91" s="172">
        <v>973350</v>
      </c>
      <c r="F91" s="172">
        <v>707499</v>
      </c>
      <c r="G91" s="172">
        <v>544532</v>
      </c>
      <c r="H91" s="172">
        <v>471299</v>
      </c>
      <c r="I91" s="172">
        <v>484236</v>
      </c>
      <c r="J91" s="172">
        <v>544155</v>
      </c>
      <c r="K91" s="172">
        <v>443895</v>
      </c>
      <c r="L91" s="172">
        <v>453222</v>
      </c>
      <c r="M91" s="172">
        <v>386566</v>
      </c>
      <c r="N91" s="172">
        <v>489208</v>
      </c>
    </row>
    <row r="92" spans="2:14" x14ac:dyDescent="0.2">
      <c r="B92" s="39">
        <v>201</v>
      </c>
      <c r="C92" s="167" t="s">
        <v>322</v>
      </c>
      <c r="D92" s="85" t="s">
        <v>236</v>
      </c>
      <c r="E92" s="168">
        <v>0</v>
      </c>
      <c r="F92" s="168">
        <v>0</v>
      </c>
      <c r="G92" s="168">
        <v>0</v>
      </c>
      <c r="H92" s="168">
        <v>0</v>
      </c>
      <c r="I92" s="168">
        <v>0</v>
      </c>
      <c r="J92" s="168">
        <v>0</v>
      </c>
      <c r="K92" s="168">
        <v>0</v>
      </c>
      <c r="L92" s="168">
        <v>0</v>
      </c>
      <c r="M92" s="168">
        <v>0</v>
      </c>
      <c r="N92" s="168">
        <v>0</v>
      </c>
    </row>
    <row r="93" spans="2:14" x14ac:dyDescent="0.2">
      <c r="B93" s="39">
        <v>201</v>
      </c>
      <c r="C93" s="167" t="s">
        <v>323</v>
      </c>
      <c r="D93" s="85" t="s">
        <v>238</v>
      </c>
      <c r="E93" s="168">
        <v>352</v>
      </c>
      <c r="F93" s="168">
        <v>0</v>
      </c>
      <c r="G93" s="168">
        <v>2184</v>
      </c>
      <c r="H93" s="168">
        <v>0</v>
      </c>
      <c r="I93" s="168">
        <v>0</v>
      </c>
      <c r="J93" s="168">
        <v>0</v>
      </c>
      <c r="K93" s="168">
        <v>0</v>
      </c>
      <c r="L93" s="168">
        <v>0</v>
      </c>
      <c r="M93" s="168">
        <v>0</v>
      </c>
      <c r="N93" s="168">
        <v>0</v>
      </c>
    </row>
    <row r="94" spans="2:14" x14ac:dyDescent="0.2">
      <c r="B94" s="39">
        <v>201</v>
      </c>
      <c r="C94" s="167" t="s">
        <v>324</v>
      </c>
      <c r="D94" s="85" t="s">
        <v>47</v>
      </c>
      <c r="E94" s="168">
        <v>78843</v>
      </c>
      <c r="F94" s="168">
        <v>135646</v>
      </c>
      <c r="G94" s="168">
        <v>86002</v>
      </c>
      <c r="H94" s="168">
        <v>77357</v>
      </c>
      <c r="I94" s="168">
        <v>28606</v>
      </c>
      <c r="J94" s="168">
        <v>20917</v>
      </c>
      <c r="K94" s="168">
        <v>111654</v>
      </c>
      <c r="L94" s="168">
        <v>65096</v>
      </c>
      <c r="M94" s="168">
        <v>40661</v>
      </c>
      <c r="N94" s="168">
        <v>50088</v>
      </c>
    </row>
    <row r="95" spans="2:14" x14ac:dyDescent="0.2">
      <c r="B95" s="39">
        <v>201</v>
      </c>
      <c r="C95" s="167" t="s">
        <v>325</v>
      </c>
      <c r="D95" s="85" t="s">
        <v>241</v>
      </c>
      <c r="E95" s="168">
        <v>0</v>
      </c>
      <c r="F95" s="168">
        <v>0</v>
      </c>
      <c r="G95" s="168">
        <v>0</v>
      </c>
      <c r="H95" s="168">
        <v>0</v>
      </c>
      <c r="I95" s="168">
        <v>0</v>
      </c>
      <c r="J95" s="168">
        <v>0</v>
      </c>
      <c r="K95" s="168">
        <v>0</v>
      </c>
      <c r="L95" s="168">
        <v>0</v>
      </c>
      <c r="M95" s="168">
        <v>0</v>
      </c>
      <c r="N95" s="168">
        <v>0</v>
      </c>
    </row>
    <row r="96" spans="2:14" x14ac:dyDescent="0.2">
      <c r="B96" s="47">
        <v>201</v>
      </c>
      <c r="C96" s="170" t="s">
        <v>326</v>
      </c>
      <c r="D96" s="171" t="s">
        <v>243</v>
      </c>
      <c r="E96" s="172">
        <v>1052544</v>
      </c>
      <c r="F96" s="172">
        <v>843145</v>
      </c>
      <c r="G96" s="172">
        <v>632718</v>
      </c>
      <c r="H96" s="172">
        <v>548657</v>
      </c>
      <c r="I96" s="172">
        <v>512842</v>
      </c>
      <c r="J96" s="172">
        <v>565072</v>
      </c>
      <c r="K96" s="172">
        <v>555549</v>
      </c>
      <c r="L96" s="172">
        <v>518318</v>
      </c>
      <c r="M96" s="172">
        <v>427227</v>
      </c>
      <c r="N96" s="172">
        <v>539296</v>
      </c>
    </row>
    <row r="97" spans="2:14" x14ac:dyDescent="0.2">
      <c r="B97" s="39">
        <v>201</v>
      </c>
      <c r="C97" s="167" t="s">
        <v>327</v>
      </c>
      <c r="D97" s="173" t="s">
        <v>245</v>
      </c>
      <c r="E97" s="168">
        <v>284314</v>
      </c>
      <c r="F97" s="168">
        <v>229740</v>
      </c>
      <c r="G97" s="168">
        <v>208597</v>
      </c>
      <c r="H97" s="168">
        <v>14330</v>
      </c>
      <c r="I97" s="168">
        <v>184873</v>
      </c>
      <c r="J97" s="168">
        <v>222357</v>
      </c>
      <c r="K97" s="168">
        <v>199851</v>
      </c>
      <c r="L97" s="168">
        <v>185666</v>
      </c>
      <c r="M97" s="168">
        <v>139856</v>
      </c>
      <c r="N97" s="168">
        <v>272068</v>
      </c>
    </row>
    <row r="98" spans="2:14" x14ac:dyDescent="0.2">
      <c r="B98" s="79">
        <v>201</v>
      </c>
      <c r="C98" s="184" t="s">
        <v>328</v>
      </c>
      <c r="D98" s="185" t="s">
        <v>247</v>
      </c>
      <c r="E98" s="186">
        <v>768230</v>
      </c>
      <c r="F98" s="186">
        <v>613405</v>
      </c>
      <c r="G98" s="186">
        <v>424121</v>
      </c>
      <c r="H98" s="186">
        <v>357672</v>
      </c>
      <c r="I98" s="186">
        <v>327969</v>
      </c>
      <c r="J98" s="186">
        <v>342716</v>
      </c>
      <c r="K98" s="186">
        <v>355698</v>
      </c>
      <c r="L98" s="186">
        <v>332652</v>
      </c>
      <c r="M98" s="186">
        <v>287371</v>
      </c>
      <c r="N98" s="186">
        <v>267228</v>
      </c>
    </row>
    <row r="99" spans="2:14" x14ac:dyDescent="0.2">
      <c r="B99" s="126"/>
      <c r="C99" s="126"/>
      <c r="D99" s="126"/>
      <c r="E99" s="126"/>
      <c r="F99" s="126"/>
      <c r="G99" s="126"/>
      <c r="H99" s="126"/>
      <c r="I99" s="126"/>
      <c r="J99" s="126"/>
      <c r="K99" s="126"/>
      <c r="L99" s="126"/>
      <c r="M99" s="126"/>
      <c r="N99" s="126"/>
    </row>
    <row r="101" spans="2:14" x14ac:dyDescent="0.2">
      <c r="D101" t="s">
        <v>329</v>
      </c>
      <c r="E101" s="14">
        <f>E20</f>
        <v>15926323</v>
      </c>
      <c r="F101" s="14">
        <f t="shared" ref="F101:N101" si="0">F20</f>
        <v>15077621</v>
      </c>
      <c r="G101" s="14">
        <f t="shared" si="0"/>
        <v>14353407</v>
      </c>
      <c r="H101" s="14">
        <f t="shared" si="0"/>
        <v>13688217</v>
      </c>
      <c r="I101" s="14">
        <f t="shared" si="0"/>
        <v>13223664</v>
      </c>
      <c r="J101" s="14">
        <f t="shared" si="0"/>
        <v>12967697</v>
      </c>
      <c r="K101" s="14">
        <f t="shared" si="0"/>
        <v>12593540</v>
      </c>
      <c r="L101" s="14">
        <f t="shared" si="0"/>
        <v>11779453</v>
      </c>
      <c r="M101" s="14">
        <f t="shared" si="0"/>
        <v>10787014</v>
      </c>
      <c r="N101" s="14">
        <f t="shared" si="0"/>
        <v>10215148</v>
      </c>
    </row>
    <row r="102" spans="2:14" x14ac:dyDescent="0.2">
      <c r="D102" t="s">
        <v>330</v>
      </c>
      <c r="E102" s="12">
        <f>E101/F101-1</f>
        <v>5.6288853526693661E-2</v>
      </c>
      <c r="F102" s="12">
        <f t="shared" ref="F102:M102" si="1">F101/G101-1</f>
        <v>5.0455895244940763E-2</v>
      </c>
      <c r="G102" s="12">
        <f t="shared" si="1"/>
        <v>4.859581054274642E-2</v>
      </c>
      <c r="H102" s="12">
        <f t="shared" si="1"/>
        <v>3.5130429811283781E-2</v>
      </c>
      <c r="I102" s="12">
        <f t="shared" si="1"/>
        <v>1.9738817154657529E-2</v>
      </c>
      <c r="J102" s="12">
        <f t="shared" si="1"/>
        <v>2.9710232388986624E-2</v>
      </c>
      <c r="K102" s="12">
        <f t="shared" si="1"/>
        <v>6.9110764311381967E-2</v>
      </c>
      <c r="L102" s="12">
        <f t="shared" si="1"/>
        <v>9.2003125239292327E-2</v>
      </c>
      <c r="M102" s="12">
        <f t="shared" si="1"/>
        <v>5.5982155128834199E-2</v>
      </c>
      <c r="N102" s="14"/>
    </row>
    <row r="103" spans="2:14" x14ac:dyDescent="0.2">
      <c r="E103" s="12"/>
      <c r="F103" s="12"/>
      <c r="G103" s="12"/>
      <c r="H103" s="12"/>
      <c r="I103" s="12"/>
      <c r="J103" s="12"/>
      <c r="K103" s="12"/>
      <c r="L103" s="12"/>
      <c r="M103" s="12"/>
      <c r="N103" s="14"/>
    </row>
    <row r="104" spans="2:14" x14ac:dyDescent="0.2">
      <c r="D104" t="s">
        <v>331</v>
      </c>
      <c r="E104" s="14">
        <f>E21</f>
        <v>6013978</v>
      </c>
      <c r="F104" s="14">
        <f t="shared" ref="F104:N104" si="2">F21</f>
        <v>5617412</v>
      </c>
      <c r="G104" s="14">
        <f t="shared" si="2"/>
        <v>5296902</v>
      </c>
      <c r="H104" s="14">
        <f>H21</f>
        <v>378</v>
      </c>
      <c r="I104" s="14">
        <f t="shared" si="2"/>
        <v>4762768</v>
      </c>
      <c r="J104" s="14">
        <f t="shared" si="2"/>
        <v>4566548</v>
      </c>
      <c r="K104" s="14">
        <f t="shared" si="2"/>
        <v>4284645</v>
      </c>
      <c r="L104" s="14">
        <f t="shared" si="2"/>
        <v>3934000</v>
      </c>
      <c r="M104" s="14">
        <f t="shared" si="2"/>
        <v>3703042</v>
      </c>
      <c r="N104" s="14">
        <f t="shared" si="2"/>
        <v>3626535</v>
      </c>
    </row>
    <row r="105" spans="2:14" x14ac:dyDescent="0.2">
      <c r="D105" t="s">
        <v>330</v>
      </c>
      <c r="E105" s="12">
        <f t="shared" ref="E105:M105" si="3">E104/F104-1</f>
        <v>7.0595854461093399E-2</v>
      </c>
      <c r="F105" s="12">
        <f t="shared" si="3"/>
        <v>6.0508954101850421E-2</v>
      </c>
      <c r="G105" s="12">
        <f>G104/H104-1</f>
        <v>14011.968253968254</v>
      </c>
      <c r="H105" s="12">
        <f t="shared" si="3"/>
        <v>-0.9999206343873982</v>
      </c>
      <c r="I105" s="12">
        <f t="shared" si="3"/>
        <v>4.2968999778388417E-2</v>
      </c>
      <c r="J105" s="12">
        <f t="shared" si="3"/>
        <v>6.5793782215329388E-2</v>
      </c>
      <c r="K105" s="12">
        <f t="shared" si="3"/>
        <v>8.913192679206916E-2</v>
      </c>
      <c r="L105" s="12">
        <f t="shared" si="3"/>
        <v>6.2369802989002077E-2</v>
      </c>
      <c r="M105" s="12">
        <f t="shared" si="3"/>
        <v>2.109644605663541E-2</v>
      </c>
      <c r="N105" s="14"/>
    </row>
    <row r="106" spans="2:14" x14ac:dyDescent="0.2">
      <c r="E106" s="12"/>
      <c r="F106" s="14"/>
      <c r="G106" s="14"/>
      <c r="H106" s="14"/>
      <c r="I106" s="14"/>
      <c r="J106" s="14"/>
      <c r="K106" s="14"/>
      <c r="L106" s="14"/>
      <c r="M106" s="14"/>
      <c r="N106" s="14"/>
    </row>
    <row r="107" spans="2:14" x14ac:dyDescent="0.2">
      <c r="D107" t="s">
        <v>332</v>
      </c>
      <c r="E107" s="14">
        <f>E22</f>
        <v>9912345</v>
      </c>
      <c r="F107" s="14">
        <f t="shared" ref="F107:N107" si="4">F22</f>
        <v>9460210</v>
      </c>
      <c r="G107" s="14">
        <f t="shared" si="4"/>
        <v>9056505</v>
      </c>
      <c r="H107" s="14">
        <f>H22</f>
        <v>8658915</v>
      </c>
      <c r="I107" s="14">
        <f t="shared" si="4"/>
        <v>8460896</v>
      </c>
      <c r="J107" s="14">
        <f t="shared" si="4"/>
        <v>8401149</v>
      </c>
      <c r="K107" s="14">
        <f t="shared" si="4"/>
        <v>8308895</v>
      </c>
      <c r="L107" s="14">
        <f t="shared" si="4"/>
        <v>7845454</v>
      </c>
      <c r="M107" s="14">
        <f t="shared" si="4"/>
        <v>7083972</v>
      </c>
      <c r="N107" s="14">
        <f t="shared" si="4"/>
        <v>6588614</v>
      </c>
    </row>
    <row r="108" spans="2:14" x14ac:dyDescent="0.2">
      <c r="D108" t="s">
        <v>330</v>
      </c>
      <c r="E108" s="12">
        <f t="shared" ref="E108:M108" si="5">E107/F107-1</f>
        <v>4.7793336511557261E-2</v>
      </c>
      <c r="F108" s="12">
        <f t="shared" si="5"/>
        <v>4.4576246576355949E-2</v>
      </c>
      <c r="G108" s="12">
        <f t="shared" si="5"/>
        <v>4.5916838310573471E-2</v>
      </c>
      <c r="H108" s="12">
        <f t="shared" si="5"/>
        <v>2.3404022458141549E-2</v>
      </c>
      <c r="I108" s="12">
        <f t="shared" si="5"/>
        <v>7.1117653073407006E-3</v>
      </c>
      <c r="J108" s="12">
        <f t="shared" si="5"/>
        <v>1.1103040777383777E-2</v>
      </c>
      <c r="K108" s="12">
        <f t="shared" si="5"/>
        <v>5.9071278730332244E-2</v>
      </c>
      <c r="L108" s="12">
        <f t="shared" si="5"/>
        <v>0.10749364904322034</v>
      </c>
      <c r="M108" s="12">
        <f t="shared" si="5"/>
        <v>7.5183946122811207E-2</v>
      </c>
    </row>
    <row r="109" spans="2:14" x14ac:dyDescent="0.2">
      <c r="E109" s="12"/>
    </row>
  </sheetData>
  <mergeCells count="2">
    <mergeCell ref="B5:L5"/>
    <mergeCell ref="E6:N6"/>
  </mergeCells>
  <printOptions horizontalCentered="1"/>
  <pageMargins left="0.45" right="0.45" top="0.5" bottom="0.5" header="0.3" footer="0.3"/>
  <pageSetup scale="63" fitToHeight="0" orientation="landscape" r:id="rId1"/>
  <headerFooter>
    <oddFooter>&amp;RPage &amp;P of &amp;N</oddFooter>
  </headerFooter>
  <rowBreaks count="2" manualBreakCount="2">
    <brk id="38" max="16383" man="1"/>
    <brk id="8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9"/>
  <sheetViews>
    <sheetView workbookViewId="0"/>
  </sheetViews>
  <sheetFormatPr defaultRowHeight="14.25" x14ac:dyDescent="0.2"/>
  <cols>
    <col min="1" max="1" width="2.75" customWidth="1"/>
    <col min="2" max="2" width="5.125" customWidth="1"/>
    <col min="3" max="3" width="7.75" customWidth="1"/>
    <col min="4" max="4" width="42.875" customWidth="1"/>
    <col min="5" max="14" width="11.75" customWidth="1"/>
  </cols>
  <sheetData>
    <row r="1" spans="2:14" ht="15" x14ac:dyDescent="0.25">
      <c r="B1" s="20" t="s">
        <v>31</v>
      </c>
    </row>
    <row r="2" spans="2:14" x14ac:dyDescent="0.2">
      <c r="B2" s="22" t="s">
        <v>32</v>
      </c>
    </row>
    <row r="4" spans="2:14" x14ac:dyDescent="0.2">
      <c r="B4" s="25" t="s">
        <v>37</v>
      </c>
      <c r="C4" s="26" t="s">
        <v>3</v>
      </c>
      <c r="D4" s="27"/>
      <c r="E4" s="29"/>
      <c r="F4" s="29"/>
      <c r="G4" s="29"/>
      <c r="H4" s="29"/>
      <c r="I4" s="29"/>
      <c r="J4" s="26" t="s">
        <v>39</v>
      </c>
      <c r="K4" s="26"/>
      <c r="L4" s="26"/>
      <c r="M4" s="26"/>
      <c r="N4" s="30"/>
    </row>
    <row r="5" spans="2:14" x14ac:dyDescent="0.2">
      <c r="B5" s="31" t="s">
        <v>40</v>
      </c>
      <c r="C5" s="32" t="s">
        <v>40</v>
      </c>
      <c r="D5" s="33" t="s">
        <v>41</v>
      </c>
      <c r="E5" s="35">
        <v>43465</v>
      </c>
      <c r="F5" s="36">
        <v>43100</v>
      </c>
      <c r="G5" s="36">
        <v>42735</v>
      </c>
      <c r="H5" s="36">
        <v>42369</v>
      </c>
      <c r="I5" s="37">
        <v>42004</v>
      </c>
      <c r="J5" s="35">
        <v>41639</v>
      </c>
      <c r="K5" s="36">
        <v>41274</v>
      </c>
      <c r="L5" s="36">
        <v>40908</v>
      </c>
      <c r="M5" s="36">
        <v>40543</v>
      </c>
      <c r="N5" s="37">
        <v>40178</v>
      </c>
    </row>
    <row r="6" spans="2:14" x14ac:dyDescent="0.2">
      <c r="B6" s="38"/>
      <c r="C6" s="39"/>
      <c r="D6" s="187" t="s">
        <v>333</v>
      </c>
      <c r="E6" s="43"/>
      <c r="F6" s="44"/>
      <c r="G6" s="43"/>
      <c r="H6" s="44"/>
      <c r="I6" s="43"/>
      <c r="J6" s="43"/>
      <c r="K6" s="44"/>
      <c r="L6" s="43"/>
      <c r="M6" s="44"/>
      <c r="N6" s="43"/>
    </row>
    <row r="7" spans="2:14" x14ac:dyDescent="0.2">
      <c r="B7" s="38">
        <v>114</v>
      </c>
      <c r="C7" s="39">
        <v>6</v>
      </c>
      <c r="D7" s="45" t="s">
        <v>334</v>
      </c>
      <c r="E7" s="43">
        <v>450723964</v>
      </c>
      <c r="F7" s="44">
        <v>406277451</v>
      </c>
      <c r="G7" s="43">
        <v>391166464</v>
      </c>
      <c r="H7" s="44">
        <v>376896678</v>
      </c>
      <c r="I7" s="43">
        <v>369492120</v>
      </c>
      <c r="J7" s="43">
        <v>362753289</v>
      </c>
      <c r="K7" s="44">
        <v>337408898</v>
      </c>
      <c r="L7" s="43">
        <v>299407341</v>
      </c>
      <c r="M7" s="44">
        <v>292618863</v>
      </c>
      <c r="N7" s="43">
        <v>266654467</v>
      </c>
    </row>
    <row r="8" spans="2:14" x14ac:dyDescent="0.2">
      <c r="B8" s="38">
        <v>115</v>
      </c>
      <c r="C8" s="39">
        <v>6</v>
      </c>
      <c r="D8" s="45" t="s">
        <v>335</v>
      </c>
      <c r="E8" s="43">
        <v>333758359</v>
      </c>
      <c r="F8" s="44">
        <v>276018010</v>
      </c>
      <c r="G8" s="43">
        <v>267741506</v>
      </c>
      <c r="H8" s="44">
        <v>260052552</v>
      </c>
      <c r="I8" s="43">
        <v>257633788</v>
      </c>
      <c r="J8" s="43">
        <v>252217244</v>
      </c>
      <c r="K8" s="44">
        <v>230929981</v>
      </c>
      <c r="L8" s="43">
        <v>196834850</v>
      </c>
      <c r="M8" s="44">
        <v>189910084</v>
      </c>
      <c r="N8" s="43">
        <v>175239683</v>
      </c>
    </row>
    <row r="9" spans="2:14" x14ac:dyDescent="0.2">
      <c r="B9" s="78">
        <v>115</v>
      </c>
      <c r="C9" s="79">
        <v>6</v>
      </c>
      <c r="D9" s="188" t="s">
        <v>336</v>
      </c>
      <c r="E9" s="83">
        <v>116965605</v>
      </c>
      <c r="F9" s="84">
        <v>130259441</v>
      </c>
      <c r="G9" s="83">
        <v>123424958</v>
      </c>
      <c r="H9" s="84">
        <v>116844126</v>
      </c>
      <c r="I9" s="83">
        <v>111858332</v>
      </c>
      <c r="J9" s="83">
        <v>110536045</v>
      </c>
      <c r="K9" s="84">
        <v>106478917</v>
      </c>
      <c r="L9" s="83">
        <v>102572491</v>
      </c>
      <c r="M9" s="84">
        <v>102708779</v>
      </c>
      <c r="N9" s="83">
        <v>91414784</v>
      </c>
    </row>
  </sheetData>
  <pageMargins left="0.7" right="0.7" top="0.75" bottom="0.75" header="0.3" footer="0.3"/>
  <pageSetup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2019-11-22T08:00:00+00:00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E5013E4-DF54-4C97-B9E7-9374D8EC2320}"/>
</file>

<file path=customXml/itemProps2.xml><?xml version="1.0" encoding="utf-8"?>
<ds:datastoreItem xmlns:ds="http://schemas.openxmlformats.org/officeDocument/2006/customXml" ds:itemID="{0CFF6A64-8B6A-4360-9D64-210367110E1A}"/>
</file>

<file path=customXml/itemProps3.xml><?xml version="1.0" encoding="utf-8"?>
<ds:datastoreItem xmlns:ds="http://schemas.openxmlformats.org/officeDocument/2006/customXml" ds:itemID="{875B47D4-6A1C-4914-8171-1617B0F7846C}"/>
</file>

<file path=customXml/itemProps4.xml><?xml version="1.0" encoding="utf-8"?>
<ds:datastoreItem xmlns:ds="http://schemas.openxmlformats.org/officeDocument/2006/customXml" ds:itemID="{7FBDA28A-0FD6-4C5B-8E6F-5E0E40B4E8C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MPG-3a (Total Company)</vt:lpstr>
      <vt:lpstr>MPG-3b (Electric)</vt:lpstr>
      <vt:lpstr>MPG-3c (Natural Gas)</vt:lpstr>
      <vt:lpstr>MPG-3d (Common)</vt:lpstr>
      <vt:lpstr>Backup =&gt;</vt:lpstr>
      <vt:lpstr>FERC Form1 p 110</vt:lpstr>
      <vt:lpstr>FERC Form 1 p 200</vt:lpstr>
      <vt:lpstr>FERC Form1 p 114-115</vt:lpstr>
      <vt:lpstr>'MPG-3a (Total Company)'!Print_Area</vt:lpstr>
      <vt:lpstr>'MPG-3b (Electric)'!Print_Area</vt:lpstr>
      <vt:lpstr>'MPG-3c (Natural Gas)'!Print_Area</vt:lpstr>
      <vt:lpstr>'MPG-3d (Common)'!Print_Area</vt:lpstr>
      <vt:lpstr>'FERC Form 1 p 200'!Print_Titles</vt:lpstr>
      <vt:lpstr>'FERC Form1 p 110'!Print_Titles</vt:lpstr>
    </vt:vector>
  </TitlesOfParts>
  <Company>BAI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Leyko, James</dc:creator>
  <cp:lastModifiedBy>Smith, Matthew</cp:lastModifiedBy>
  <dcterms:created xsi:type="dcterms:W3CDTF">2019-11-22T17:23:15Z</dcterms:created>
  <dcterms:modified xsi:type="dcterms:W3CDTF">2019-11-22T17:50:07Z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{0DE02D6C-A39F-45A0-8E71-8586579333B0}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