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xr:revisionPtr revIDLastSave="0" documentId="13_ncr:1_{D2B1F36C-60CB-42E4-87D3-D14165301D5F}" xr6:coauthVersionLast="44" xr6:coauthVersionMax="44" xr10:uidLastSave="{00000000-0000-0000-0000-000000000000}"/>
  <bookViews>
    <workbookView xWindow="28680" yWindow="-120" windowWidth="29040" windowHeight="15990" firstSheet="9" activeTab="14" xr2:uid="{00000000-000D-0000-FFFF-FFFF00000000}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6" l="1"/>
  <c r="I50" i="16"/>
  <c r="H50" i="16"/>
  <c r="G50" i="16"/>
  <c r="F50" i="16"/>
  <c r="E50" i="16"/>
  <c r="D50" i="16"/>
  <c r="C50" i="16"/>
  <c r="B50" i="16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K265" i="12"/>
  <c r="J265" i="12"/>
  <c r="I265" i="12"/>
  <c r="H265" i="12"/>
  <c r="G265" i="12"/>
  <c r="C20" i="16" s="1"/>
  <c r="F265" i="12"/>
  <c r="D20" i="16" s="1"/>
  <c r="E265" i="12"/>
  <c r="D265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B20" i="16" l="1"/>
  <c r="E20" i="16"/>
  <c r="H20" i="16"/>
  <c r="G256" i="4"/>
  <c r="G257" i="4"/>
  <c r="G258" i="4"/>
  <c r="G259" i="4"/>
  <c r="G260" i="4"/>
  <c r="G261" i="4"/>
  <c r="G262" i="4"/>
  <c r="G263" i="4"/>
  <c r="G264" i="4"/>
  <c r="G265" i="4"/>
  <c r="G245" i="4" s="1"/>
  <c r="D259" i="4"/>
  <c r="D260" i="4"/>
  <c r="D261" i="4"/>
  <c r="D262" i="4"/>
  <c r="D263" i="4"/>
  <c r="D264" i="4"/>
  <c r="D265" i="4"/>
  <c r="G247" i="4"/>
  <c r="G248" i="4"/>
  <c r="G249" i="4"/>
  <c r="G250" i="4"/>
  <c r="G251" i="4"/>
  <c r="G252" i="4"/>
  <c r="G253" i="4"/>
  <c r="G254" i="4"/>
  <c r="G255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Q262" i="3"/>
  <c r="Q254" i="3"/>
  <c r="Q248" i="3"/>
  <c r="Q265" i="12"/>
  <c r="Q260" i="3"/>
  <c r="Q265" i="15"/>
  <c r="I20" i="16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N245" i="4" s="1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O245" i="4" s="1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L265" i="4"/>
  <c r="P265" i="4"/>
  <c r="P245" i="4" s="1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E245" i="4" s="1"/>
  <c r="I265" i="4"/>
  <c r="I245" i="4" s="1"/>
  <c r="M265" i="4"/>
  <c r="M245" i="4" s="1"/>
  <c r="H49" i="16" l="1"/>
  <c r="L245" i="4"/>
  <c r="K245" i="4"/>
  <c r="E49" i="16"/>
  <c r="H245" i="4"/>
  <c r="J245" i="4"/>
  <c r="F244" i="4"/>
  <c r="F243" i="4"/>
  <c r="E244" i="4" s="1"/>
  <c r="F242" i="4"/>
  <c r="E243" i="4" s="1"/>
  <c r="F245" i="4"/>
  <c r="J20" i="16"/>
  <c r="D245" i="4"/>
  <c r="K20" i="16"/>
  <c r="I49" i="16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J49" i="16" l="1"/>
  <c r="S265" i="4"/>
  <c r="Q245" i="4"/>
  <c r="K49" i="16"/>
  <c r="AB265" i="4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0" i="14" l="1"/>
  <c r="Q252" i="14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" i="9"/>
  <c r="Q247" i="9" l="1"/>
  <c r="Q264" i="9"/>
  <c r="Q263" i="9"/>
  <c r="Q262" i="9"/>
  <c r="Q261" i="9"/>
  <c r="Q260" i="9"/>
  <c r="Q258" i="9"/>
  <c r="Q257" i="9"/>
  <c r="Q256" i="9"/>
  <c r="Q259" i="9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H53" i="16" s="1"/>
  <c r="E2" i="16"/>
  <c r="E53" i="16" s="1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F53" i="16" s="1"/>
  <c r="C2" i="16"/>
  <c r="C53" i="16" s="1"/>
  <c r="B2" i="16"/>
  <c r="B53" i="16" s="1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G53" i="16" s="1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53" i="16" s="1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D56" i="16" l="1"/>
  <c r="D57" i="16"/>
  <c r="D55" i="16"/>
  <c r="D53" i="16"/>
  <c r="Q248" i="8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J40" i="16"/>
  <c r="K40" i="16" s="1"/>
  <c r="J38" i="16"/>
  <c r="K38" i="16" s="1"/>
  <c r="Q264" i="8"/>
  <c r="J39" i="16"/>
  <c r="K39" i="16" s="1"/>
  <c r="J37" i="16"/>
  <c r="K37" i="16" s="1"/>
  <c r="J35" i="16"/>
  <c r="K35" i="16" s="1"/>
  <c r="J33" i="16"/>
  <c r="K33" i="16" s="1"/>
  <c r="J19" i="16"/>
  <c r="K19" i="16" s="1"/>
  <c r="J18" i="16"/>
  <c r="K18" i="16" s="1"/>
  <c r="J16" i="16"/>
  <c r="K16" i="16" s="1"/>
  <c r="J17" i="16"/>
  <c r="K17" i="16" s="1"/>
  <c r="J14" i="16"/>
  <c r="K14" i="16" s="1"/>
  <c r="J34" i="16"/>
  <c r="K34" i="16" s="1"/>
  <c r="J25" i="16"/>
  <c r="K25" i="16" s="1"/>
  <c r="J36" i="16"/>
  <c r="K36" i="16" s="1"/>
  <c r="J26" i="16"/>
  <c r="K26" i="16" s="1"/>
  <c r="J13" i="16"/>
  <c r="K13" i="16" s="1"/>
  <c r="J11" i="16"/>
  <c r="K11" i="16" s="1"/>
  <c r="J10" i="16"/>
  <c r="K10" i="16" s="1"/>
  <c r="J9" i="16"/>
  <c r="K9" i="16" s="1"/>
  <c r="J15" i="16"/>
  <c r="K15" i="16" s="1"/>
  <c r="J43" i="16"/>
  <c r="K43" i="16" s="1"/>
  <c r="J27" i="16"/>
  <c r="K27" i="16" s="1"/>
  <c r="J30" i="16"/>
  <c r="K30" i="16" s="1"/>
  <c r="J45" i="16"/>
  <c r="K45" i="16" s="1"/>
  <c r="J29" i="16"/>
  <c r="K29" i="16" s="1"/>
  <c r="J5" i="16"/>
  <c r="K5" i="16" s="1"/>
  <c r="J3" i="16"/>
  <c r="K3" i="16" s="1"/>
  <c r="J8" i="16"/>
  <c r="K8" i="16" s="1"/>
  <c r="J7" i="16"/>
  <c r="K7" i="16" s="1"/>
  <c r="J42" i="16"/>
  <c r="K42" i="16" s="1"/>
  <c r="J32" i="16"/>
  <c r="K32" i="16" s="1"/>
  <c r="J23" i="16"/>
  <c r="K23" i="16" s="1"/>
  <c r="J44" i="16"/>
  <c r="K44" i="16" s="1"/>
  <c r="J41" i="16"/>
  <c r="K41" i="16" s="1"/>
  <c r="J12" i="16"/>
  <c r="K12" i="16" s="1"/>
  <c r="J6" i="16"/>
  <c r="K6" i="16" s="1"/>
  <c r="J24" i="16"/>
  <c r="K24" i="16" s="1"/>
  <c r="J31" i="16"/>
  <c r="K31" i="16" s="1"/>
  <c r="J28" i="16"/>
  <c r="K28" i="16" s="1"/>
  <c r="J2" i="16"/>
  <c r="J53" i="16" s="1"/>
  <c r="J4" i="16"/>
  <c r="K4" i="16" s="1"/>
  <c r="J46" i="16"/>
  <c r="K46" i="16" s="1"/>
  <c r="K2" i="16" l="1"/>
  <c r="D59" i="16"/>
  <c r="D58" i="16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Z293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Y293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U293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W293" i="4" l="1"/>
  <c r="T291" i="2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AA279" i="4" s="1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X271" i="4"/>
  <c r="X276" i="4"/>
  <c r="X289" i="4"/>
  <c r="X281" i="4"/>
  <c r="X272" i="4"/>
  <c r="X273" i="4"/>
  <c r="X291" i="4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AA293" i="4" l="1"/>
  <c r="S275" i="4"/>
  <c r="X293" i="4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M317" i="4"/>
  <c r="AB280" i="4"/>
  <c r="AL319" i="4" s="1"/>
  <c r="AC291" i="4" l="1"/>
  <c r="AB293" i="4"/>
  <c r="AC281" i="4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<sst xmlns="http://schemas.openxmlformats.org/spreadsheetml/2006/main" count="927" uniqueCount="525">
  <si>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</si>
  <si>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</si>
  <si>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</si>
  <si>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</si>
  <si>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</si>
  <si>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</si>
  <si>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</si>
  <si>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</si>
  <si>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</si>
  <si>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</si>
  <si>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</si>
  <si>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</si>
  <si>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</si>
  <si>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</si>
  <si>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</si>
  <si>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</si>
  <si>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</si>
  <si>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</si>
  <si>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</si>
  <si>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</si>
  <si>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</si>
  <si>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</si>
  <si>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</si>
  <si>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</si>
  <si>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</si>
  <si>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</si>
  <si>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</si>
  <si>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</si>
  <si>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</si>
  <si>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</si>
  <si>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</si>
  <si>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</si>
  <si>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</si>
  <si>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</si>
  <si>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</si>
  <si>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</si>
  <si>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</si>
  <si>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</si>
  <si>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</si>
  <si>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</si>
  <si>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</si>
  <si>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</si>
  <si>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</si>
  <si>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</si>
  <si>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</si>
  <si>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</si>
  <si>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</si>
  <si>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</si>
  <si>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</si>
  <si>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</si>
  <si>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</si>
  <si>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</si>
  <si>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</si>
  <si>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</si>
  <si>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</si>
  <si>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</si>
  <si>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</si>
  <si>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</si>
  <si>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</si>
  <si>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</si>
  <si>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</si>
  <si>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</si>
  <si>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</si>
  <si>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</si>
  <si>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</si>
  <si>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</si>
  <si>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</si>
  <si>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</si>
  <si>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</si>
  <si>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</si>
  <si>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</si>
  <si>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</si>
  <si>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</si>
  <si>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</si>
  <si>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</si>
  <si>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</si>
  <si>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</si>
  <si>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</si>
  <si>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</si>
  <si>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</si>
  <si>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</si>
  <si>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</si>
  <si>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</si>
  <si>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</si>
  <si>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</si>
  <si>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</si>
  <si>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</si>
  <si>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</si>
  <si>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</si>
  <si>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</si>
  <si>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</si>
  <si>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</si>
  <si>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</si>
  <si>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</si>
  <si>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</si>
  <si>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</si>
  <si>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</si>
  <si>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</si>
  <si>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</si>
  <si>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</si>
  <si>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</si>
  <si>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</si>
  <si>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</si>
  <si>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</si>
  <si>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</si>
  <si>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</si>
  <si>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</si>
  <si>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</si>
  <si>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</si>
  <si>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</si>
  <si>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</si>
  <si>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</si>
  <si>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</si>
  <si>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</si>
  <si>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</si>
  <si>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</si>
  <si>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</si>
  <si>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</si>
  <si>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</si>
  <si>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</si>
  <si>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</si>
  <si>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</si>
  <si>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</si>
  <si>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</si>
  <si>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</si>
  <si>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</si>
  <si>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</si>
  <si>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</si>
  <si>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</si>
  <si>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</si>
  <si>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</si>
  <si>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</si>
  <si>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</si>
  <si>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</si>
  <si>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</si>
  <si>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</si>
  <si>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</si>
  <si>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</si>
  <si>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</si>
  <si>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</si>
  <si>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</si>
  <si>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</si>
  <si>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</si>
  <si>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</si>
  <si>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</si>
  <si>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</si>
  <si>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</si>
  <si>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</si>
  <si>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</si>
  <si>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</si>
  <si>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</si>
  <si>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</si>
  <si>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</si>
  <si>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</si>
  <si>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</si>
  <si>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</si>
  <si>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</si>
  <si>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</si>
  <si>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</si>
  <si>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</si>
  <si>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</si>
  <si>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</si>
  <si>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</si>
  <si>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</si>
  <si>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</si>
  <si>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</si>
  <si>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</si>
  <si>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</si>
  <si>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</si>
  <si>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</si>
  <si>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</si>
  <si>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</si>
  <si>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</si>
  <si>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</si>
  <si>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</si>
  <si>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</si>
  <si>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</si>
  <si>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</si>
  <si>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</si>
  <si>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</si>
  <si>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</si>
  <si>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</si>
  <si>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</si>
  <si>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</si>
  <si>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</si>
  <si>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</si>
  <si>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</si>
  <si>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</si>
  <si>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</si>
  <si>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</si>
  <si>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</si>
  <si>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</si>
  <si>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</si>
  <si>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</si>
  <si>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</si>
  <si>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</si>
  <si>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</si>
  <si>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</si>
  <si>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</si>
  <si>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</si>
  <si>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</si>
  <si>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</si>
  <si>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</si>
  <si>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</si>
  <si>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</si>
  <si>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</si>
  <si>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</si>
  <si>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</si>
  <si>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</si>
  <si>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</si>
  <si>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</si>
  <si>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</si>
  <si>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</si>
  <si>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</si>
  <si>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</si>
  <si>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</si>
  <si>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</si>
  <si>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</si>
  <si>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</si>
  <si>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</si>
  <si>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</si>
  <si>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</si>
  <si>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</si>
  <si>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</si>
  <si>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</si>
  <si>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</si>
  <si>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</si>
  <si>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</si>
  <si>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</si>
  <si>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</si>
  <si>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</si>
  <si>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</si>
  <si>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</si>
  <si>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</si>
  <si>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</si>
  <si>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</si>
  <si>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</si>
  <si>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</si>
  <si>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</si>
  <si>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</si>
  <si>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</si>
  <si>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</si>
  <si>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</si>
  <si>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</si>
  <si>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</si>
  <si>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</si>
  <si>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</si>
  <si>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</si>
  <si>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</si>
  <si>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</si>
  <si>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</si>
  <si>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</si>
  <si>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</si>
  <si>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</si>
  <si>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</si>
  <si>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</si>
  <si>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</si>
  <si>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</si>
  <si>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</si>
  <si>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</si>
  <si>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</si>
  <si>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</si>
  <si>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</si>
  <si>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</si>
  <si>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</si>
  <si>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</si>
  <si>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</si>
  <si>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</si>
  <si>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</si>
  <si>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</si>
  <si>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</si>
  <si>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</si>
  <si>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</si>
  <si>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</si>
  <si>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</si>
  <si>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</si>
  <si>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</si>
  <si>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</si>
  <si>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</si>
  <si>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</si>
  <si>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</si>
  <si>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</si>
  <si>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</si>
  <si>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</si>
  <si>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</si>
  <si>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</si>
  <si>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</si>
  <si>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</si>
  <si>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</si>
  <si>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</si>
  <si>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</si>
  <si>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</si>
  <si>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</si>
  <si>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</si>
  <si>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</si>
  <si>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</si>
  <si>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</si>
  <si>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</si>
  <si>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</si>
  <si>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</si>
  <si>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</si>
  <si>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</si>
  <si>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</si>
  <si>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</si>
  <si>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</si>
  <si>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</si>
  <si>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</si>
  <si>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</si>
  <si>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</si>
  <si>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</si>
  <si>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</si>
  <si>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</si>
  <si>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</si>
  <si>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</si>
  <si>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</si>
  <si>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</si>
  <si>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</si>
  <si>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</si>
  <si>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</si>
  <si>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</si>
  <si>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</si>
  <si>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</si>
  <si>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</si>
  <si>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</si>
  <si>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</si>
  <si>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</si>
  <si>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</si>
  <si>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</si>
  <si>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</si>
  <si>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</si>
  <si>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</si>
  <si>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</si>
  <si>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</si>
  <si>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</si>
  <si>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</si>
  <si>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</si>
  <si>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</si>
  <si>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</si>
  <si>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</si>
  <si>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</si>
  <si>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</si>
  <si>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</si>
  <si>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</si>
  <si>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</si>
  <si>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</si>
  <si>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</si>
  <si>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</si>
  <si>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</si>
  <si>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</si>
  <si>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</si>
  <si>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</si>
  <si>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</si>
  <si>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</si>
  <si>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</si>
  <si>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</si>
  <si>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</si>
  <si>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</si>
  <si>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</si>
  <si>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</si>
  <si>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</si>
  <si>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</si>
  <si>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</si>
  <si>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</si>
  <si>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</si>
  <si>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</si>
  <si>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</si>
  <si>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</si>
  <si>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</si>
  <si>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</si>
  <si>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</si>
  <si>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</si>
  <si>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</si>
  <si>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</si>
  <si>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</si>
  <si>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</si>
  <si>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</si>
  <si>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</si>
  <si>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</si>
  <si>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</si>
  <si>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</si>
  <si>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</si>
  <si>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</si>
  <si>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</si>
  <si>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</si>
  <si>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</si>
  <si>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</si>
  <si>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</si>
  <si>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</si>
  <si>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</si>
  <si>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</si>
  <si>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</si>
  <si>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</si>
  <si>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</si>
  <si>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</si>
  <si>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</si>
  <si>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</si>
  <si>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</si>
  <si>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</si>
  <si>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</si>
  <si>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</si>
  <si>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</si>
  <si>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</si>
  <si>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</si>
  <si>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</si>
  <si>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</si>
  <si>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</si>
  <si>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</si>
  <si>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</si>
  <si>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</si>
  <si>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</si>
  <si>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</si>
  <si>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</si>
  <si>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</si>
  <si>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</si>
  <si>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</si>
  <si>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</si>
  <si>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</si>
  <si>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</si>
  <si>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</si>
  <si>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</si>
  <si>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</si>
  <si>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</si>
  <si>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</si>
  <si>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</si>
  <si>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</si>
  <si>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</si>
  <si>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</si>
  <si>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</si>
  <si>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</si>
  <si>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</si>
  <si>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</si>
  <si>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</si>
  <si>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</si>
  <si>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</si>
  <si>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</si>
  <si>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</si>
  <si>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</si>
  <si>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</si>
  <si>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</si>
  <si>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</si>
  <si>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</si>
  <si>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</si>
  <si>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</si>
  <si>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</si>
  <si>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</si>
  <si>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</si>
  <si>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</si>
  <si>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</si>
  <si>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</si>
  <si>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</si>
  <si>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</si>
  <si>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</si>
  <si>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</si>
  <si>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</si>
  <si>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</si>
  <si>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</si>
  <si>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</si>
  <si>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</si>
  <si>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</si>
  <si>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</si>
  <si>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</si>
  <si>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</si>
  <si>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</si>
  <si>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</si>
  <si>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</si>
  <si>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</si>
  <si>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</si>
  <si>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</si>
  <si>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</si>
  <si>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</si>
  <si>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</si>
  <si>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</si>
  <si>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</si>
  <si>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</si>
  <si>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</si>
  <si>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</si>
  <si>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</si>
  <si>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</si>
  <si>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</si>
  <si>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</si>
  <si>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</si>
  <si>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</si>
  <si>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</si>
  <si>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</si>
  <si>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</si>
  <si>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</si>
  <si>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</si>
  <si>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</si>
  <si>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</si>
  <si>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</si>
  <si>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</si>
  <si>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</si>
  <si>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</si>
  <si>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</si>
  <si>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</si>
  <si>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</si>
  <si>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</si>
  <si>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</si>
  <si>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</si>
  <si>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</si>
  <si>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</si>
  <si>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</si>
  <si>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</si>
  <si>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</si>
  <si>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</si>
  <si>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</si>
  <si>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</si>
  <si>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</si>
  <si>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</si>
  <si>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</si>
  <si>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</si>
  <si>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</si>
  <si>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</si>
  <si>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</si>
  <si>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NV_STO_OT</t>
  </si>
  <si>
    <t>UT_STO_OT</t>
  </si>
  <si>
    <t>WECC_STO_OT</t>
  </si>
  <si>
    <t>Goal</t>
  </si>
  <si>
    <t>Gas</t>
  </si>
  <si>
    <t>see "all GHG Emissions by state"</t>
  </si>
  <si>
    <t>MWh</t>
  </si>
  <si>
    <t>2019-2001</t>
  </si>
  <si>
    <t>WECC- 2019</t>
  </si>
  <si>
    <t>Emission Free</t>
  </si>
  <si>
    <t>Report_Year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</si>
</sst>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  <xf numFmtId="9" fontId="0" fillId="0" borderId="0" xfId="2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WECC!$M$247:$M$265</c:f>
              <c:numCache>
                <c:formatCode>_(* #,##0_);_(* \(#,##0\);_(* "-"??_);_(@_)</c:formatCode>
                <c:ptCount val="19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  <c:pt idx="18">
                  <c:v>-24.142237442922376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7"/>
          <c:order val="1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WECC!$K$247:$K$265</c:f>
              <c:numCache>
                <c:formatCode>_(* #,##0_);_(* \(#,##0\);_(* "-"??_);_(@_)</c:formatCode>
                <c:ptCount val="19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  <c:pt idx="18">
                  <c:v>240.92751141552512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12"/>
          <c:order val="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WECC!$P$247:$P$265</c:f>
              <c:numCache>
                <c:formatCode>_(* #,##0_);_(* \(#,##0\);_(* "-"??_);_(@_)</c:formatCode>
                <c:ptCount val="19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  <c:pt idx="18">
                  <c:v>703.38824200913245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ser>
          <c:idx val="6"/>
          <c:order val="3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WECC!$J$247:$J$265</c:f>
              <c:numCache>
                <c:formatCode>_(* #,##0_);_(* \(#,##0\);_(* "-"??_);_(@_)</c:formatCode>
                <c:ptCount val="19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  <c:pt idx="18">
                  <c:v>381.46324200913244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5"/>
          <c:order val="4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WECC!$I$247:$I$265</c:f>
              <c:numCache>
                <c:formatCode>_(* #,##0_);_(* \(#,##0\);_(* "-"??_);_(@_)</c:formatCode>
                <c:ptCount val="19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  <c:pt idx="18">
                  <c:v>180.01849315068492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1"/>
          <c:order val="5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WECC!$E$247:$E$265</c:f>
              <c:numCache>
                <c:formatCode>_(* #,##0_);_(* \(#,##0\);_(* "-"??_);_(@_)</c:formatCode>
                <c:ptCount val="19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  <c:pt idx="18">
                  <c:v>1815.3603881278539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0"/>
          <c:order val="6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WECC!$D$247:$D$265</c:f>
              <c:numCache>
                <c:formatCode>_(* #,##0_);_(* \(#,##0\);_(* "-"??_);_(@_)</c:formatCode>
                <c:ptCount val="19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2"/>
          <c:order val="7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WECC!$F$247:$F$265</c:f>
              <c:numCache>
                <c:formatCode>_(* #,##0_);_(* \(#,##0\);_(* "-"??_);_(@_)</c:formatCode>
                <c:ptCount val="19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8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WECC!$G$247:$G$265</c:f>
              <c:numCache>
                <c:formatCode>_(* #,##0_);_(* \(#,##0\);_(* "-"??_);_(@_)</c:formatCode>
                <c:ptCount val="19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9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WECC!$H$247:$H$265</c:f>
              <c:numCache>
                <c:formatCode>_(* #,##0_);_(* \(#,##0\);_(* "-"??_);_(@_)</c:formatCode>
                <c:ptCount val="19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WECC!$N$247:$N$265</c:f>
              <c:numCache>
                <c:formatCode>_(* #,##0_);_(* \(#,##0\);_(* "-"??_);_(@_)</c:formatCode>
                <c:ptCount val="19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WECC!$O$247:$O$265</c:f>
              <c:numCache>
                <c:formatCode>_(* #,##0_);_(* \(#,##0\);_(* "-"??_);_(@_)</c:formatCode>
                <c:ptCount val="19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8"/>
          <c:order val="12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WECC!$L$247:$L$265</c:f>
              <c:numCache>
                <c:formatCode>_(* #,##0_);_(* \(#,##0\);_(* "-"??_);_(@_)</c:formatCode>
                <c:ptCount val="19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  <c:pt idx="18">
                  <c:v>85.004908675799086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6859200"/>
        <c:axId val="566854304"/>
      </c:barChart>
      <c:catAx>
        <c:axId val="566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854304"/>
        <c:crosses val="autoZero"/>
        <c:auto val="1"/>
        <c:lblAlgn val="ctr"/>
        <c:lblOffset val="100"/>
        <c:noMultiLvlLbl val="0"/>
      </c:catAx>
      <c:valAx>
        <c:axId val="56685430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859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431956618630218"/>
          <c:y val="3.8296317260583503E-2"/>
          <c:w val="0.7780274104887831"/>
          <c:h val="0.12394822242102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3622.9097900378001</c:v>
                </c:pt>
                <c:pt idx="22">
                  <c:v>3667.3737971111</c:v>
                </c:pt>
                <c:pt idx="23">
                  <c:v>3693.9979348999996</c:v>
                </c:pt>
                <c:pt idx="24">
                  <c:v>3724.3423815667502</c:v>
                </c:pt>
                <c:pt idx="25">
                  <c:v>3810.1603388999993</c:v>
                </c:pt>
                <c:pt idx="26">
                  <c:v>3856.1742352999995</c:v>
                </c:pt>
                <c:pt idx="27">
                  <c:v>3893.9812448000002</c:v>
                </c:pt>
                <c:pt idx="28">
                  <c:v>3978.1767318000002</c:v>
                </c:pt>
                <c:pt idx="29">
                  <c:v>4012.5420046999998</c:v>
                </c:pt>
                <c:pt idx="30">
                  <c:v>4069.1397621999995</c:v>
                </c:pt>
                <c:pt idx="31">
                  <c:v>4140.4202540000006</c:v>
                </c:pt>
                <c:pt idx="32">
                  <c:v>4183.2139369999995</c:v>
                </c:pt>
                <c:pt idx="33">
                  <c:v>4225.9906890000002</c:v>
                </c:pt>
                <c:pt idx="34">
                  <c:v>4284.2328269999998</c:v>
                </c:pt>
                <c:pt idx="35">
                  <c:v>4325.4235189999999</c:v>
                </c:pt>
                <c:pt idx="36">
                  <c:v>4372.481722999999</c:v>
                </c:pt>
                <c:pt idx="37">
                  <c:v>4448.0880999999999</c:v>
                </c:pt>
                <c:pt idx="38">
                  <c:v>4521.6520250000003</c:v>
                </c:pt>
                <c:pt idx="39">
                  <c:v>4605.0934290000005</c:v>
                </c:pt>
                <c:pt idx="40">
                  <c:v>4687.9246370000001</c:v>
                </c:pt>
                <c:pt idx="41">
                  <c:v>4758.0362159999995</c:v>
                </c:pt>
                <c:pt idx="42">
                  <c:v>4845.3077659999999</c:v>
                </c:pt>
                <c:pt idx="43">
                  <c:v>4993.2858209999995</c:v>
                </c:pt>
                <c:pt idx="44">
                  <c:v>5071.8232029999999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19569.798749999998</c:v>
                </c:pt>
                <c:pt idx="22">
                  <c:v>19573.623779999998</c:v>
                </c:pt>
                <c:pt idx="23">
                  <c:v>19562.244969999996</c:v>
                </c:pt>
                <c:pt idx="24">
                  <c:v>19565.114499999996</c:v>
                </c:pt>
                <c:pt idx="25">
                  <c:v>19528.642499999998</c:v>
                </c:pt>
                <c:pt idx="26">
                  <c:v>19538.842499999999</c:v>
                </c:pt>
                <c:pt idx="27">
                  <c:v>19549.022969999998</c:v>
                </c:pt>
                <c:pt idx="28">
                  <c:v>19557.834499999997</c:v>
                </c:pt>
                <c:pt idx="29">
                  <c:v>19568.161499999998</c:v>
                </c:pt>
                <c:pt idx="30">
                  <c:v>19564.292499999996</c:v>
                </c:pt>
                <c:pt idx="31">
                  <c:v>19576.451969999998</c:v>
                </c:pt>
                <c:pt idx="32">
                  <c:v>19590.341499999999</c:v>
                </c:pt>
                <c:pt idx="33">
                  <c:v>19604.212499999998</c:v>
                </c:pt>
                <c:pt idx="34">
                  <c:v>19625.506499999996</c:v>
                </c:pt>
                <c:pt idx="35">
                  <c:v>19644.248970000001</c:v>
                </c:pt>
                <c:pt idx="36">
                  <c:v>19665.646489999996</c:v>
                </c:pt>
                <c:pt idx="37">
                  <c:v>19685.164999999997</c:v>
                </c:pt>
                <c:pt idx="38">
                  <c:v>19704.756999999998</c:v>
                </c:pt>
                <c:pt idx="39">
                  <c:v>19725.585369999997</c:v>
                </c:pt>
                <c:pt idx="40">
                  <c:v>19746.568999999996</c:v>
                </c:pt>
                <c:pt idx="41">
                  <c:v>19767.514599999999</c:v>
                </c:pt>
                <c:pt idx="42">
                  <c:v>19788.049999999996</c:v>
                </c:pt>
                <c:pt idx="43">
                  <c:v>19808.557969999998</c:v>
                </c:pt>
                <c:pt idx="44">
                  <c:v>19829.539299999997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7187.9009999999998</c:v>
                </c:pt>
                <c:pt idx="22">
                  <c:v>6540.3040000000001</c:v>
                </c:pt>
                <c:pt idx="23">
                  <c:v>6343.473</c:v>
                </c:pt>
                <c:pt idx="24">
                  <c:v>5620.8598000000002</c:v>
                </c:pt>
                <c:pt idx="25">
                  <c:v>4519.098</c:v>
                </c:pt>
                <c:pt idx="26">
                  <c:v>4459.3140000000003</c:v>
                </c:pt>
                <c:pt idx="27">
                  <c:v>4908.8389999999999</c:v>
                </c:pt>
                <c:pt idx="28">
                  <c:v>4501.9589999999998</c:v>
                </c:pt>
                <c:pt idx="29">
                  <c:v>4425.5578000000005</c:v>
                </c:pt>
                <c:pt idx="30">
                  <c:v>4875.6769999999997</c:v>
                </c:pt>
                <c:pt idx="31">
                  <c:v>4486.2370000000001</c:v>
                </c:pt>
                <c:pt idx="32">
                  <c:v>4428.9276</c:v>
                </c:pt>
                <c:pt idx="33">
                  <c:v>4827.71</c:v>
                </c:pt>
                <c:pt idx="34">
                  <c:v>4459.9970000000003</c:v>
                </c:pt>
                <c:pt idx="35">
                  <c:v>4404.2079000000003</c:v>
                </c:pt>
                <c:pt idx="36">
                  <c:v>4776.098</c:v>
                </c:pt>
                <c:pt idx="37">
                  <c:v>4410.3064999999997</c:v>
                </c:pt>
                <c:pt idx="38">
                  <c:v>4345.5104000000001</c:v>
                </c:pt>
                <c:pt idx="39">
                  <c:v>4729.3490000000002</c:v>
                </c:pt>
                <c:pt idx="40">
                  <c:v>4356.6527999999998</c:v>
                </c:pt>
                <c:pt idx="41">
                  <c:v>4300.6247999999996</c:v>
                </c:pt>
                <c:pt idx="42">
                  <c:v>4610.29</c:v>
                </c:pt>
                <c:pt idx="43">
                  <c:v>3326.1819999999998</c:v>
                </c:pt>
                <c:pt idx="44">
                  <c:v>2674.643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14870.01388</c:v>
                </c:pt>
                <c:pt idx="22">
                  <c:v>13353.891309999999</c:v>
                </c:pt>
                <c:pt idx="23">
                  <c:v>13152.778060000001</c:v>
                </c:pt>
                <c:pt idx="24">
                  <c:v>13158.223410000001</c:v>
                </c:pt>
                <c:pt idx="25">
                  <c:v>11555.56503</c:v>
                </c:pt>
                <c:pt idx="26">
                  <c:v>11555.624470000001</c:v>
                </c:pt>
                <c:pt idx="27">
                  <c:v>10630.462759999999</c:v>
                </c:pt>
                <c:pt idx="28">
                  <c:v>10204.46019</c:v>
                </c:pt>
                <c:pt idx="29">
                  <c:v>9698.8567299999995</c:v>
                </c:pt>
                <c:pt idx="30">
                  <c:v>7769.5920859999987</c:v>
                </c:pt>
                <c:pt idx="31">
                  <c:v>7797.3380400000005</c:v>
                </c:pt>
                <c:pt idx="32">
                  <c:v>6630.6155600000002</c:v>
                </c:pt>
                <c:pt idx="33">
                  <c:v>6566.5474200000008</c:v>
                </c:pt>
                <c:pt idx="34">
                  <c:v>6486.6847199999993</c:v>
                </c:pt>
                <c:pt idx="35">
                  <c:v>6335.9809000000005</c:v>
                </c:pt>
                <c:pt idx="36">
                  <c:v>5539.8040299999993</c:v>
                </c:pt>
                <c:pt idx="37">
                  <c:v>4899.3606</c:v>
                </c:pt>
                <c:pt idx="38">
                  <c:v>4807.35257</c:v>
                </c:pt>
                <c:pt idx="39">
                  <c:v>4477.3209299999999</c:v>
                </c:pt>
                <c:pt idx="40">
                  <c:v>4406.6967299999997</c:v>
                </c:pt>
                <c:pt idx="41">
                  <c:v>3961.48963</c:v>
                </c:pt>
                <c:pt idx="42">
                  <c:v>3026.5684300000003</c:v>
                </c:pt>
                <c:pt idx="43">
                  <c:v>2980.0441099999998</c:v>
                </c:pt>
                <c:pt idx="44">
                  <c:v>2988.0226700000003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9697.9752000000008</c:v>
                </c:pt>
                <c:pt idx="22">
                  <c:v>10131.5933</c:v>
                </c:pt>
                <c:pt idx="23">
                  <c:v>10601.595600000001</c:v>
                </c:pt>
                <c:pt idx="24">
                  <c:v>10781.8977</c:v>
                </c:pt>
                <c:pt idx="25">
                  <c:v>11161.1908</c:v>
                </c:pt>
                <c:pt idx="26">
                  <c:v>11624.2245</c:v>
                </c:pt>
                <c:pt idx="27">
                  <c:v>12145.345799999999</c:v>
                </c:pt>
                <c:pt idx="28">
                  <c:v>12597.779</c:v>
                </c:pt>
                <c:pt idx="29">
                  <c:v>13048.0144</c:v>
                </c:pt>
                <c:pt idx="30">
                  <c:v>13528.432599999998</c:v>
                </c:pt>
                <c:pt idx="31">
                  <c:v>14048.5142</c:v>
                </c:pt>
                <c:pt idx="32">
                  <c:v>14375.1504</c:v>
                </c:pt>
                <c:pt idx="33">
                  <c:v>14738.439599999998</c:v>
                </c:pt>
                <c:pt idx="34">
                  <c:v>15135.132600000001</c:v>
                </c:pt>
                <c:pt idx="35">
                  <c:v>15703.136500000001</c:v>
                </c:pt>
                <c:pt idx="36">
                  <c:v>16306.8264</c:v>
                </c:pt>
                <c:pt idx="37">
                  <c:v>16971.706899999997</c:v>
                </c:pt>
                <c:pt idx="38">
                  <c:v>17218.41</c:v>
                </c:pt>
                <c:pt idx="39">
                  <c:v>17476.636699999999</c:v>
                </c:pt>
                <c:pt idx="40">
                  <c:v>17779.215400000001</c:v>
                </c:pt>
                <c:pt idx="41">
                  <c:v>18238.871999999996</c:v>
                </c:pt>
                <c:pt idx="42">
                  <c:v>18890.165800000002</c:v>
                </c:pt>
                <c:pt idx="43">
                  <c:v>19607.003499999999</c:v>
                </c:pt>
                <c:pt idx="44">
                  <c:v>20200.2536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9023.6376450000007</c:v>
                </c:pt>
                <c:pt idx="22">
                  <c:v>10507.774888</c:v>
                </c:pt>
                <c:pt idx="23">
                  <c:v>11585.952745999999</c:v>
                </c:pt>
                <c:pt idx="24">
                  <c:v>12569.926293</c:v>
                </c:pt>
                <c:pt idx="25">
                  <c:v>13329.354465999997</c:v>
                </c:pt>
                <c:pt idx="26">
                  <c:v>14013.139668</c:v>
                </c:pt>
                <c:pt idx="27">
                  <c:v>14691.535708999998</c:v>
                </c:pt>
                <c:pt idx="28">
                  <c:v>15370.897170999999</c:v>
                </c:pt>
                <c:pt idx="29">
                  <c:v>16052.770751999999</c:v>
                </c:pt>
                <c:pt idx="30">
                  <c:v>16631.900046999999</c:v>
                </c:pt>
                <c:pt idx="31">
                  <c:v>17252.261384000001</c:v>
                </c:pt>
                <c:pt idx="32">
                  <c:v>17813.095702000002</c:v>
                </c:pt>
                <c:pt idx="33">
                  <c:v>18396.482399</c:v>
                </c:pt>
                <c:pt idx="34">
                  <c:v>19025.926480000006</c:v>
                </c:pt>
                <c:pt idx="35">
                  <c:v>19565.688956999995</c:v>
                </c:pt>
                <c:pt idx="36">
                  <c:v>20220.533207</c:v>
                </c:pt>
                <c:pt idx="37">
                  <c:v>20941.047962000001</c:v>
                </c:pt>
                <c:pt idx="38">
                  <c:v>21479.131865000003</c:v>
                </c:pt>
                <c:pt idx="39">
                  <c:v>22058.794221999997</c:v>
                </c:pt>
                <c:pt idx="40">
                  <c:v>22698.893304000005</c:v>
                </c:pt>
                <c:pt idx="41">
                  <c:v>23109.417483000001</c:v>
                </c:pt>
                <c:pt idx="42">
                  <c:v>23715.793058999996</c:v>
                </c:pt>
                <c:pt idx="43">
                  <c:v>24304.226069000004</c:v>
                </c:pt>
                <c:pt idx="44">
                  <c:v>24950.998611999999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17785.050478300003</c:v>
                </c:pt>
                <c:pt idx="22">
                  <c:v>17893.997285789999</c:v>
                </c:pt>
                <c:pt idx="23">
                  <c:v>16825.960579737999</c:v>
                </c:pt>
                <c:pt idx="24">
                  <c:v>16262.27979133</c:v>
                </c:pt>
                <c:pt idx="25">
                  <c:v>17987.857625410001</c:v>
                </c:pt>
                <c:pt idx="26">
                  <c:v>17317.143056749999</c:v>
                </c:pt>
                <c:pt idx="27">
                  <c:v>16768.897833499999</c:v>
                </c:pt>
                <c:pt idx="28">
                  <c:v>16600.01784371</c:v>
                </c:pt>
                <c:pt idx="29">
                  <c:v>16410.878310308999</c:v>
                </c:pt>
                <c:pt idx="30">
                  <c:v>17131.802745069999</c:v>
                </c:pt>
                <c:pt idx="31">
                  <c:v>16581.701130199999</c:v>
                </c:pt>
                <c:pt idx="32">
                  <c:v>17232.543839499998</c:v>
                </c:pt>
                <c:pt idx="33">
                  <c:v>16407.599757208998</c:v>
                </c:pt>
                <c:pt idx="34">
                  <c:v>16216.186112208999</c:v>
                </c:pt>
                <c:pt idx="35">
                  <c:v>15810.106178349999</c:v>
                </c:pt>
                <c:pt idx="36">
                  <c:v>15381.400725309999</c:v>
                </c:pt>
                <c:pt idx="37">
                  <c:v>15356.037233730001</c:v>
                </c:pt>
                <c:pt idx="38">
                  <c:v>15067.161653640002</c:v>
                </c:pt>
                <c:pt idx="39">
                  <c:v>14489.208781430001</c:v>
                </c:pt>
                <c:pt idx="40">
                  <c:v>14356.633892689997</c:v>
                </c:pt>
                <c:pt idx="41">
                  <c:v>14387.643733800001</c:v>
                </c:pt>
                <c:pt idx="42">
                  <c:v>14221.388721700001</c:v>
                </c:pt>
                <c:pt idx="43">
                  <c:v>14607.6515989</c:v>
                </c:pt>
                <c:pt idx="44">
                  <c:v>14694.381843500001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66854848"/>
        <c:axId val="566855936"/>
      </c:barChart>
      <c:catAx>
        <c:axId val="56685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855936"/>
        <c:crosses val="autoZero"/>
        <c:auto val="1"/>
        <c:lblAlgn val="ctr"/>
        <c:lblOffset val="100"/>
        <c:noMultiLvlLbl val="0"/>
      </c:catAx>
      <c:valAx>
        <c:axId val="5668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854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438.15295000000003</c:v>
                </c:pt>
                <c:pt idx="22">
                  <c:v>448.95073000000002</c:v>
                </c:pt>
                <c:pt idx="23">
                  <c:v>474.18783000000002</c:v>
                </c:pt>
                <c:pt idx="24">
                  <c:v>505.06523999999996</c:v>
                </c:pt>
                <c:pt idx="25">
                  <c:v>529.35892000000001</c:v>
                </c:pt>
                <c:pt idx="26">
                  <c:v>557.52679999999998</c:v>
                </c:pt>
                <c:pt idx="27">
                  <c:v>577.93232</c:v>
                </c:pt>
                <c:pt idx="28">
                  <c:v>606.09799999999996</c:v>
                </c:pt>
                <c:pt idx="29">
                  <c:v>620.33807999999999</c:v>
                </c:pt>
                <c:pt idx="30">
                  <c:v>648.10348999999997</c:v>
                </c:pt>
                <c:pt idx="31">
                  <c:v>681.53192000000001</c:v>
                </c:pt>
                <c:pt idx="32">
                  <c:v>709.81950000000006</c:v>
                </c:pt>
                <c:pt idx="33">
                  <c:v>737.58578999999986</c:v>
                </c:pt>
                <c:pt idx="34">
                  <c:v>774.99844999999993</c:v>
                </c:pt>
                <c:pt idx="35">
                  <c:v>804.87222000000008</c:v>
                </c:pt>
                <c:pt idx="36">
                  <c:v>844.14875000000006</c:v>
                </c:pt>
                <c:pt idx="37">
                  <c:v>889.14973999999995</c:v>
                </c:pt>
                <c:pt idx="38">
                  <c:v>926.8574900000001</c:v>
                </c:pt>
                <c:pt idx="39">
                  <c:v>976.55401000000006</c:v>
                </c:pt>
                <c:pt idx="40">
                  <c:v>1028.7121999999999</c:v>
                </c:pt>
                <c:pt idx="41">
                  <c:v>1068.0116600000001</c:v>
                </c:pt>
                <c:pt idx="42">
                  <c:v>1115.0267399999998</c:v>
                </c:pt>
                <c:pt idx="43">
                  <c:v>1172.3010400000001</c:v>
                </c:pt>
                <c:pt idx="44">
                  <c:v>1208.22794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14665.889839999998</c:v>
                </c:pt>
                <c:pt idx="22">
                  <c:v>14668.075672999999</c:v>
                </c:pt>
                <c:pt idx="23">
                  <c:v>14654.398795999999</c:v>
                </c:pt>
                <c:pt idx="24">
                  <c:v>14646.019184000001</c:v>
                </c:pt>
                <c:pt idx="25">
                  <c:v>14627.901300999998</c:v>
                </c:pt>
                <c:pt idx="26">
                  <c:v>14632.070781999999</c:v>
                </c:pt>
                <c:pt idx="27">
                  <c:v>14637.17736</c:v>
                </c:pt>
                <c:pt idx="28">
                  <c:v>14639.817695999998</c:v>
                </c:pt>
                <c:pt idx="29">
                  <c:v>14644.088249999999</c:v>
                </c:pt>
                <c:pt idx="30">
                  <c:v>14632.028999999999</c:v>
                </c:pt>
                <c:pt idx="31">
                  <c:v>14640.2719</c:v>
                </c:pt>
                <c:pt idx="32">
                  <c:v>14644.65914</c:v>
                </c:pt>
                <c:pt idx="33">
                  <c:v>14650.049289999999</c:v>
                </c:pt>
                <c:pt idx="34">
                  <c:v>14656.848609999999</c:v>
                </c:pt>
                <c:pt idx="35">
                  <c:v>14664.998130000002</c:v>
                </c:pt>
                <c:pt idx="36">
                  <c:v>14669.820359999998</c:v>
                </c:pt>
                <c:pt idx="37">
                  <c:v>14676.040129999999</c:v>
                </c:pt>
                <c:pt idx="38">
                  <c:v>14683.749459999999</c:v>
                </c:pt>
                <c:pt idx="39">
                  <c:v>14691.270210000001</c:v>
                </c:pt>
                <c:pt idx="40">
                  <c:v>14696.505959999999</c:v>
                </c:pt>
                <c:pt idx="41">
                  <c:v>14703.76454</c:v>
                </c:pt>
                <c:pt idx="42">
                  <c:v>14710.491189999999</c:v>
                </c:pt>
                <c:pt idx="43">
                  <c:v>14719.942070000001</c:v>
                </c:pt>
                <c:pt idx="44">
                  <c:v>14725.241159999998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1129.1880000000001</c:v>
                </c:pt>
                <c:pt idx="22">
                  <c:v>1040.7560000000001</c:v>
                </c:pt>
                <c:pt idx="23">
                  <c:v>1007.508</c:v>
                </c:pt>
                <c:pt idx="24">
                  <c:v>1105.819</c:v>
                </c:pt>
                <c:pt idx="25">
                  <c:v>1029.4359999999999</c:v>
                </c:pt>
                <c:pt idx="26">
                  <c:v>996.97299999999996</c:v>
                </c:pt>
                <c:pt idx="27">
                  <c:v>1099.6959999999999</c:v>
                </c:pt>
                <c:pt idx="28">
                  <c:v>1017.39</c:v>
                </c:pt>
                <c:pt idx="29">
                  <c:v>983.71979999999996</c:v>
                </c:pt>
                <c:pt idx="30">
                  <c:v>1086.548</c:v>
                </c:pt>
                <c:pt idx="31">
                  <c:v>1013.13</c:v>
                </c:pt>
                <c:pt idx="32">
                  <c:v>978.49159999999995</c:v>
                </c:pt>
                <c:pt idx="33">
                  <c:v>1081.587</c:v>
                </c:pt>
                <c:pt idx="34">
                  <c:v>1004.912</c:v>
                </c:pt>
                <c:pt idx="35">
                  <c:v>970.25689999999997</c:v>
                </c:pt>
                <c:pt idx="36">
                  <c:v>1072.9010000000001</c:v>
                </c:pt>
                <c:pt idx="37">
                  <c:v>991.73149999999998</c:v>
                </c:pt>
                <c:pt idx="38">
                  <c:v>960.12540000000001</c:v>
                </c:pt>
                <c:pt idx="39">
                  <c:v>1057.857</c:v>
                </c:pt>
                <c:pt idx="40">
                  <c:v>982.59479999999996</c:v>
                </c:pt>
                <c:pt idx="41">
                  <c:v>950.5068</c:v>
                </c:pt>
                <c:pt idx="42">
                  <c:v>1006.3579999999999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1539.9366</c:v>
                </c:pt>
                <c:pt idx="22">
                  <c:v>1448.1460000000002</c:v>
                </c:pt>
                <c:pt idx="23">
                  <c:v>1417.4295999999999</c:v>
                </c:pt>
                <c:pt idx="24">
                  <c:v>1431.3619000000001</c:v>
                </c:pt>
                <c:pt idx="25">
                  <c:v>1134.1890000000001</c:v>
                </c:pt>
                <c:pt idx="26">
                  <c:v>1120.9069999999999</c:v>
                </c:pt>
                <c:pt idx="27">
                  <c:v>1084.527</c:v>
                </c:pt>
                <c:pt idx="28">
                  <c:v>1076.3689999999999</c:v>
                </c:pt>
                <c:pt idx="29">
                  <c:v>1091.8589999999999</c:v>
                </c:pt>
                <c:pt idx="30">
                  <c:v>1072.2339999999999</c:v>
                </c:pt>
                <c:pt idx="31">
                  <c:v>1033.896</c:v>
                </c:pt>
                <c:pt idx="32">
                  <c:v>1022.279</c:v>
                </c:pt>
                <c:pt idx="33">
                  <c:v>1022.934</c:v>
                </c:pt>
                <c:pt idx="34">
                  <c:v>1014.7089999999999</c:v>
                </c:pt>
                <c:pt idx="35">
                  <c:v>966.00120000000004</c:v>
                </c:pt>
                <c:pt idx="36">
                  <c:v>960.6164</c:v>
                </c:pt>
                <c:pt idx="37">
                  <c:v>981.28449999999998</c:v>
                </c:pt>
                <c:pt idx="38">
                  <c:v>970.02279999999996</c:v>
                </c:pt>
                <c:pt idx="39">
                  <c:v>925.79039999999998</c:v>
                </c:pt>
                <c:pt idx="40">
                  <c:v>912.87850000000003</c:v>
                </c:pt>
                <c:pt idx="41">
                  <c:v>929.63729999999998</c:v>
                </c:pt>
                <c:pt idx="42">
                  <c:v>903.65049999999997</c:v>
                </c:pt>
                <c:pt idx="43">
                  <c:v>860.94439999999997</c:v>
                </c:pt>
                <c:pt idx="44">
                  <c:v>897.35900000000004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3407.3598000000002</c:v>
                </c:pt>
                <c:pt idx="22">
                  <c:v>3498.692</c:v>
                </c:pt>
                <c:pt idx="23">
                  <c:v>3594.1634999999997</c:v>
                </c:pt>
                <c:pt idx="24">
                  <c:v>3616.0754000000002</c:v>
                </c:pt>
                <c:pt idx="25">
                  <c:v>3701.2272000000003</c:v>
                </c:pt>
                <c:pt idx="26">
                  <c:v>3836.1179999999995</c:v>
                </c:pt>
                <c:pt idx="27">
                  <c:v>3987.8378000000002</c:v>
                </c:pt>
                <c:pt idx="28">
                  <c:v>4152.2849000000006</c:v>
                </c:pt>
                <c:pt idx="29">
                  <c:v>4307.1283000000003</c:v>
                </c:pt>
                <c:pt idx="30">
                  <c:v>4442.8420999999998</c:v>
                </c:pt>
                <c:pt idx="31">
                  <c:v>4608.8662000000004</c:v>
                </c:pt>
                <c:pt idx="32">
                  <c:v>4654.5545000000002</c:v>
                </c:pt>
                <c:pt idx="33">
                  <c:v>4713.4457000000002</c:v>
                </c:pt>
                <c:pt idx="34">
                  <c:v>4799.1297999999997</c:v>
                </c:pt>
                <c:pt idx="35">
                  <c:v>4816.1797000000006</c:v>
                </c:pt>
                <c:pt idx="36">
                  <c:v>4853.5007000000005</c:v>
                </c:pt>
                <c:pt idx="37">
                  <c:v>4909.1939999999995</c:v>
                </c:pt>
                <c:pt idx="38">
                  <c:v>4935.5655999999999</c:v>
                </c:pt>
                <c:pt idx="39">
                  <c:v>4984.3328000000001</c:v>
                </c:pt>
                <c:pt idx="40">
                  <c:v>5014.1669999999995</c:v>
                </c:pt>
                <c:pt idx="41">
                  <c:v>5022.2127999999993</c:v>
                </c:pt>
                <c:pt idx="42">
                  <c:v>5203.9116000000004</c:v>
                </c:pt>
                <c:pt idx="43">
                  <c:v>5498.2227999999996</c:v>
                </c:pt>
                <c:pt idx="44">
                  <c:v>5782.6787999999997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627.40505500000006</c:v>
                </c:pt>
                <c:pt idx="22">
                  <c:v>841.74072799999999</c:v>
                </c:pt>
                <c:pt idx="23">
                  <c:v>980.55275600000004</c:v>
                </c:pt>
                <c:pt idx="24">
                  <c:v>1101.547853</c:v>
                </c:pt>
                <c:pt idx="25">
                  <c:v>1209.1135060000001</c:v>
                </c:pt>
                <c:pt idx="26">
                  <c:v>1324.7539080000001</c:v>
                </c:pt>
                <c:pt idx="27">
                  <c:v>1448.0180289999998</c:v>
                </c:pt>
                <c:pt idx="28">
                  <c:v>1557.7714710000002</c:v>
                </c:pt>
                <c:pt idx="29">
                  <c:v>1666.5210220000001</c:v>
                </c:pt>
                <c:pt idx="30">
                  <c:v>1769.806407</c:v>
                </c:pt>
                <c:pt idx="31">
                  <c:v>1876.5570640000001</c:v>
                </c:pt>
                <c:pt idx="32">
                  <c:v>1984.5550919999998</c:v>
                </c:pt>
                <c:pt idx="33">
                  <c:v>2092.9368690000001</c:v>
                </c:pt>
                <c:pt idx="34">
                  <c:v>2214.3538699999999</c:v>
                </c:pt>
                <c:pt idx="35">
                  <c:v>2287.5553469999995</c:v>
                </c:pt>
                <c:pt idx="36">
                  <c:v>2376.2155469999998</c:v>
                </c:pt>
                <c:pt idx="37">
                  <c:v>2466.642742</c:v>
                </c:pt>
                <c:pt idx="38">
                  <c:v>2545.917555</c:v>
                </c:pt>
                <c:pt idx="39">
                  <c:v>2655.8753919999999</c:v>
                </c:pt>
                <c:pt idx="40">
                  <c:v>2761.0833839999996</c:v>
                </c:pt>
                <c:pt idx="41">
                  <c:v>2810.0679229999996</c:v>
                </c:pt>
                <c:pt idx="42">
                  <c:v>3015.9031690000002</c:v>
                </c:pt>
                <c:pt idx="43">
                  <c:v>3268.2750889999998</c:v>
                </c:pt>
                <c:pt idx="44">
                  <c:v>3499.7858420000002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3819.7763489999998</c:v>
                </c:pt>
                <c:pt idx="22">
                  <c:v>3680.4936596500002</c:v>
                </c:pt>
                <c:pt idx="23">
                  <c:v>3468.8460340780002</c:v>
                </c:pt>
                <c:pt idx="24">
                  <c:v>3133.5357360999997</c:v>
                </c:pt>
                <c:pt idx="25">
                  <c:v>3350.4047071099999</c:v>
                </c:pt>
                <c:pt idx="26">
                  <c:v>3271.9118830199996</c:v>
                </c:pt>
                <c:pt idx="27">
                  <c:v>3128.3974327999999</c:v>
                </c:pt>
                <c:pt idx="28">
                  <c:v>2942.9861996099999</c:v>
                </c:pt>
                <c:pt idx="29">
                  <c:v>2755.851553209</c:v>
                </c:pt>
                <c:pt idx="30">
                  <c:v>2579.3169650700002</c:v>
                </c:pt>
                <c:pt idx="31">
                  <c:v>2419.9776001999999</c:v>
                </c:pt>
                <c:pt idx="32">
                  <c:v>2374.4737494999999</c:v>
                </c:pt>
                <c:pt idx="33">
                  <c:v>2150.7226392090001</c:v>
                </c:pt>
                <c:pt idx="34">
                  <c:v>2040.6180678090002</c:v>
                </c:pt>
                <c:pt idx="35">
                  <c:v>2030.6755232500002</c:v>
                </c:pt>
                <c:pt idx="36">
                  <c:v>1900.7103626100002</c:v>
                </c:pt>
                <c:pt idx="37">
                  <c:v>1955.73199613</c:v>
                </c:pt>
                <c:pt idx="38">
                  <c:v>1884.5147691900002</c:v>
                </c:pt>
                <c:pt idx="39">
                  <c:v>1759.58506543</c:v>
                </c:pt>
                <c:pt idx="40">
                  <c:v>1749.8783930899999</c:v>
                </c:pt>
                <c:pt idx="41">
                  <c:v>1809.6336211999999</c:v>
                </c:pt>
                <c:pt idx="42">
                  <c:v>1621.4094523999997</c:v>
                </c:pt>
                <c:pt idx="43">
                  <c:v>1927.1658212000002</c:v>
                </c:pt>
                <c:pt idx="44">
                  <c:v>1680.6337060000001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66856480"/>
        <c:axId val="1969698272"/>
      </c:barChart>
      <c:catAx>
        <c:axId val="5668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9698272"/>
        <c:crosses val="autoZero"/>
        <c:auto val="1"/>
        <c:lblAlgn val="ctr"/>
        <c:lblOffset val="100"/>
        <c:noMultiLvlLbl val="0"/>
      </c:catAx>
      <c:valAx>
        <c:axId val="19696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8564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1-46B8-8CEE-47ACF8C6FB2B}"/>
                </c:ext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1-46B8-8CEE-47ACF8C6FB2B}"/>
                </c:ext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F1-46B8-8CEE-47ACF8C6FB2B}"/>
                </c:ext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F1-46B8-8CEE-47ACF8C6FB2B}"/>
                </c:ext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F1-46B8-8CEE-47ACF8C6F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04-44ED-9AF2-D9B0FEE3540F}"/>
                </c:ext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04-44ED-9AF2-D9B0FEE3540F}"/>
                </c:ext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04-44ED-9AF2-D9B0FEE3540F}"/>
                </c:ext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04-44ED-9AF2-D9B0FEE3540F}"/>
                </c:ext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04-44ED-9AF2-D9B0FEE3540F}"/>
                </c:ext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04-44ED-9AF2-D9B0FEE354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'NW-4'!$B$2:$B$20</c:f>
              <c:numCache>
                <c:formatCode>_(* #,##0_);_(* \(#,##0\);_(* "-"??_);_(@_)</c:formatCode>
                <c:ptCount val="19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F8-4ADD-9CB6-F54393AC9E8C}"/>
            </c:ext>
          </c:extLst>
        </c:ser>
        <c:ser>
          <c:idx val="1"/>
          <c:order val="1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'NW-4'!$C$2:$C$20</c:f>
              <c:numCache>
                <c:formatCode>_(* #,##0_);_(* \(#,##0\);_(* "-"??_);_(@_)</c:formatCode>
                <c:ptCount val="19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F8-4ADD-9CB6-F54393AC9E8C}"/>
            </c:ext>
          </c:extLst>
        </c:ser>
        <c:ser>
          <c:idx val="2"/>
          <c:order val="2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'NW-4'!$D$2:$D$20</c:f>
              <c:numCache>
                <c:formatCode>_(* #,##0_);_(* \(#,##0\);_(* "-"??_);_(@_)</c:formatCode>
                <c:ptCount val="19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F8-4ADD-9CB6-F54393AC9E8C}"/>
            </c:ext>
          </c:extLst>
        </c:ser>
        <c:ser>
          <c:idx val="3"/>
          <c:order val="3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'NW-4'!$E$2:$E$20</c:f>
              <c:numCache>
                <c:formatCode>_(* #,##0_);_(* \(#,##0\);_(* "-"??_);_(@_)</c:formatCode>
                <c:ptCount val="19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F8-4ADD-9CB6-F54393AC9E8C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'NW-4'!$F$2:$F$20</c:f>
              <c:numCache>
                <c:formatCode>_(* #,##0_);_(* \(#,##0\);_(* "-"??_);_(@_)</c:formatCode>
                <c:ptCount val="19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F8-4ADD-9CB6-F54393AC9E8C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'NW-4'!$G$2:$G$20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F8-4ADD-9CB6-F54393AC9E8C}"/>
            </c:ext>
          </c:extLst>
        </c:ser>
        <c:ser>
          <c:idx val="6"/>
          <c:order val="6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'NW-4'!$H$2:$H$20</c:f>
              <c:numCache>
                <c:formatCode>_(* #,##0_);_(* \(#,##0\);_(* "-"??_);_(@_)</c:formatCode>
                <c:ptCount val="19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F8-4ADD-9CB6-F54393AC9E8C}"/>
            </c:ext>
          </c:extLst>
        </c:ser>
        <c:ser>
          <c:idx val="7"/>
          <c:order val="7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'NW-4'!$I$2:$I$20</c:f>
              <c:numCache>
                <c:formatCode>_(* #,##0_);_(* \(#,##0\);_(* "-"??_);_(@_)</c:formatCode>
                <c:ptCount val="19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7F8-4ADD-9CB6-F54393AC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9700448"/>
        <c:axId val="1969694464"/>
      </c:barChart>
      <c:catAx>
        <c:axId val="19697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9694464"/>
        <c:crosses val="autoZero"/>
        <c:auto val="1"/>
        <c:lblAlgn val="ctr"/>
        <c:lblOffset val="100"/>
        <c:noMultiLvlLbl val="0"/>
      </c:catAx>
      <c:valAx>
        <c:axId val="1969694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9700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564032090328332"/>
          <c:y val="6.2159071398860365E-2"/>
          <c:w val="0.65815480612093302"/>
          <c:h val="5.253597446304589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43</xdr:col>
      <xdr:colOff>152400</xdr:colOff>
      <xdr:row>277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180974</xdr:colOff>
      <xdr:row>33</xdr:row>
      <xdr:rowOff>76199</xdr:rowOff>
    </xdr:from>
    <xdr:to>
      <xdr:col>19</xdr:col>
      <xdr:colOff>523874</xdr:colOff>
      <xdr:row>50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51</xdr:row>
      <xdr:rowOff>9525</xdr:rowOff>
    </xdr:from>
    <xdr:to>
      <xdr:col>19</xdr:col>
      <xdr:colOff>533400</xdr:colOff>
      <xdr:row>68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68</xdr:row>
      <xdr:rowOff>38100</xdr:rowOff>
    </xdr:from>
    <xdr:to>
      <xdr:col>12</xdr:col>
      <xdr:colOff>619125</xdr:colOff>
      <xdr:row>94</xdr:row>
      <xdr:rowOff>85723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27C50D-5AD2-4B57-B547-6CA71EB65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35"/>
  <cols>
    <col min="3" max="3" width="11.265625" bestFit="1" customWidth="1"/>
    <col min="4" max="4" width="14" bestFit="1" customWidth="1"/>
    <col min="5" max="5" width="12.86328125" customWidth="1"/>
    <col min="6" max="8" width="12.86328125" bestFit="1" customWidth="1"/>
    <col min="9" max="9" width="11.265625" bestFit="1" customWidth="1"/>
    <col min="10" max="10" width="9.265625" bestFit="1" customWidth="1"/>
    <col min="12" max="12" width="11.265625" bestFit="1" customWidth="1"/>
    <col min="13" max="13" width="10.86328125" bestFit="1" customWidth="1"/>
    <col min="14" max="14" width="11.265625" bestFit="1" customWidth="1"/>
    <col min="15" max="16" width="10.265625" bestFit="1" customWidth="1"/>
    <col min="17" max="17" width="14" bestFit="1" customWidth="1"/>
  </cols>
  <sheetData>
    <row r="1" spans="1:17" s="7" customFormat="1" ht="51" x14ac:dyDescent="0.35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35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35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35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35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35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35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35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35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35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35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35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35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35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35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35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35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35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35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35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35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35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35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35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35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35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35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35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35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35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35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35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35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35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35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35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35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35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35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35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35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35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35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35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35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35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35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35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35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35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35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35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35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35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35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35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35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35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35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35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35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35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35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35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35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35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35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35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35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35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35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35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35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35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35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35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35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35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35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35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35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35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35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35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35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35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35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35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35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35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35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35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35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35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35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35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35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35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35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35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35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35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35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35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35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35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35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35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35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35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35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35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35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35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35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35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35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35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35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35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35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35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35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35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35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35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35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35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35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35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35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35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35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35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35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35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35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35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35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35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35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35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35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35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35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35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35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35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35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35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35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35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35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35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35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35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35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35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35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35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35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35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35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35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35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35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35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35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35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35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35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35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35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35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35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35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35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35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35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35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35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35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35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35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35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35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35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35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35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35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35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35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35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35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35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35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35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35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35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35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35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35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35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35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35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35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35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35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35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35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35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35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35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35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35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35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35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35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35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35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35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35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35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35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35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35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35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6"/>
        <v>44075</v>
      </c>
      <c r="B238">
        <v>2020</v>
      </c>
      <c r="C238">
        <v>9</v>
      </c>
    </row>
    <row r="239" spans="1:17" x14ac:dyDescent="0.35">
      <c r="A239" s="5">
        <f t="shared" si="6"/>
        <v>44105</v>
      </c>
      <c r="B239">
        <v>2020</v>
      </c>
      <c r="C239">
        <v>10</v>
      </c>
    </row>
    <row r="240" spans="1:17" x14ac:dyDescent="0.35">
      <c r="A240" s="5">
        <f t="shared" si="6"/>
        <v>44136</v>
      </c>
      <c r="B240">
        <v>2020</v>
      </c>
      <c r="C240">
        <v>11</v>
      </c>
    </row>
    <row r="241" spans="1:17" x14ac:dyDescent="0.35">
      <c r="A241" s="5">
        <f t="shared" si="6"/>
        <v>44166</v>
      </c>
      <c r="B241">
        <v>2020</v>
      </c>
      <c r="C241">
        <v>12</v>
      </c>
    </row>
    <row r="243" spans="1:17" x14ac:dyDescent="0.35">
      <c r="C243" s="6"/>
      <c r="D243" s="6"/>
      <c r="G243" s="6"/>
      <c r="L243" s="6"/>
    </row>
    <row r="244" spans="1:17" x14ac:dyDescent="0.35">
      <c r="C244" s="6"/>
      <c r="D244" s="6"/>
      <c r="G244" s="6"/>
      <c r="L244" s="6"/>
    </row>
    <row r="247" spans="1:17" x14ac:dyDescent="0.35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35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35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35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35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35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35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35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35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35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35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35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35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35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35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35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35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35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35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35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35">
      <c r="B268">
        <v>2022</v>
      </c>
      <c r="C268">
        <v>2022</v>
      </c>
      <c r="D268" s="2">
        <f>Z268</f>
        <v>1954.4449999999999</v>
      </c>
      <c r="E268" s="2"/>
      <c r="F268" s="2">
        <f t="shared" ref="F268:F291" si="11">U268</f>
        <v>783.24199999999996</v>
      </c>
      <c r="G268" s="2">
        <f t="shared" ref="G268:G291" si="12">T268+Y268+AA268</f>
        <v>2526.1747300000002</v>
      </c>
      <c r="H268" s="2">
        <f t="shared" ref="H268:H291" si="13">AB268</f>
        <v>3878.5720000000001</v>
      </c>
      <c r="I268" s="2"/>
      <c r="J268" s="2"/>
      <c r="K268" s="2"/>
      <c r="L268" s="2"/>
      <c r="M268" s="2">
        <f t="shared" ref="M268:M291" si="14">AE268</f>
        <v>-0.14631379999999999</v>
      </c>
      <c r="N268" s="2">
        <f t="shared" ref="N268:N291" si="15">W268+V268+AD268</f>
        <v>1160.2</v>
      </c>
      <c r="O268" s="2">
        <f t="shared" ref="O268:O291" si="16">AG268</f>
        <v>337.14830000000001</v>
      </c>
      <c r="P268" s="2">
        <f t="shared" ref="P268:P291" si="17">AC268</f>
        <v>19.592610000000001</v>
      </c>
      <c r="Q268" s="2">
        <f t="shared" ref="Q268:Q291" si="18">SUM(D268:P268)</f>
        <v>10659.228326200002</v>
      </c>
      <c r="T268" s="2">
        <f>VLOOKUP(T$266,AURORA!$C$3:$AC$460,$B268-2020,FALSE)</f>
        <v>2408.8710000000001</v>
      </c>
      <c r="U268" s="2">
        <f>VLOOKUP(U$266,AURORA!$C$3:$AC$460,$B268-2020,FALSE)</f>
        <v>783.24199999999996</v>
      </c>
      <c r="V268" s="2">
        <f>VLOOKUP(V$266,AURORA!$C$3:$AC$460,$B268-2020,FALSE)</f>
        <v>546.89469999999994</v>
      </c>
      <c r="W268" s="2">
        <f>VLOOKUP(W$266,AURORA!$C$3:$AC$460,$B268-2020,FALSE)</f>
        <v>523.88049999999998</v>
      </c>
      <c r="X268" s="2">
        <f>VLOOKUP(X$266,AURORA!$C$3:$AC$460,$B268-2020,FALSE)</f>
        <v>0</v>
      </c>
      <c r="Y268" s="2">
        <f>VLOOKUP(Y$266,AURORA!$C$3:$AC$460,$B268-2020,FALSE)</f>
        <v>33.361069999999998</v>
      </c>
      <c r="Z268" s="2">
        <f>VLOOKUP(Z$266,AURORA!$C$3:$AC$460,$B268-2020,FALSE)</f>
        <v>1954.4449999999999</v>
      </c>
      <c r="AA268" s="2">
        <f>VLOOKUP(AA$266,AURORA!$C$3:$AC$460,$B268-2020,FALSE)</f>
        <v>83.942660000000004</v>
      </c>
      <c r="AB268" s="2">
        <f>VLOOKUP(AB$266,AURORA!$C$3:$AC$460,$B268-2020,FALSE)</f>
        <v>3878.5720000000001</v>
      </c>
      <c r="AC268" s="2">
        <f>VLOOKUP(AC$266,AURORA!$C$3:$AC$460,$B268-2020,FALSE)</f>
        <v>19.592610000000001</v>
      </c>
      <c r="AD268" s="2">
        <f>VLOOKUP(AD$266,AURORA!$C$3:$AC$460,$B268-2020,FALSE)</f>
        <v>89.424800000000005</v>
      </c>
      <c r="AE268" s="2">
        <f>VLOOKUP(AE$266,AURORA!$C$3:$AC$460,$B268-2020,FALSE)</f>
        <v>-0.14631379999999999</v>
      </c>
      <c r="AF268" s="2">
        <f>VLOOKUP(AF$266,AURORA!$C$3:$AC$460,$B268-2020,FALSE)</f>
        <v>-0.5675635</v>
      </c>
      <c r="AG268" s="2">
        <f>VLOOKUP(AG$266,AURORA!$C$3:$AC$460,$B268-2020,FALSE)</f>
        <v>337.14830000000001</v>
      </c>
    </row>
    <row r="269" spans="2:33" x14ac:dyDescent="0.35">
      <c r="B269">
        <v>2023</v>
      </c>
      <c r="C269">
        <v>2023</v>
      </c>
      <c r="D269" s="2">
        <f t="shared" ref="D269:D291" si="19">Z269</f>
        <v>1797</v>
      </c>
      <c r="E269" s="2"/>
      <c r="F269" s="2">
        <f t="shared" si="11"/>
        <v>783.24199999999996</v>
      </c>
      <c r="G269" s="2">
        <f t="shared" si="12"/>
        <v>2898.9360599999995</v>
      </c>
      <c r="H269" s="2">
        <f t="shared" si="13"/>
        <v>3518.2109999999998</v>
      </c>
      <c r="I269" s="2"/>
      <c r="J269" s="2"/>
      <c r="K269" s="2"/>
      <c r="L269" s="2"/>
      <c r="M269" s="2">
        <f t="shared" si="14"/>
        <v>-5.0765890000000001E-2</v>
      </c>
      <c r="N269" s="2">
        <f t="shared" si="15"/>
        <v>1388.37978</v>
      </c>
      <c r="O269" s="2">
        <f t="shared" si="16"/>
        <v>379.29329999999999</v>
      </c>
      <c r="P269" s="2">
        <f t="shared" si="17"/>
        <v>19.592610000000001</v>
      </c>
      <c r="Q269" s="2">
        <f t="shared" si="18"/>
        <v>10784.603984109997</v>
      </c>
      <c r="T269" s="2">
        <f>VLOOKUP(T$266,AURORA!$C$3:$AC$460,$B269-2020,FALSE)</f>
        <v>2725.3719999999998</v>
      </c>
      <c r="U269" s="2">
        <f>VLOOKUP(U$266,AURORA!$C$3:$AC$460,$B269-2020,FALSE)</f>
        <v>783.24199999999996</v>
      </c>
      <c r="V269" s="2">
        <f>VLOOKUP(V$266,AURORA!$C$3:$AC$460,$B269-2020,FALSE)</f>
        <v>775.6318</v>
      </c>
      <c r="W269" s="2">
        <f>VLOOKUP(W$266,AURORA!$C$3:$AC$460,$B269-2020,FALSE)</f>
        <v>523.39700000000005</v>
      </c>
      <c r="X269" s="2">
        <f>VLOOKUP(X$266,AURORA!$C$3:$AC$460,$B269-2020,FALSE)</f>
        <v>0</v>
      </c>
      <c r="Y269" s="2">
        <f>VLOOKUP(Y$266,AURORA!$C$3:$AC$460,$B269-2020,FALSE)</f>
        <v>118.1746</v>
      </c>
      <c r="Z269" s="2">
        <f>VLOOKUP(Z$266,AURORA!$C$3:$AC$460,$B269-2020,FALSE)</f>
        <v>1797</v>
      </c>
      <c r="AA269" s="2">
        <f>VLOOKUP(AA$266,AURORA!$C$3:$AC$460,$B269-2020,FALSE)</f>
        <v>55.38946</v>
      </c>
      <c r="AB269" s="2">
        <f>VLOOKUP(AB$266,AURORA!$C$3:$AC$460,$B269-2020,FALSE)</f>
        <v>3518.2109999999998</v>
      </c>
      <c r="AC269" s="2">
        <f>VLOOKUP(AC$266,AURORA!$C$3:$AC$460,$B269-2020,FALSE)</f>
        <v>19.592610000000001</v>
      </c>
      <c r="AD269" s="2">
        <f>VLOOKUP(AD$266,AURORA!$C$3:$AC$460,$B269-2020,FALSE)</f>
        <v>89.350980000000007</v>
      </c>
      <c r="AE269" s="2">
        <f>VLOOKUP(AE$266,AURORA!$C$3:$AC$460,$B269-2020,FALSE)</f>
        <v>-5.0765890000000001E-2</v>
      </c>
      <c r="AF269" s="2">
        <f>VLOOKUP(AF$266,AURORA!$C$3:$AC$460,$B269-2020,FALSE)</f>
        <v>-0.54253300000000004</v>
      </c>
      <c r="AG269" s="2">
        <f>VLOOKUP(AG$266,AURORA!$C$3:$AC$460,$B269-2020,FALSE)</f>
        <v>379.29329999999999</v>
      </c>
    </row>
    <row r="270" spans="2:33" x14ac:dyDescent="0.35">
      <c r="B270">
        <v>2024</v>
      </c>
      <c r="C270">
        <v>2024</v>
      </c>
      <c r="D270" s="2">
        <f t="shared" si="19"/>
        <v>1771.5250000000001</v>
      </c>
      <c r="E270" s="2"/>
      <c r="F270" s="2">
        <f t="shared" si="11"/>
        <v>782.92070000000001</v>
      </c>
      <c r="G270" s="2">
        <f t="shared" si="12"/>
        <v>2868.0861599999998</v>
      </c>
      <c r="H270" s="2">
        <f t="shared" si="13"/>
        <v>3481.7049999999999</v>
      </c>
      <c r="I270" s="2"/>
      <c r="J270" s="2"/>
      <c r="K270" s="2"/>
      <c r="L270" s="2"/>
      <c r="M270" s="2">
        <f t="shared" si="14"/>
        <v>-0.31146309999999999</v>
      </c>
      <c r="N270" s="2">
        <f t="shared" si="15"/>
        <v>1565.1712400000001</v>
      </c>
      <c r="O270" s="2">
        <f t="shared" si="16"/>
        <v>430.78750000000002</v>
      </c>
      <c r="P270" s="2">
        <f t="shared" si="17"/>
        <v>19.547529999999998</v>
      </c>
      <c r="Q270" s="2">
        <f t="shared" si="18"/>
        <v>10919.4316669</v>
      </c>
      <c r="T270" s="2">
        <f>VLOOKUP(T$266,AURORA!$C$3:$AC$460,$B270-2020,FALSE)</f>
        <v>2591.3510000000001</v>
      </c>
      <c r="U270" s="2">
        <f>VLOOKUP(U$266,AURORA!$C$3:$AC$460,$B270-2020,FALSE)</f>
        <v>782.92070000000001</v>
      </c>
      <c r="V270" s="2">
        <f>VLOOKUP(V$266,AURORA!$C$3:$AC$460,$B270-2020,FALSE)</f>
        <v>954.18949999999995</v>
      </c>
      <c r="W270" s="2">
        <f>VLOOKUP(W$266,AURORA!$C$3:$AC$460,$B270-2020,FALSE)</f>
        <v>522.14459999999997</v>
      </c>
      <c r="X270" s="2">
        <f>VLOOKUP(X$266,AURORA!$C$3:$AC$460,$B270-2020,FALSE)</f>
        <v>0</v>
      </c>
      <c r="Y270" s="2">
        <f>VLOOKUP(Y$266,AURORA!$C$3:$AC$460,$B270-2020,FALSE)</f>
        <v>205.14760000000001</v>
      </c>
      <c r="Z270" s="2">
        <f>VLOOKUP(Z$266,AURORA!$C$3:$AC$460,$B270-2020,FALSE)</f>
        <v>1771.5250000000001</v>
      </c>
      <c r="AA270" s="2">
        <f>VLOOKUP(AA$266,AURORA!$C$3:$AC$460,$B270-2020,FALSE)</f>
        <v>71.587559999999996</v>
      </c>
      <c r="AB270" s="2">
        <f>VLOOKUP(AB$266,AURORA!$C$3:$AC$460,$B270-2020,FALSE)</f>
        <v>3481.7049999999999</v>
      </c>
      <c r="AC270" s="2">
        <f>VLOOKUP(AC$266,AURORA!$C$3:$AC$460,$B270-2020,FALSE)</f>
        <v>19.547529999999998</v>
      </c>
      <c r="AD270" s="2">
        <f>VLOOKUP(AD$266,AURORA!$C$3:$AC$460,$B270-2020,FALSE)</f>
        <v>88.837140000000005</v>
      </c>
      <c r="AE270" s="2">
        <f>VLOOKUP(AE$266,AURORA!$C$3:$AC$460,$B270-2020,FALSE)</f>
        <v>-0.31146309999999999</v>
      </c>
      <c r="AF270" s="2">
        <f>VLOOKUP(AF$266,AURORA!$C$3:$AC$460,$B270-2020,FALSE)</f>
        <v>-1.362692</v>
      </c>
      <c r="AG270" s="2">
        <f>VLOOKUP(AG$266,AURORA!$C$3:$AC$460,$B270-2020,FALSE)</f>
        <v>430.78750000000002</v>
      </c>
    </row>
    <row r="271" spans="2:33" x14ac:dyDescent="0.35">
      <c r="B271">
        <v>2025</v>
      </c>
      <c r="C271">
        <v>2025</v>
      </c>
      <c r="D271" s="2">
        <f t="shared" si="19"/>
        <v>1916.674</v>
      </c>
      <c r="E271" s="2"/>
      <c r="F271" s="2">
        <f t="shared" si="11"/>
        <v>783.24199999999996</v>
      </c>
      <c r="G271" s="2">
        <f t="shared" si="12"/>
        <v>2606.1494700000003</v>
      </c>
      <c r="H271" s="2">
        <f t="shared" si="13"/>
        <v>3819.5650000000001</v>
      </c>
      <c r="I271" s="2"/>
      <c r="J271" s="2"/>
      <c r="K271" s="2"/>
      <c r="L271" s="2"/>
      <c r="M271" s="2">
        <f t="shared" si="14"/>
        <v>-0.56189929999999999</v>
      </c>
      <c r="N271" s="2">
        <f t="shared" si="15"/>
        <v>1681.4780499999999</v>
      </c>
      <c r="O271" s="2">
        <f t="shared" si="16"/>
        <v>444.1807</v>
      </c>
      <c r="P271" s="2">
        <f t="shared" si="17"/>
        <v>19.517939999999999</v>
      </c>
      <c r="Q271" s="2">
        <f t="shared" si="18"/>
        <v>11270.2452607</v>
      </c>
      <c r="T271" s="2">
        <f>VLOOKUP(T$266,AURORA!$C$3:$AC$460,$B271-2020,FALSE)</f>
        <v>2293.0039999999999</v>
      </c>
      <c r="U271" s="2">
        <f>VLOOKUP(U$266,AURORA!$C$3:$AC$460,$B271-2020,FALSE)</f>
        <v>783.24199999999996</v>
      </c>
      <c r="V271" s="2">
        <f>VLOOKUP(V$266,AURORA!$C$3:$AC$460,$B271-2020,FALSE)</f>
        <v>1069.9839999999999</v>
      </c>
      <c r="W271" s="2">
        <f>VLOOKUP(W$266,AURORA!$C$3:$AC$460,$B271-2020,FALSE)</f>
        <v>522.52440000000001</v>
      </c>
      <c r="X271" s="2">
        <f>VLOOKUP(X$266,AURORA!$C$3:$AC$460,$B271-2020,FALSE)</f>
        <v>6.8591600000000003E-2</v>
      </c>
      <c r="Y271" s="2">
        <f>VLOOKUP(Y$266,AURORA!$C$3:$AC$460,$B271-2020,FALSE)</f>
        <v>259.58170000000001</v>
      </c>
      <c r="Z271" s="2">
        <f>VLOOKUP(Z$266,AURORA!$C$3:$AC$460,$B271-2020,FALSE)</f>
        <v>1916.674</v>
      </c>
      <c r="AA271" s="2">
        <f>VLOOKUP(AA$266,AURORA!$C$3:$AC$460,$B271-2020,FALSE)</f>
        <v>53.563769999999998</v>
      </c>
      <c r="AB271" s="2">
        <f>VLOOKUP(AB$266,AURORA!$C$3:$AC$460,$B271-2020,FALSE)</f>
        <v>3819.5650000000001</v>
      </c>
      <c r="AC271" s="2">
        <f>VLOOKUP(AC$266,AURORA!$C$3:$AC$460,$B271-2020,FALSE)</f>
        <v>19.517939999999999</v>
      </c>
      <c r="AD271" s="2">
        <f>VLOOKUP(AD$266,AURORA!$C$3:$AC$460,$B271-2020,FALSE)</f>
        <v>88.969650000000001</v>
      </c>
      <c r="AE271" s="2">
        <f>VLOOKUP(AE$266,AURORA!$C$3:$AC$460,$B271-2020,FALSE)</f>
        <v>-0.56189929999999999</v>
      </c>
      <c r="AF271" s="2">
        <f>VLOOKUP(AF$266,AURORA!$C$3:$AC$460,$B271-2020,FALSE)</f>
        <v>-3.1603629999999998</v>
      </c>
      <c r="AG271" s="2">
        <f>VLOOKUP(AG$266,AURORA!$C$3:$AC$460,$B271-2020,FALSE)</f>
        <v>444.1807</v>
      </c>
    </row>
    <row r="272" spans="2:33" x14ac:dyDescent="0.35">
      <c r="B272">
        <v>2026</v>
      </c>
      <c r="C272">
        <v>2026</v>
      </c>
      <c r="D272" s="2">
        <f t="shared" si="19"/>
        <v>1780.1020000000001</v>
      </c>
      <c r="E272" s="2"/>
      <c r="F272" s="2">
        <f t="shared" si="11"/>
        <v>783.24199999999996</v>
      </c>
      <c r="G272" s="2">
        <f t="shared" si="12"/>
        <v>3267.6849900000002</v>
      </c>
      <c r="H272" s="2">
        <f t="shared" si="13"/>
        <v>3489.6619999999998</v>
      </c>
      <c r="I272" s="2"/>
      <c r="J272" s="2"/>
      <c r="K272" s="2"/>
      <c r="L272" s="2"/>
      <c r="M272" s="2">
        <f t="shared" si="14"/>
        <v>-0.53622669999999995</v>
      </c>
      <c r="N272" s="2">
        <f t="shared" si="15"/>
        <v>1789.0036100000002</v>
      </c>
      <c r="O272" s="2">
        <f t="shared" si="16"/>
        <v>457.41059999999999</v>
      </c>
      <c r="P272" s="2">
        <f t="shared" si="17"/>
        <v>19.530850000000001</v>
      </c>
      <c r="Q272" s="2">
        <f t="shared" si="18"/>
        <v>11586.099823299999</v>
      </c>
      <c r="T272" s="2">
        <f>VLOOKUP(T$266,AURORA!$C$3:$AC$460,$B272-2020,FALSE)</f>
        <v>2923.5680000000002</v>
      </c>
      <c r="U272" s="2">
        <f>VLOOKUP(U$266,AURORA!$C$3:$AC$460,$B272-2020,FALSE)</f>
        <v>783.24199999999996</v>
      </c>
      <c r="V272" s="2">
        <f>VLOOKUP(V$266,AURORA!$C$3:$AC$460,$B272-2020,FALSE)</f>
        <v>1176.6020000000001</v>
      </c>
      <c r="W272" s="2">
        <f>VLOOKUP(W$266,AURORA!$C$3:$AC$460,$B272-2020,FALSE)</f>
        <v>523.23509999999999</v>
      </c>
      <c r="X272" s="2">
        <f>VLOOKUP(X$266,AURORA!$C$3:$AC$460,$B272-2020,FALSE)</f>
        <v>2.7590420000000001E-2</v>
      </c>
      <c r="Y272" s="2">
        <f>VLOOKUP(Y$266,AURORA!$C$3:$AC$460,$B272-2020,FALSE)</f>
        <v>293.11860000000001</v>
      </c>
      <c r="Z272" s="2">
        <f>VLOOKUP(Z$266,AURORA!$C$3:$AC$460,$B272-2020,FALSE)</f>
        <v>1780.1020000000001</v>
      </c>
      <c r="AA272" s="2">
        <f>VLOOKUP(AA$266,AURORA!$C$3:$AC$460,$B272-2020,FALSE)</f>
        <v>50.998390000000001</v>
      </c>
      <c r="AB272" s="2">
        <f>VLOOKUP(AB$266,AURORA!$C$3:$AC$460,$B272-2020,FALSE)</f>
        <v>3489.6619999999998</v>
      </c>
      <c r="AC272" s="2">
        <f>VLOOKUP(AC$266,AURORA!$C$3:$AC$460,$B272-2020,FALSE)</f>
        <v>19.530850000000001</v>
      </c>
      <c r="AD272" s="2">
        <f>VLOOKUP(AD$266,AURORA!$C$3:$AC$460,$B272-2020,FALSE)</f>
        <v>89.166510000000002</v>
      </c>
      <c r="AE272" s="2">
        <f>VLOOKUP(AE$266,AURORA!$C$3:$AC$460,$B272-2020,FALSE)</f>
        <v>-0.53622669999999995</v>
      </c>
      <c r="AF272" s="2">
        <f>VLOOKUP(AF$266,AURORA!$C$3:$AC$460,$B272-2020,FALSE)</f>
        <v>-2.6541839999999999</v>
      </c>
      <c r="AG272" s="2">
        <f>VLOOKUP(AG$266,AURORA!$C$3:$AC$460,$B272-2020,FALSE)</f>
        <v>457.41059999999999</v>
      </c>
    </row>
    <row r="273" spans="2:33" x14ac:dyDescent="0.35">
      <c r="B273">
        <v>2027</v>
      </c>
      <c r="C273">
        <v>2027</v>
      </c>
      <c r="D273" s="2">
        <f t="shared" si="19"/>
        <v>1808.027</v>
      </c>
      <c r="E273" s="2"/>
      <c r="F273" s="2">
        <f t="shared" si="11"/>
        <v>783.24199999999996</v>
      </c>
      <c r="G273" s="2">
        <f t="shared" si="12"/>
        <v>3961.5283200000003</v>
      </c>
      <c r="H273" s="2">
        <f t="shared" si="13"/>
        <v>3462.3409999999999</v>
      </c>
      <c r="I273" s="2"/>
      <c r="J273" s="2"/>
      <c r="K273" s="2"/>
      <c r="L273" s="2"/>
      <c r="M273" s="2">
        <f t="shared" si="14"/>
        <v>-0.61015580000000003</v>
      </c>
      <c r="N273" s="2">
        <f t="shared" si="15"/>
        <v>1854.7838799999997</v>
      </c>
      <c r="O273" s="2">
        <f t="shared" si="16"/>
        <v>472.94260000000003</v>
      </c>
      <c r="P273" s="2">
        <f t="shared" si="17"/>
        <v>19.498670000000001</v>
      </c>
      <c r="Q273" s="2">
        <f t="shared" si="18"/>
        <v>12361.753314200001</v>
      </c>
      <c r="T273" s="2">
        <f>VLOOKUP(T$266,AURORA!$C$3:$AC$460,$B273-2020,FALSE)</f>
        <v>3531.3690000000001</v>
      </c>
      <c r="U273" s="2">
        <f>VLOOKUP(U$266,AURORA!$C$3:$AC$460,$B273-2020,FALSE)</f>
        <v>783.24199999999996</v>
      </c>
      <c r="V273" s="2">
        <f>VLOOKUP(V$266,AURORA!$C$3:$AC$460,$B273-2020,FALSE)</f>
        <v>1242.1079999999999</v>
      </c>
      <c r="W273" s="2">
        <f>VLOOKUP(W$266,AURORA!$C$3:$AC$460,$B273-2020,FALSE)</f>
        <v>523.48069999999996</v>
      </c>
      <c r="X273" s="2">
        <f>VLOOKUP(X$266,AURORA!$C$3:$AC$460,$B273-2020,FALSE)</f>
        <v>0</v>
      </c>
      <c r="Y273" s="2">
        <f>VLOOKUP(Y$266,AURORA!$C$3:$AC$460,$B273-2020,FALSE)</f>
        <v>370.08589999999998</v>
      </c>
      <c r="Z273" s="2">
        <f>VLOOKUP(Z$266,AURORA!$C$3:$AC$460,$B273-2020,FALSE)</f>
        <v>1808.027</v>
      </c>
      <c r="AA273" s="2">
        <f>VLOOKUP(AA$266,AURORA!$C$3:$AC$460,$B273-2020,FALSE)</f>
        <v>60.073419999999999</v>
      </c>
      <c r="AB273" s="2">
        <f>VLOOKUP(AB$266,AURORA!$C$3:$AC$460,$B273-2020,FALSE)</f>
        <v>3462.3409999999999</v>
      </c>
      <c r="AC273" s="2">
        <f>VLOOKUP(AC$266,AURORA!$C$3:$AC$460,$B273-2020,FALSE)</f>
        <v>19.498670000000001</v>
      </c>
      <c r="AD273" s="2">
        <f>VLOOKUP(AD$266,AURORA!$C$3:$AC$460,$B273-2020,FALSE)</f>
        <v>89.195179999999993</v>
      </c>
      <c r="AE273" s="2">
        <f>VLOOKUP(AE$266,AURORA!$C$3:$AC$460,$B273-2020,FALSE)</f>
        <v>-0.61015580000000003</v>
      </c>
      <c r="AF273" s="2">
        <f>VLOOKUP(AF$266,AURORA!$C$3:$AC$460,$B273-2020,FALSE)</f>
        <v>-3.517563</v>
      </c>
      <c r="AG273" s="2">
        <f>VLOOKUP(AG$266,AURORA!$C$3:$AC$460,$B273-2020,FALSE)</f>
        <v>472.94260000000003</v>
      </c>
    </row>
    <row r="274" spans="2:33" x14ac:dyDescent="0.35">
      <c r="B274">
        <v>2028</v>
      </c>
      <c r="C274">
        <v>2028</v>
      </c>
      <c r="D274" s="2">
        <f t="shared" si="19"/>
        <v>1490.1610000000001</v>
      </c>
      <c r="E274" s="2"/>
      <c r="F274" s="2">
        <f t="shared" si="11"/>
        <v>782.92070000000001</v>
      </c>
      <c r="G274" s="2">
        <f t="shared" si="12"/>
        <v>4054.52567</v>
      </c>
      <c r="H274" s="2">
        <f t="shared" si="13"/>
        <v>3809.143</v>
      </c>
      <c r="I274" s="2"/>
      <c r="J274" s="2"/>
      <c r="K274" s="2"/>
      <c r="L274" s="2"/>
      <c r="M274" s="2">
        <f t="shared" si="14"/>
        <v>-0.74747319999999995</v>
      </c>
      <c r="N274" s="2">
        <f t="shared" si="15"/>
        <v>1919.5866000000001</v>
      </c>
      <c r="O274" s="2">
        <f t="shared" si="16"/>
        <v>495.45269999999999</v>
      </c>
      <c r="P274" s="2">
        <f t="shared" si="17"/>
        <v>19.481449999999999</v>
      </c>
      <c r="Q274" s="2">
        <f t="shared" si="18"/>
        <v>12570.5236468</v>
      </c>
      <c r="T274" s="2">
        <f>VLOOKUP(T$266,AURORA!$C$3:$AC$460,$B274-2020,FALSE)</f>
        <v>3578.5430000000001</v>
      </c>
      <c r="U274" s="2">
        <f>VLOOKUP(U$266,AURORA!$C$3:$AC$460,$B274-2020,FALSE)</f>
        <v>782.92070000000001</v>
      </c>
      <c r="V274" s="2">
        <f>VLOOKUP(V$266,AURORA!$C$3:$AC$460,$B274-2020,FALSE)</f>
        <v>1307.229</v>
      </c>
      <c r="W274" s="2">
        <f>VLOOKUP(W$266,AURORA!$C$3:$AC$460,$B274-2020,FALSE)</f>
        <v>523.053</v>
      </c>
      <c r="X274" s="2">
        <f>VLOOKUP(X$266,AURORA!$C$3:$AC$460,$B274-2020,FALSE)</f>
        <v>9.1778280000000007E-3</v>
      </c>
      <c r="Y274" s="2">
        <f>VLOOKUP(Y$266,AURORA!$C$3:$AC$460,$B274-2020,FALSE)</f>
        <v>411.23309999999998</v>
      </c>
      <c r="Z274" s="2">
        <f>VLOOKUP(Z$266,AURORA!$C$3:$AC$460,$B274-2020,FALSE)</f>
        <v>1490.1610000000001</v>
      </c>
      <c r="AA274" s="2">
        <f>VLOOKUP(AA$266,AURORA!$C$3:$AC$460,$B274-2020,FALSE)</f>
        <v>64.749570000000006</v>
      </c>
      <c r="AB274" s="2">
        <f>VLOOKUP(AB$266,AURORA!$C$3:$AC$460,$B274-2020,FALSE)</f>
        <v>3809.143</v>
      </c>
      <c r="AC274" s="2">
        <f>VLOOKUP(AC$266,AURORA!$C$3:$AC$460,$B274-2020,FALSE)</f>
        <v>19.481449999999999</v>
      </c>
      <c r="AD274" s="2">
        <f>VLOOKUP(AD$266,AURORA!$C$3:$AC$460,$B274-2020,FALSE)</f>
        <v>89.304599999999994</v>
      </c>
      <c r="AE274" s="2">
        <f>VLOOKUP(AE$266,AURORA!$C$3:$AC$460,$B274-2020,FALSE)</f>
        <v>-0.74747319999999995</v>
      </c>
      <c r="AF274" s="2">
        <f>VLOOKUP(AF$266,AURORA!$C$3:$AC$460,$B274-2020,FALSE)</f>
        <v>-4.1551390000000001</v>
      </c>
      <c r="AG274" s="2">
        <f>VLOOKUP(AG$266,AURORA!$C$3:$AC$460,$B274-2020,FALSE)</f>
        <v>495.45269999999999</v>
      </c>
    </row>
    <row r="275" spans="2:33" x14ac:dyDescent="0.35">
      <c r="B275">
        <v>2029</v>
      </c>
      <c r="C275">
        <v>2029</v>
      </c>
      <c r="D275" s="2">
        <f t="shared" si="19"/>
        <v>1533.0889999999999</v>
      </c>
      <c r="E275" s="2"/>
      <c r="F275" s="2">
        <f t="shared" si="11"/>
        <v>783.24199999999996</v>
      </c>
      <c r="G275" s="2">
        <f t="shared" si="12"/>
        <v>4269.0519100000001</v>
      </c>
      <c r="H275" s="2">
        <f t="shared" si="13"/>
        <v>3484.569</v>
      </c>
      <c r="I275" s="2"/>
      <c r="J275" s="2"/>
      <c r="K275" s="2"/>
      <c r="L275" s="2"/>
      <c r="M275" s="2">
        <f t="shared" si="14"/>
        <v>-0.73851820000000001</v>
      </c>
      <c r="N275" s="2">
        <f t="shared" si="15"/>
        <v>1969.2637399999999</v>
      </c>
      <c r="O275" s="2">
        <f t="shared" si="16"/>
        <v>520.47910000000002</v>
      </c>
      <c r="P275" s="2">
        <f t="shared" si="17"/>
        <v>19.53491</v>
      </c>
      <c r="Q275" s="2">
        <f t="shared" si="18"/>
        <v>12578.491141800001</v>
      </c>
      <c r="T275" s="2">
        <f>VLOOKUP(T$266,AURORA!$C$3:$AC$460,$B275-2020,FALSE)</f>
        <v>3787.8</v>
      </c>
      <c r="U275" s="2">
        <f>VLOOKUP(U$266,AURORA!$C$3:$AC$460,$B275-2020,FALSE)</f>
        <v>783.24199999999996</v>
      </c>
      <c r="V275" s="2">
        <f>VLOOKUP(V$266,AURORA!$C$3:$AC$460,$B275-2020,FALSE)</f>
        <v>1358.444</v>
      </c>
      <c r="W275" s="2">
        <f>VLOOKUP(W$266,AURORA!$C$3:$AC$460,$B275-2020,FALSE)</f>
        <v>522.03340000000003</v>
      </c>
      <c r="X275" s="2">
        <f>VLOOKUP(X$266,AURORA!$C$3:$AC$460,$B275-2020,FALSE)</f>
        <v>0</v>
      </c>
      <c r="Y275" s="2">
        <f>VLOOKUP(Y$266,AURORA!$C$3:$AC$460,$B275-2020,FALSE)</f>
        <v>402.8646</v>
      </c>
      <c r="Z275" s="2">
        <f>VLOOKUP(Z$266,AURORA!$C$3:$AC$460,$B275-2020,FALSE)</f>
        <v>1533.0889999999999</v>
      </c>
      <c r="AA275" s="2">
        <f>VLOOKUP(AA$266,AURORA!$C$3:$AC$460,$B275-2020,FALSE)</f>
        <v>78.387309999999999</v>
      </c>
      <c r="AB275" s="2">
        <f>VLOOKUP(AB$266,AURORA!$C$3:$AC$460,$B275-2020,FALSE)</f>
        <v>3484.569</v>
      </c>
      <c r="AC275" s="2">
        <f>VLOOKUP(AC$266,AURORA!$C$3:$AC$460,$B275-2020,FALSE)</f>
        <v>19.53491</v>
      </c>
      <c r="AD275" s="2">
        <f>VLOOKUP(AD$266,AURORA!$C$3:$AC$460,$B275-2020,FALSE)</f>
        <v>88.786339999999996</v>
      </c>
      <c r="AE275" s="2">
        <f>VLOOKUP(AE$266,AURORA!$C$3:$AC$460,$B275-2020,FALSE)</f>
        <v>-0.73851820000000001</v>
      </c>
      <c r="AF275" s="2">
        <f>VLOOKUP(AF$266,AURORA!$C$3:$AC$460,$B275-2020,FALSE)</f>
        <v>-3.7291120000000002</v>
      </c>
      <c r="AG275" s="2">
        <f>VLOOKUP(AG$266,AURORA!$C$3:$AC$460,$B275-2020,FALSE)</f>
        <v>520.47910000000002</v>
      </c>
    </row>
    <row r="276" spans="2:33" x14ac:dyDescent="0.35">
      <c r="B276">
        <v>2030</v>
      </c>
      <c r="C276">
        <v>2030</v>
      </c>
      <c r="D276" s="2">
        <f t="shared" si="19"/>
        <v>1419.41</v>
      </c>
      <c r="E276" s="2"/>
      <c r="F276" s="2">
        <f t="shared" si="11"/>
        <v>783.24199999999996</v>
      </c>
      <c r="G276" s="2">
        <f t="shared" si="12"/>
        <v>4467.2749899999999</v>
      </c>
      <c r="H276" s="2">
        <f t="shared" si="13"/>
        <v>3441.8380000000002</v>
      </c>
      <c r="I276" s="2"/>
      <c r="J276" s="2"/>
      <c r="K276" s="2"/>
      <c r="L276" s="2"/>
      <c r="M276" s="2">
        <f t="shared" si="14"/>
        <v>-0.85761540000000003</v>
      </c>
      <c r="N276" s="2">
        <f t="shared" si="15"/>
        <v>2048.71155</v>
      </c>
      <c r="O276" s="2">
        <f t="shared" si="16"/>
        <v>544.05439999999999</v>
      </c>
      <c r="P276" s="2">
        <f t="shared" si="17"/>
        <v>19.37921</v>
      </c>
      <c r="Q276" s="2">
        <f t="shared" si="18"/>
        <v>12723.052534599999</v>
      </c>
      <c r="T276" s="2">
        <f>VLOOKUP(T$266,AURORA!$C$3:$AC$460,$B276-2020,FALSE)</f>
        <v>3927.85</v>
      </c>
      <c r="U276" s="2">
        <f>VLOOKUP(U$266,AURORA!$C$3:$AC$460,$B276-2020,FALSE)</f>
        <v>783.24199999999996</v>
      </c>
      <c r="V276" s="2">
        <f>VLOOKUP(V$266,AURORA!$C$3:$AC$460,$B276-2020,FALSE)</f>
        <v>1438.3150000000001</v>
      </c>
      <c r="W276" s="2">
        <f>VLOOKUP(W$266,AURORA!$C$3:$AC$460,$B276-2020,FALSE)</f>
        <v>521.58320000000003</v>
      </c>
      <c r="X276" s="2">
        <f>VLOOKUP(X$266,AURORA!$C$3:$AC$460,$B276-2020,FALSE)</f>
        <v>0</v>
      </c>
      <c r="Y276" s="2">
        <f>VLOOKUP(Y$266,AURORA!$C$3:$AC$460,$B276-2020,FALSE)</f>
        <v>480.59910000000002</v>
      </c>
      <c r="Z276" s="2">
        <f>VLOOKUP(Z$266,AURORA!$C$3:$AC$460,$B276-2020,FALSE)</f>
        <v>1419.41</v>
      </c>
      <c r="AA276" s="2">
        <f>VLOOKUP(AA$266,AURORA!$C$3:$AC$460,$B276-2020,FALSE)</f>
        <v>58.825890000000001</v>
      </c>
      <c r="AB276" s="2">
        <f>VLOOKUP(AB$266,AURORA!$C$3:$AC$460,$B276-2020,FALSE)</f>
        <v>3441.8380000000002</v>
      </c>
      <c r="AC276" s="2">
        <f>VLOOKUP(AC$266,AURORA!$C$3:$AC$460,$B276-2020,FALSE)</f>
        <v>19.37921</v>
      </c>
      <c r="AD276" s="2">
        <f>VLOOKUP(AD$266,AURORA!$C$3:$AC$460,$B276-2020,FALSE)</f>
        <v>88.81335</v>
      </c>
      <c r="AE276" s="2">
        <f>VLOOKUP(AE$266,AURORA!$C$3:$AC$460,$B276-2020,FALSE)</f>
        <v>-0.85761540000000003</v>
      </c>
      <c r="AF276" s="2">
        <f>VLOOKUP(AF$266,AURORA!$C$3:$AC$460,$B276-2020,FALSE)</f>
        <v>-3.9529359999999998</v>
      </c>
      <c r="AG276" s="2">
        <f>VLOOKUP(AG$266,AURORA!$C$3:$AC$460,$B276-2020,FALSE)</f>
        <v>544.05439999999999</v>
      </c>
    </row>
    <row r="277" spans="2:33" x14ac:dyDescent="0.35">
      <c r="B277">
        <v>2031</v>
      </c>
      <c r="C277">
        <v>2031</v>
      </c>
      <c r="D277" s="2">
        <f t="shared" si="19"/>
        <v>1399.077</v>
      </c>
      <c r="E277" s="2"/>
      <c r="F277" s="2">
        <f t="shared" si="11"/>
        <v>783.24199999999996</v>
      </c>
      <c r="G277" s="2">
        <f t="shared" si="12"/>
        <v>4837.7774499999996</v>
      </c>
      <c r="H277" s="2">
        <f t="shared" si="13"/>
        <v>3789.1289999999999</v>
      </c>
      <c r="I277" s="2"/>
      <c r="J277" s="2"/>
      <c r="K277" s="2"/>
      <c r="L277" s="2"/>
      <c r="M277" s="2">
        <f t="shared" si="14"/>
        <v>-0.90336280000000002</v>
      </c>
      <c r="N277" s="2">
        <f t="shared" si="15"/>
        <v>2130.3965499999999</v>
      </c>
      <c r="O277" s="2">
        <f t="shared" si="16"/>
        <v>568.87339999999995</v>
      </c>
      <c r="P277" s="2">
        <f t="shared" si="17"/>
        <v>19.32959</v>
      </c>
      <c r="Q277" s="2">
        <f t="shared" si="18"/>
        <v>13526.921627199998</v>
      </c>
      <c r="T277" s="2">
        <f>VLOOKUP(T$266,AURORA!$C$3:$AC$460,$B277-2020,FALSE)</f>
        <v>4262.9949999999999</v>
      </c>
      <c r="U277" s="2">
        <f>VLOOKUP(U$266,AURORA!$C$3:$AC$460,$B277-2020,FALSE)</f>
        <v>783.24199999999996</v>
      </c>
      <c r="V277" s="2">
        <f>VLOOKUP(V$266,AURORA!$C$3:$AC$460,$B277-2020,FALSE)</f>
        <v>1519.4469999999999</v>
      </c>
      <c r="W277" s="2">
        <f>VLOOKUP(W$266,AURORA!$C$3:$AC$460,$B277-2020,FALSE)</f>
        <v>521.97990000000004</v>
      </c>
      <c r="X277" s="2">
        <f>VLOOKUP(X$266,AURORA!$C$3:$AC$460,$B277-2020,FALSE)</f>
        <v>0</v>
      </c>
      <c r="Y277" s="2">
        <f>VLOOKUP(Y$266,AURORA!$C$3:$AC$460,$B277-2020,FALSE)</f>
        <v>507.32279999999997</v>
      </c>
      <c r="Z277" s="2">
        <f>VLOOKUP(Z$266,AURORA!$C$3:$AC$460,$B277-2020,FALSE)</f>
        <v>1399.077</v>
      </c>
      <c r="AA277" s="2">
        <f>VLOOKUP(AA$266,AURORA!$C$3:$AC$460,$B277-2020,FALSE)</f>
        <v>67.459649999999996</v>
      </c>
      <c r="AB277" s="2">
        <f>VLOOKUP(AB$266,AURORA!$C$3:$AC$460,$B277-2020,FALSE)</f>
        <v>3789.1289999999999</v>
      </c>
      <c r="AC277" s="2">
        <f>VLOOKUP(AC$266,AURORA!$C$3:$AC$460,$B277-2020,FALSE)</f>
        <v>19.32959</v>
      </c>
      <c r="AD277" s="2">
        <f>VLOOKUP(AD$266,AURORA!$C$3:$AC$460,$B277-2020,FALSE)</f>
        <v>88.969650000000001</v>
      </c>
      <c r="AE277" s="2">
        <f>VLOOKUP(AE$266,AURORA!$C$3:$AC$460,$B277-2020,FALSE)</f>
        <v>-0.90336280000000002</v>
      </c>
      <c r="AF277" s="2">
        <f>VLOOKUP(AF$266,AURORA!$C$3:$AC$460,$B277-2020,FALSE)</f>
        <v>-4.1706989999999999</v>
      </c>
      <c r="AG277" s="2">
        <f>VLOOKUP(AG$266,AURORA!$C$3:$AC$460,$B277-2020,FALSE)</f>
        <v>568.87339999999995</v>
      </c>
    </row>
    <row r="278" spans="2:33" x14ac:dyDescent="0.35">
      <c r="B278">
        <v>2032</v>
      </c>
      <c r="C278">
        <v>2032</v>
      </c>
      <c r="D278" s="2">
        <f t="shared" si="19"/>
        <v>1476.5419999999999</v>
      </c>
      <c r="E278" s="2"/>
      <c r="F278" s="2">
        <f t="shared" si="11"/>
        <v>782.92070000000001</v>
      </c>
      <c r="G278" s="2">
        <f t="shared" si="12"/>
        <v>4576.2782099999995</v>
      </c>
      <c r="H278" s="2">
        <f t="shared" si="13"/>
        <v>3473.107</v>
      </c>
      <c r="I278" s="2"/>
      <c r="J278" s="2"/>
      <c r="K278" s="2"/>
      <c r="L278" s="2"/>
      <c r="M278" s="2">
        <f t="shared" si="14"/>
        <v>-4.8689220000000004</v>
      </c>
      <c r="N278" s="2">
        <f t="shared" si="15"/>
        <v>2215.2390999999998</v>
      </c>
      <c r="O278" s="2">
        <f t="shared" si="16"/>
        <v>613.18889999999999</v>
      </c>
      <c r="P278" s="2">
        <f t="shared" si="17"/>
        <v>19.47719</v>
      </c>
      <c r="Q278" s="2">
        <f t="shared" si="18"/>
        <v>13151.884178</v>
      </c>
      <c r="T278" s="2">
        <f>VLOOKUP(T$266,AURORA!$C$3:$AC$460,$B278-2020,FALSE)</f>
        <v>3980.7890000000002</v>
      </c>
      <c r="U278" s="2">
        <f>VLOOKUP(U$266,AURORA!$C$3:$AC$460,$B278-2020,FALSE)</f>
        <v>782.92070000000001</v>
      </c>
      <c r="V278" s="2">
        <f>VLOOKUP(V$266,AURORA!$C$3:$AC$460,$B278-2020,FALSE)</f>
        <v>1603.617</v>
      </c>
      <c r="W278" s="2">
        <f>VLOOKUP(W$266,AURORA!$C$3:$AC$460,$B278-2020,FALSE)</f>
        <v>522.63239999999996</v>
      </c>
      <c r="X278" s="2">
        <f>VLOOKUP(X$266,AURORA!$C$3:$AC$460,$B278-2020,FALSE)</f>
        <v>0</v>
      </c>
      <c r="Y278" s="2">
        <f>VLOOKUP(Y$266,AURORA!$C$3:$AC$460,$B278-2020,FALSE)</f>
        <v>506.19920000000002</v>
      </c>
      <c r="Z278" s="2">
        <f>VLOOKUP(Z$266,AURORA!$C$3:$AC$460,$B278-2020,FALSE)</f>
        <v>1476.5419999999999</v>
      </c>
      <c r="AA278" s="2">
        <f>VLOOKUP(AA$266,AURORA!$C$3:$AC$460,$B278-2020,FALSE)</f>
        <v>89.290009999999995</v>
      </c>
      <c r="AB278" s="2">
        <f>VLOOKUP(AB$266,AURORA!$C$3:$AC$460,$B278-2020,FALSE)</f>
        <v>3473.107</v>
      </c>
      <c r="AC278" s="2">
        <f>VLOOKUP(AC$266,AURORA!$C$3:$AC$460,$B278-2020,FALSE)</f>
        <v>19.47719</v>
      </c>
      <c r="AD278" s="2">
        <f>VLOOKUP(AD$266,AURORA!$C$3:$AC$460,$B278-2020,FALSE)</f>
        <v>88.989699999999999</v>
      </c>
      <c r="AE278" s="2">
        <f>VLOOKUP(AE$266,AURORA!$C$3:$AC$460,$B278-2020,FALSE)</f>
        <v>-4.8689220000000004</v>
      </c>
      <c r="AF278" s="2">
        <f>VLOOKUP(AF$266,AURORA!$C$3:$AC$460,$B278-2020,FALSE)</f>
        <v>-4.4640769999999996</v>
      </c>
      <c r="AG278" s="2">
        <f>VLOOKUP(AG$266,AURORA!$C$3:$AC$460,$B278-2020,FALSE)</f>
        <v>613.18889999999999</v>
      </c>
    </row>
    <row r="279" spans="2:33" x14ac:dyDescent="0.35">
      <c r="B279">
        <v>2033</v>
      </c>
      <c r="C279">
        <v>2033</v>
      </c>
      <c r="D279" s="2">
        <f t="shared" si="19"/>
        <v>671.90449999999998</v>
      </c>
      <c r="E279" s="2"/>
      <c r="F279" s="2">
        <f t="shared" si="11"/>
        <v>783.24199999999996</v>
      </c>
      <c r="G279" s="2">
        <f t="shared" si="12"/>
        <v>5253.0539600000011</v>
      </c>
      <c r="H279" s="2">
        <f t="shared" si="13"/>
        <v>3450.4360000000001</v>
      </c>
      <c r="I279" s="2"/>
      <c r="J279" s="2"/>
      <c r="K279" s="2"/>
      <c r="L279" s="2"/>
      <c r="M279" s="2">
        <f t="shared" si="14"/>
        <v>-8.7273370000000003</v>
      </c>
      <c r="N279" s="2">
        <f t="shared" si="15"/>
        <v>2297.6518999999998</v>
      </c>
      <c r="O279" s="2">
        <f t="shared" si="16"/>
        <v>644.13109999999995</v>
      </c>
      <c r="P279" s="2">
        <f t="shared" si="17"/>
        <v>19.308769999999999</v>
      </c>
      <c r="Q279" s="2">
        <f t="shared" si="18"/>
        <v>13111.000893000002</v>
      </c>
      <c r="T279" s="2">
        <f>VLOOKUP(T$266,AURORA!$C$3:$AC$460,$B279-2020,FALSE)</f>
        <v>4631.3540000000003</v>
      </c>
      <c r="U279" s="2">
        <f>VLOOKUP(U$266,AURORA!$C$3:$AC$460,$B279-2020,FALSE)</f>
        <v>783.24199999999996</v>
      </c>
      <c r="V279" s="2">
        <f>VLOOKUP(V$266,AURORA!$C$3:$AC$460,$B279-2020,FALSE)</f>
        <v>1685.2739999999999</v>
      </c>
      <c r="W279" s="2">
        <f>VLOOKUP(W$266,AURORA!$C$3:$AC$460,$B279-2020,FALSE)</f>
        <v>522.95309999999995</v>
      </c>
      <c r="X279" s="2">
        <f>VLOOKUP(X$266,AURORA!$C$3:$AC$460,$B279-2020,FALSE)</f>
        <v>0</v>
      </c>
      <c r="Y279" s="2">
        <f>VLOOKUP(Y$266,AURORA!$C$3:$AC$460,$B279-2020,FALSE)</f>
        <v>552.91750000000002</v>
      </c>
      <c r="Z279" s="2">
        <f>VLOOKUP(Z$266,AURORA!$C$3:$AC$460,$B279-2020,FALSE)</f>
        <v>671.90449999999998</v>
      </c>
      <c r="AA279" s="2">
        <f>VLOOKUP(AA$266,AURORA!$C$3:$AC$460,$B279-2020,FALSE)</f>
        <v>68.78246</v>
      </c>
      <c r="AB279" s="2">
        <f>VLOOKUP(AB$266,AURORA!$C$3:$AC$460,$B279-2020,FALSE)</f>
        <v>3450.4360000000001</v>
      </c>
      <c r="AC279" s="2">
        <f>VLOOKUP(AC$266,AURORA!$C$3:$AC$460,$B279-2020,FALSE)</f>
        <v>19.308769999999999</v>
      </c>
      <c r="AD279" s="2">
        <f>VLOOKUP(AD$266,AURORA!$C$3:$AC$460,$B279-2020,FALSE)</f>
        <v>89.424800000000005</v>
      </c>
      <c r="AE279" s="2">
        <f>VLOOKUP(AE$266,AURORA!$C$3:$AC$460,$B279-2020,FALSE)</f>
        <v>-8.7273370000000003</v>
      </c>
      <c r="AF279" s="2">
        <f>VLOOKUP(AF$266,AURORA!$C$3:$AC$460,$B279-2020,FALSE)</f>
        <v>-4.9145469999999998</v>
      </c>
      <c r="AG279" s="2">
        <f>VLOOKUP(AG$266,AURORA!$C$3:$AC$460,$B279-2020,FALSE)</f>
        <v>644.13109999999995</v>
      </c>
    </row>
    <row r="280" spans="2:33" x14ac:dyDescent="0.35">
      <c r="B280">
        <v>2034</v>
      </c>
      <c r="C280">
        <v>2034</v>
      </c>
      <c r="D280" s="2">
        <f t="shared" si="19"/>
        <v>656.21450000000004</v>
      </c>
      <c r="E280" s="2"/>
      <c r="F280" s="2">
        <f t="shared" si="11"/>
        <v>783.24199999999996</v>
      </c>
      <c r="G280" s="2">
        <f t="shared" si="12"/>
        <v>5075.0721800000001</v>
      </c>
      <c r="H280" s="2">
        <f t="shared" si="13"/>
        <v>3746.123</v>
      </c>
      <c r="I280" s="2"/>
      <c r="J280" s="2"/>
      <c r="K280" s="2"/>
      <c r="L280" s="2"/>
      <c r="M280" s="2">
        <f t="shared" si="14"/>
        <v>-10.81244</v>
      </c>
      <c r="N280" s="2">
        <f t="shared" si="15"/>
        <v>2375.8399800000002</v>
      </c>
      <c r="O280" s="2">
        <f t="shared" si="16"/>
        <v>689.16189999999995</v>
      </c>
      <c r="P280" s="2">
        <f t="shared" si="17"/>
        <v>19.262509999999999</v>
      </c>
      <c r="Q280" s="2">
        <f t="shared" si="18"/>
        <v>13334.103630000001</v>
      </c>
      <c r="T280" s="2">
        <f>VLOOKUP(T$266,AURORA!$C$3:$AC$460,$B280-2020,FALSE)</f>
        <v>4461.5110000000004</v>
      </c>
      <c r="U280" s="2">
        <f>VLOOKUP(U$266,AURORA!$C$3:$AC$460,$B280-2020,FALSE)</f>
        <v>783.24199999999996</v>
      </c>
      <c r="V280" s="2">
        <f>VLOOKUP(V$266,AURORA!$C$3:$AC$460,$B280-2020,FALSE)</f>
        <v>1764.1559999999999</v>
      </c>
      <c r="W280" s="2">
        <f>VLOOKUP(W$266,AURORA!$C$3:$AC$460,$B280-2020,FALSE)</f>
        <v>522.33299999999997</v>
      </c>
      <c r="X280" s="2">
        <f>VLOOKUP(X$266,AURORA!$C$3:$AC$460,$B280-2020,FALSE)</f>
        <v>0</v>
      </c>
      <c r="Y280" s="2">
        <f>VLOOKUP(Y$266,AURORA!$C$3:$AC$460,$B280-2020,FALSE)</f>
        <v>548.65229999999997</v>
      </c>
      <c r="Z280" s="2">
        <f>VLOOKUP(Z$266,AURORA!$C$3:$AC$460,$B280-2020,FALSE)</f>
        <v>656.21450000000004</v>
      </c>
      <c r="AA280" s="2">
        <f>VLOOKUP(AA$266,AURORA!$C$3:$AC$460,$B280-2020,FALSE)</f>
        <v>64.908879999999996</v>
      </c>
      <c r="AB280" s="2">
        <f>VLOOKUP(AB$266,AURORA!$C$3:$AC$460,$B280-2020,FALSE)</f>
        <v>3746.123</v>
      </c>
      <c r="AC280" s="2">
        <f>VLOOKUP(AC$266,AURORA!$C$3:$AC$460,$B280-2020,FALSE)</f>
        <v>19.262509999999999</v>
      </c>
      <c r="AD280" s="2">
        <f>VLOOKUP(AD$266,AURORA!$C$3:$AC$460,$B280-2020,FALSE)</f>
        <v>89.350980000000007</v>
      </c>
      <c r="AE280" s="2">
        <f>VLOOKUP(AE$266,AURORA!$C$3:$AC$460,$B280-2020,FALSE)</f>
        <v>-10.81244</v>
      </c>
      <c r="AF280" s="2">
        <f>VLOOKUP(AF$266,AURORA!$C$3:$AC$460,$B280-2020,FALSE)</f>
        <v>-5.5282650000000002</v>
      </c>
      <c r="AG280" s="2">
        <f>VLOOKUP(AG$266,AURORA!$C$3:$AC$460,$B280-2020,FALSE)</f>
        <v>689.16189999999995</v>
      </c>
    </row>
    <row r="281" spans="2:33" x14ac:dyDescent="0.35">
      <c r="B281">
        <v>2035</v>
      </c>
      <c r="C281">
        <v>2035</v>
      </c>
      <c r="D281" s="2">
        <f t="shared" si="19"/>
        <v>652.51070000000004</v>
      </c>
      <c r="E281" s="2"/>
      <c r="F281" s="2">
        <f t="shared" si="11"/>
        <v>783.24199999999996</v>
      </c>
      <c r="G281" s="2">
        <f t="shared" si="12"/>
        <v>5213.51476</v>
      </c>
      <c r="H281" s="2">
        <f t="shared" si="13"/>
        <v>3455.085</v>
      </c>
      <c r="I281" s="2"/>
      <c r="J281" s="2"/>
      <c r="K281" s="2"/>
      <c r="L281" s="2"/>
      <c r="M281" s="2">
        <f t="shared" si="14"/>
        <v>-10.91385</v>
      </c>
      <c r="N281" s="2">
        <f t="shared" si="15"/>
        <v>2453.0836400000003</v>
      </c>
      <c r="O281" s="2">
        <f t="shared" si="16"/>
        <v>736.17930000000001</v>
      </c>
      <c r="P281" s="2">
        <f t="shared" si="17"/>
        <v>19.419589999999999</v>
      </c>
      <c r="Q281" s="2">
        <f t="shared" si="18"/>
        <v>13302.121139999999</v>
      </c>
      <c r="T281" s="2">
        <f>VLOOKUP(T$266,AURORA!$C$3:$AC$460,$B281-2020,FALSE)</f>
        <v>4368.0510000000004</v>
      </c>
      <c r="U281" s="2">
        <f>VLOOKUP(U$266,AURORA!$C$3:$AC$460,$B281-2020,FALSE)</f>
        <v>783.24199999999996</v>
      </c>
      <c r="V281" s="2">
        <f>VLOOKUP(V$266,AURORA!$C$3:$AC$460,$B281-2020,FALSE)</f>
        <v>1842.634</v>
      </c>
      <c r="W281" s="2">
        <f>VLOOKUP(W$266,AURORA!$C$3:$AC$460,$B281-2020,FALSE)</f>
        <v>521.66330000000005</v>
      </c>
      <c r="X281" s="2">
        <f>VLOOKUP(X$266,AURORA!$C$3:$AC$460,$B281-2020,FALSE)</f>
        <v>0</v>
      </c>
      <c r="Y281" s="2">
        <f>VLOOKUP(Y$266,AURORA!$C$3:$AC$460,$B281-2020,FALSE)</f>
        <v>761.91369999999995</v>
      </c>
      <c r="Z281" s="2">
        <f>VLOOKUP(Z$266,AURORA!$C$3:$AC$460,$B281-2020,FALSE)</f>
        <v>652.51070000000004</v>
      </c>
      <c r="AA281" s="2">
        <f>VLOOKUP(AA$266,AURORA!$C$3:$AC$460,$B281-2020,FALSE)</f>
        <v>83.550060000000002</v>
      </c>
      <c r="AB281" s="2">
        <f>VLOOKUP(AB$266,AURORA!$C$3:$AC$460,$B281-2020,FALSE)</f>
        <v>3455.085</v>
      </c>
      <c r="AC281" s="2">
        <f>VLOOKUP(AC$266,AURORA!$C$3:$AC$460,$B281-2020,FALSE)</f>
        <v>19.419589999999999</v>
      </c>
      <c r="AD281" s="2">
        <f>VLOOKUP(AD$266,AURORA!$C$3:$AC$460,$B281-2020,FALSE)</f>
        <v>88.786339999999996</v>
      </c>
      <c r="AE281" s="2">
        <f>VLOOKUP(AE$266,AURORA!$C$3:$AC$460,$B281-2020,FALSE)</f>
        <v>-10.91385</v>
      </c>
      <c r="AF281" s="2">
        <f>VLOOKUP(AF$266,AURORA!$C$3:$AC$460,$B281-2020,FALSE)</f>
        <v>-6.1606810000000003</v>
      </c>
      <c r="AG281" s="2">
        <f>VLOOKUP(AG$266,AURORA!$C$3:$AC$460,$B281-2020,FALSE)</f>
        <v>736.17930000000001</v>
      </c>
    </row>
    <row r="282" spans="2:33" x14ac:dyDescent="0.35">
      <c r="B282">
        <v>2036</v>
      </c>
      <c r="C282">
        <v>2036</v>
      </c>
      <c r="D282" s="2">
        <f t="shared" si="19"/>
        <v>620.2011</v>
      </c>
      <c r="E282" s="2"/>
      <c r="F282" s="2">
        <f t="shared" si="11"/>
        <v>782.92070000000001</v>
      </c>
      <c r="G282" s="2">
        <f t="shared" si="12"/>
        <v>5254.3379699999996</v>
      </c>
      <c r="H282" s="2">
        <f t="shared" si="13"/>
        <v>3433.951</v>
      </c>
      <c r="I282" s="2"/>
      <c r="J282" s="2"/>
      <c r="K282" s="2"/>
      <c r="L282" s="2"/>
      <c r="M282" s="2">
        <f t="shared" si="14"/>
        <v>-11.020289999999999</v>
      </c>
      <c r="N282" s="2">
        <f t="shared" si="15"/>
        <v>2599.84283</v>
      </c>
      <c r="O282" s="2">
        <f t="shared" si="16"/>
        <v>765.41660000000002</v>
      </c>
      <c r="P282" s="2">
        <f t="shared" si="17"/>
        <v>19.07067</v>
      </c>
      <c r="Q282" s="2">
        <f t="shared" si="18"/>
        <v>13464.720579999997</v>
      </c>
      <c r="T282" s="2">
        <f>VLOOKUP(T$266,AURORA!$C$3:$AC$460,$B282-2020,FALSE)</f>
        <v>4454.3599999999997</v>
      </c>
      <c r="U282" s="2">
        <f>VLOOKUP(U$266,AURORA!$C$3:$AC$460,$B282-2020,FALSE)</f>
        <v>782.92070000000001</v>
      </c>
      <c r="V282" s="2">
        <f>VLOOKUP(V$266,AURORA!$C$3:$AC$460,$B282-2020,FALSE)</f>
        <v>1989.442</v>
      </c>
      <c r="W282" s="2">
        <f>VLOOKUP(W$266,AURORA!$C$3:$AC$460,$B282-2020,FALSE)</f>
        <v>521.46450000000004</v>
      </c>
      <c r="X282" s="2">
        <f>VLOOKUP(X$266,AURORA!$C$3:$AC$460,$B282-2020,FALSE)</f>
        <v>0</v>
      </c>
      <c r="Y282" s="2">
        <f>VLOOKUP(Y$266,AURORA!$C$3:$AC$460,$B282-2020,FALSE)</f>
        <v>732.51969999999994</v>
      </c>
      <c r="Z282" s="2">
        <f>VLOOKUP(Z$266,AURORA!$C$3:$AC$460,$B282-2020,FALSE)</f>
        <v>620.2011</v>
      </c>
      <c r="AA282" s="2">
        <f>VLOOKUP(AA$266,AURORA!$C$3:$AC$460,$B282-2020,FALSE)</f>
        <v>67.458269999999999</v>
      </c>
      <c r="AB282" s="2">
        <f>VLOOKUP(AB$266,AURORA!$C$3:$AC$460,$B282-2020,FALSE)</f>
        <v>3433.951</v>
      </c>
      <c r="AC282" s="2">
        <f>VLOOKUP(AC$266,AURORA!$C$3:$AC$460,$B282-2020,FALSE)</f>
        <v>19.07067</v>
      </c>
      <c r="AD282" s="2">
        <f>VLOOKUP(AD$266,AURORA!$C$3:$AC$460,$B282-2020,FALSE)</f>
        <v>88.936329999999998</v>
      </c>
      <c r="AE282" s="2">
        <f>VLOOKUP(AE$266,AURORA!$C$3:$AC$460,$B282-2020,FALSE)</f>
        <v>-11.020289999999999</v>
      </c>
      <c r="AF282" s="2">
        <f>VLOOKUP(AF$266,AURORA!$C$3:$AC$460,$B282-2020,FALSE)</f>
        <v>-6.7258610000000001</v>
      </c>
      <c r="AG282" s="2">
        <f>VLOOKUP(AG$266,AURORA!$C$3:$AC$460,$B282-2020,FALSE)</f>
        <v>765.41660000000002</v>
      </c>
    </row>
    <row r="283" spans="2:33" x14ac:dyDescent="0.35">
      <c r="B283">
        <v>2037</v>
      </c>
      <c r="C283">
        <v>2037</v>
      </c>
      <c r="D283" s="2">
        <f t="shared" si="19"/>
        <v>548.22749999999996</v>
      </c>
      <c r="E283" s="2"/>
      <c r="F283" s="2">
        <f t="shared" si="11"/>
        <v>783.24199999999996</v>
      </c>
      <c r="G283" s="2">
        <f t="shared" si="12"/>
        <v>5152.4689699999999</v>
      </c>
      <c r="H283" s="2">
        <f t="shared" si="13"/>
        <v>3703.1970000000001</v>
      </c>
      <c r="I283" s="2"/>
      <c r="J283" s="2"/>
      <c r="K283" s="2"/>
      <c r="L283" s="2"/>
      <c r="M283" s="2">
        <f t="shared" si="14"/>
        <v>-11.194649999999999</v>
      </c>
      <c r="N283" s="2">
        <f t="shared" si="15"/>
        <v>2775.5459699999997</v>
      </c>
      <c r="O283" s="2">
        <f t="shared" si="16"/>
        <v>806.77940000000001</v>
      </c>
      <c r="P283" s="2">
        <f t="shared" si="17"/>
        <v>18.924029999999998</v>
      </c>
      <c r="Q283" s="2">
        <f t="shared" si="18"/>
        <v>13777.19022</v>
      </c>
      <c r="T283" s="2">
        <f>VLOOKUP(T$266,AURORA!$C$3:$AC$460,$B283-2020,FALSE)</f>
        <v>4288.9949999999999</v>
      </c>
      <c r="U283" s="2">
        <f>VLOOKUP(U$266,AURORA!$C$3:$AC$460,$B283-2020,FALSE)</f>
        <v>783.24199999999996</v>
      </c>
      <c r="V283" s="2">
        <f>VLOOKUP(V$266,AURORA!$C$3:$AC$460,$B283-2020,FALSE)</f>
        <v>2164.2289999999998</v>
      </c>
      <c r="W283" s="2">
        <f>VLOOKUP(W$266,AURORA!$C$3:$AC$460,$B283-2020,FALSE)</f>
        <v>522.18050000000005</v>
      </c>
      <c r="X283" s="2">
        <f>VLOOKUP(X$266,AURORA!$C$3:$AC$460,$B283-2020,FALSE)</f>
        <v>0</v>
      </c>
      <c r="Y283" s="2">
        <f>VLOOKUP(Y$266,AURORA!$C$3:$AC$460,$B283-2020,FALSE)</f>
        <v>795.4076</v>
      </c>
      <c r="Z283" s="2">
        <f>VLOOKUP(Z$266,AURORA!$C$3:$AC$460,$B283-2020,FALSE)</f>
        <v>548.22749999999996</v>
      </c>
      <c r="AA283" s="2">
        <f>VLOOKUP(AA$266,AURORA!$C$3:$AC$460,$B283-2020,FALSE)</f>
        <v>68.066370000000006</v>
      </c>
      <c r="AB283" s="2">
        <f>VLOOKUP(AB$266,AURORA!$C$3:$AC$460,$B283-2020,FALSE)</f>
        <v>3703.1970000000001</v>
      </c>
      <c r="AC283" s="2">
        <f>VLOOKUP(AC$266,AURORA!$C$3:$AC$460,$B283-2020,FALSE)</f>
        <v>18.924029999999998</v>
      </c>
      <c r="AD283" s="2">
        <f>VLOOKUP(AD$266,AURORA!$C$3:$AC$460,$B283-2020,FALSE)</f>
        <v>89.136470000000003</v>
      </c>
      <c r="AE283" s="2">
        <f>VLOOKUP(AE$266,AURORA!$C$3:$AC$460,$B283-2020,FALSE)</f>
        <v>-11.194649999999999</v>
      </c>
      <c r="AF283" s="2">
        <f>VLOOKUP(AF$266,AURORA!$C$3:$AC$460,$B283-2020,FALSE)</f>
        <v>-7.7352119999999998</v>
      </c>
      <c r="AG283" s="2">
        <f>VLOOKUP(AG$266,AURORA!$C$3:$AC$460,$B283-2020,FALSE)</f>
        <v>806.77940000000001</v>
      </c>
    </row>
    <row r="284" spans="2:33" x14ac:dyDescent="0.35">
      <c r="B284">
        <v>2038</v>
      </c>
      <c r="C284">
        <v>2038</v>
      </c>
      <c r="D284" s="2">
        <f t="shared" si="19"/>
        <v>537.39869999999996</v>
      </c>
      <c r="E284" s="2"/>
      <c r="F284" s="2">
        <f t="shared" si="11"/>
        <v>783.24199999999996</v>
      </c>
      <c r="G284" s="2">
        <f t="shared" si="12"/>
        <v>5185.29691</v>
      </c>
      <c r="H284" s="2">
        <f t="shared" si="13"/>
        <v>3418.5749999999998</v>
      </c>
      <c r="I284" s="2"/>
      <c r="J284" s="2"/>
      <c r="K284" s="2"/>
      <c r="L284" s="2"/>
      <c r="M284" s="2">
        <f t="shared" si="14"/>
        <v>-11.405609999999999</v>
      </c>
      <c r="N284" s="2">
        <f t="shared" si="15"/>
        <v>2994.8019800000002</v>
      </c>
      <c r="O284" s="2">
        <f t="shared" si="16"/>
        <v>867.6549</v>
      </c>
      <c r="P284" s="2">
        <f t="shared" si="17"/>
        <v>18.957139999999999</v>
      </c>
      <c r="Q284" s="2">
        <f t="shared" si="18"/>
        <v>13794.52102</v>
      </c>
      <c r="T284" s="2">
        <f>VLOOKUP(T$266,AURORA!$C$3:$AC$460,$B284-2020,FALSE)</f>
        <v>4285.1329999999998</v>
      </c>
      <c r="U284" s="2">
        <f>VLOOKUP(U$266,AURORA!$C$3:$AC$460,$B284-2020,FALSE)</f>
        <v>783.24199999999996</v>
      </c>
      <c r="V284" s="2">
        <f>VLOOKUP(V$266,AURORA!$C$3:$AC$460,$B284-2020,FALSE)</f>
        <v>2384.0039999999999</v>
      </c>
      <c r="W284" s="2">
        <f>VLOOKUP(W$266,AURORA!$C$3:$AC$460,$B284-2020,FALSE)</f>
        <v>521.6028</v>
      </c>
      <c r="X284" s="2">
        <f>VLOOKUP(X$266,AURORA!$C$3:$AC$460,$B284-2020,FALSE)</f>
        <v>0</v>
      </c>
      <c r="Y284" s="2">
        <f>VLOOKUP(Y$266,AURORA!$C$3:$AC$460,$B284-2020,FALSE)</f>
        <v>832.83870000000002</v>
      </c>
      <c r="Z284" s="2">
        <f>VLOOKUP(Z$266,AURORA!$C$3:$AC$460,$B284-2020,FALSE)</f>
        <v>537.39869999999996</v>
      </c>
      <c r="AA284" s="2">
        <f>VLOOKUP(AA$266,AURORA!$C$3:$AC$460,$B284-2020,FALSE)</f>
        <v>67.325209999999998</v>
      </c>
      <c r="AB284" s="2">
        <f>VLOOKUP(AB$266,AURORA!$C$3:$AC$460,$B284-2020,FALSE)</f>
        <v>3418.5749999999998</v>
      </c>
      <c r="AC284" s="2">
        <f>VLOOKUP(AC$266,AURORA!$C$3:$AC$460,$B284-2020,FALSE)</f>
        <v>18.957139999999999</v>
      </c>
      <c r="AD284" s="2">
        <f>VLOOKUP(AD$266,AURORA!$C$3:$AC$460,$B284-2020,FALSE)</f>
        <v>89.195179999999993</v>
      </c>
      <c r="AE284" s="2">
        <f>VLOOKUP(AE$266,AURORA!$C$3:$AC$460,$B284-2020,FALSE)</f>
        <v>-11.405609999999999</v>
      </c>
      <c r="AF284" s="2">
        <f>VLOOKUP(AF$266,AURORA!$C$3:$AC$460,$B284-2020,FALSE)</f>
        <v>-8.4761220000000002</v>
      </c>
      <c r="AG284" s="2">
        <f>VLOOKUP(AG$266,AURORA!$C$3:$AC$460,$B284-2020,FALSE)</f>
        <v>867.6549</v>
      </c>
    </row>
    <row r="285" spans="2:33" x14ac:dyDescent="0.35">
      <c r="B285">
        <v>2039</v>
      </c>
      <c r="C285">
        <v>2039</v>
      </c>
      <c r="D285" s="2">
        <f t="shared" si="19"/>
        <v>518.16189999999995</v>
      </c>
      <c r="E285" s="2"/>
      <c r="F285" s="2">
        <f t="shared" si="11"/>
        <v>783.24199999999996</v>
      </c>
      <c r="G285" s="2">
        <f t="shared" si="12"/>
        <v>5043.6328700000004</v>
      </c>
      <c r="H285" s="2">
        <f t="shared" si="13"/>
        <v>3385.3850000000002</v>
      </c>
      <c r="I285" s="2"/>
      <c r="J285" s="2"/>
      <c r="K285" s="2"/>
      <c r="L285" s="2"/>
      <c r="M285" s="2">
        <f t="shared" si="14"/>
        <v>-11.41994</v>
      </c>
      <c r="N285" s="2">
        <f t="shared" si="15"/>
        <v>3104.5196999999998</v>
      </c>
      <c r="O285" s="2">
        <f t="shared" si="16"/>
        <v>905.52650000000006</v>
      </c>
      <c r="P285" s="2">
        <f t="shared" si="17"/>
        <v>18.6738</v>
      </c>
      <c r="Q285" s="2">
        <f t="shared" si="18"/>
        <v>13747.721830000002</v>
      </c>
      <c r="T285" s="2">
        <f>VLOOKUP(T$266,AURORA!$C$3:$AC$460,$B285-2020,FALSE)</f>
        <v>4109.9170000000004</v>
      </c>
      <c r="U285" s="2">
        <f>VLOOKUP(U$266,AURORA!$C$3:$AC$460,$B285-2020,FALSE)</f>
        <v>783.24199999999996</v>
      </c>
      <c r="V285" s="2">
        <f>VLOOKUP(V$266,AURORA!$C$3:$AC$460,$B285-2020,FALSE)</f>
        <v>2492.54</v>
      </c>
      <c r="W285" s="2">
        <f>VLOOKUP(W$266,AURORA!$C$3:$AC$460,$B285-2020,FALSE)</f>
        <v>522.55489999999998</v>
      </c>
      <c r="X285" s="2">
        <f>VLOOKUP(X$266,AURORA!$C$3:$AC$460,$B285-2020,FALSE)</f>
        <v>0</v>
      </c>
      <c r="Y285" s="2">
        <f>VLOOKUP(Y$266,AURORA!$C$3:$AC$460,$B285-2020,FALSE)</f>
        <v>861.65390000000002</v>
      </c>
      <c r="Z285" s="2">
        <f>VLOOKUP(Z$266,AURORA!$C$3:$AC$460,$B285-2020,FALSE)</f>
        <v>518.16189999999995</v>
      </c>
      <c r="AA285" s="2">
        <f>VLOOKUP(AA$266,AURORA!$C$3:$AC$460,$B285-2020,FALSE)</f>
        <v>72.061970000000002</v>
      </c>
      <c r="AB285" s="2">
        <f>VLOOKUP(AB$266,AURORA!$C$3:$AC$460,$B285-2020,FALSE)</f>
        <v>3385.3850000000002</v>
      </c>
      <c r="AC285" s="2">
        <f>VLOOKUP(AC$266,AURORA!$C$3:$AC$460,$B285-2020,FALSE)</f>
        <v>18.6738</v>
      </c>
      <c r="AD285" s="2">
        <f>VLOOKUP(AD$266,AURORA!$C$3:$AC$460,$B285-2020,FALSE)</f>
        <v>89.424800000000005</v>
      </c>
      <c r="AE285" s="2">
        <f>VLOOKUP(AE$266,AURORA!$C$3:$AC$460,$B285-2020,FALSE)</f>
        <v>-11.41994</v>
      </c>
      <c r="AF285" s="2">
        <f>VLOOKUP(AF$266,AURORA!$C$3:$AC$460,$B285-2020,FALSE)</f>
        <v>-8.7694530000000004</v>
      </c>
      <c r="AG285" s="2">
        <f>VLOOKUP(AG$266,AURORA!$C$3:$AC$460,$B285-2020,FALSE)</f>
        <v>905.52650000000006</v>
      </c>
    </row>
    <row r="286" spans="2:33" x14ac:dyDescent="0.35">
      <c r="B286">
        <v>2040</v>
      </c>
      <c r="C286">
        <v>2040</v>
      </c>
      <c r="D286" s="2">
        <f t="shared" si="19"/>
        <v>494.30790000000002</v>
      </c>
      <c r="E286" s="2"/>
      <c r="F286" s="2">
        <f t="shared" si="11"/>
        <v>782.92070000000001</v>
      </c>
      <c r="G286" s="2">
        <f t="shared" si="12"/>
        <v>4746.7467700000007</v>
      </c>
      <c r="H286" s="2">
        <f t="shared" si="13"/>
        <v>3671.4920000000002</v>
      </c>
      <c r="I286" s="2"/>
      <c r="J286" s="2"/>
      <c r="K286" s="2"/>
      <c r="L286" s="2"/>
      <c r="M286" s="2">
        <f t="shared" si="14"/>
        <v>-18.082000000000001</v>
      </c>
      <c r="N286" s="2">
        <f t="shared" si="15"/>
        <v>3205.7243499999995</v>
      </c>
      <c r="O286" s="2">
        <f t="shared" si="16"/>
        <v>940.87959999999998</v>
      </c>
      <c r="P286" s="2">
        <f t="shared" si="17"/>
        <v>18.606400000000001</v>
      </c>
      <c r="Q286" s="2">
        <f t="shared" si="18"/>
        <v>13842.595720000001</v>
      </c>
      <c r="T286" s="2">
        <f>VLOOKUP(T$266,AURORA!$C$3:$AC$460,$B286-2020,FALSE)</f>
        <v>3777.239</v>
      </c>
      <c r="U286" s="2">
        <f>VLOOKUP(U$266,AURORA!$C$3:$AC$460,$B286-2020,FALSE)</f>
        <v>782.92070000000001</v>
      </c>
      <c r="V286" s="2">
        <f>VLOOKUP(V$266,AURORA!$C$3:$AC$460,$B286-2020,FALSE)</f>
        <v>2596.002</v>
      </c>
      <c r="W286" s="2">
        <f>VLOOKUP(W$266,AURORA!$C$3:$AC$460,$B286-2020,FALSE)</f>
        <v>520.92859999999996</v>
      </c>
      <c r="X286" s="2">
        <f>VLOOKUP(X$266,AURORA!$C$3:$AC$460,$B286-2020,FALSE)</f>
        <v>0</v>
      </c>
      <c r="Y286" s="2">
        <f>VLOOKUP(Y$266,AURORA!$C$3:$AC$460,$B286-2020,FALSE)</f>
        <v>901.053</v>
      </c>
      <c r="Z286" s="2">
        <f>VLOOKUP(Z$266,AURORA!$C$3:$AC$460,$B286-2020,FALSE)</f>
        <v>494.30790000000002</v>
      </c>
      <c r="AA286" s="2">
        <f>VLOOKUP(AA$266,AURORA!$C$3:$AC$460,$B286-2020,FALSE)</f>
        <v>68.454769999999996</v>
      </c>
      <c r="AB286" s="2">
        <f>VLOOKUP(AB$266,AURORA!$C$3:$AC$460,$B286-2020,FALSE)</f>
        <v>3671.4920000000002</v>
      </c>
      <c r="AC286" s="2">
        <f>VLOOKUP(AC$266,AURORA!$C$3:$AC$460,$B286-2020,FALSE)</f>
        <v>18.606400000000001</v>
      </c>
      <c r="AD286" s="2">
        <f>VLOOKUP(AD$266,AURORA!$C$3:$AC$460,$B286-2020,FALSE)</f>
        <v>88.793750000000003</v>
      </c>
      <c r="AE286" s="2">
        <f>VLOOKUP(AE$266,AURORA!$C$3:$AC$460,$B286-2020,FALSE)</f>
        <v>-18.082000000000001</v>
      </c>
      <c r="AF286" s="2">
        <f>VLOOKUP(AF$266,AURORA!$C$3:$AC$460,$B286-2020,FALSE)</f>
        <v>-9.4422720000000009</v>
      </c>
      <c r="AG286" s="2">
        <f>VLOOKUP(AG$266,AURORA!$C$3:$AC$460,$B286-2020,FALSE)</f>
        <v>940.87959999999998</v>
      </c>
    </row>
    <row r="287" spans="2:33" x14ac:dyDescent="0.35">
      <c r="B287">
        <v>2041</v>
      </c>
      <c r="C287">
        <v>2041</v>
      </c>
      <c r="D287" s="2">
        <f t="shared" si="19"/>
        <v>480.42020000000002</v>
      </c>
      <c r="E287" s="2"/>
      <c r="F287" s="2">
        <f t="shared" si="11"/>
        <v>783.24199999999996</v>
      </c>
      <c r="G287" s="2">
        <f t="shared" si="12"/>
        <v>4835.8914899999991</v>
      </c>
      <c r="H287" s="2">
        <f t="shared" si="13"/>
        <v>3374.058</v>
      </c>
      <c r="I287" s="2"/>
      <c r="J287" s="2"/>
      <c r="K287" s="2"/>
      <c r="L287" s="2"/>
      <c r="M287" s="2">
        <f t="shared" si="14"/>
        <v>-22.090070000000001</v>
      </c>
      <c r="N287" s="2">
        <f t="shared" si="15"/>
        <v>3354.1790300000002</v>
      </c>
      <c r="O287" s="2">
        <f t="shared" si="16"/>
        <v>980.90329999999994</v>
      </c>
      <c r="P287" s="2">
        <f t="shared" si="17"/>
        <v>18.594860000000001</v>
      </c>
      <c r="Q287" s="2">
        <f t="shared" si="18"/>
        <v>13805.198809999998</v>
      </c>
      <c r="T287" s="2">
        <f>VLOOKUP(T$266,AURORA!$C$3:$AC$460,$B287-2020,FALSE)</f>
        <v>3773.3209999999999</v>
      </c>
      <c r="U287" s="2">
        <f>VLOOKUP(U$266,AURORA!$C$3:$AC$460,$B287-2020,FALSE)</f>
        <v>783.24199999999996</v>
      </c>
      <c r="V287" s="2">
        <f>VLOOKUP(V$266,AURORA!$C$3:$AC$460,$B287-2020,FALSE)</f>
        <v>2745.27</v>
      </c>
      <c r="W287" s="2">
        <f>VLOOKUP(W$266,AURORA!$C$3:$AC$460,$B287-2020,FALSE)</f>
        <v>520.12490000000003</v>
      </c>
      <c r="X287" s="2">
        <f>VLOOKUP(X$266,AURORA!$C$3:$AC$460,$B287-2020,FALSE)</f>
        <v>0</v>
      </c>
      <c r="Y287" s="2">
        <f>VLOOKUP(Y$266,AURORA!$C$3:$AC$460,$B287-2020,FALSE)</f>
        <v>993.04970000000003</v>
      </c>
      <c r="Z287" s="2">
        <f>VLOOKUP(Z$266,AURORA!$C$3:$AC$460,$B287-2020,FALSE)</f>
        <v>480.42020000000002</v>
      </c>
      <c r="AA287" s="2">
        <f>VLOOKUP(AA$266,AURORA!$C$3:$AC$460,$B287-2020,FALSE)</f>
        <v>69.520790000000005</v>
      </c>
      <c r="AB287" s="2">
        <f>VLOOKUP(AB$266,AURORA!$C$3:$AC$460,$B287-2020,FALSE)</f>
        <v>3374.058</v>
      </c>
      <c r="AC287" s="2">
        <f>VLOOKUP(AC$266,AURORA!$C$3:$AC$460,$B287-2020,FALSE)</f>
        <v>18.594860000000001</v>
      </c>
      <c r="AD287" s="2">
        <f>VLOOKUP(AD$266,AURORA!$C$3:$AC$460,$B287-2020,FALSE)</f>
        <v>88.784130000000005</v>
      </c>
      <c r="AE287" s="2">
        <f>VLOOKUP(AE$266,AURORA!$C$3:$AC$460,$B287-2020,FALSE)</f>
        <v>-22.090070000000001</v>
      </c>
      <c r="AF287" s="2">
        <f>VLOOKUP(AF$266,AURORA!$C$3:$AC$460,$B287-2020,FALSE)</f>
        <v>-10.0091</v>
      </c>
      <c r="AG287" s="2">
        <f>VLOOKUP(AG$266,AURORA!$C$3:$AC$460,$B287-2020,FALSE)</f>
        <v>980.90329999999994</v>
      </c>
    </row>
    <row r="288" spans="2:33" x14ac:dyDescent="0.35">
      <c r="B288">
        <v>2042</v>
      </c>
      <c r="C288">
        <v>2042</v>
      </c>
      <c r="D288" s="2">
        <f t="shared" si="19"/>
        <v>465.73430000000002</v>
      </c>
      <c r="E288" s="2"/>
      <c r="F288" s="2">
        <f t="shared" si="11"/>
        <v>783.24199999999996</v>
      </c>
      <c r="G288" s="2">
        <f t="shared" si="12"/>
        <v>4678.2597500000002</v>
      </c>
      <c r="H288" s="2">
        <f t="shared" si="13"/>
        <v>3350.1179999999999</v>
      </c>
      <c r="I288" s="2"/>
      <c r="J288" s="2"/>
      <c r="K288" s="2"/>
      <c r="L288" s="2"/>
      <c r="M288" s="2">
        <f t="shared" si="14"/>
        <v>-25.37238</v>
      </c>
      <c r="N288" s="2">
        <f t="shared" si="15"/>
        <v>3391.9952000000003</v>
      </c>
      <c r="O288" s="2">
        <f t="shared" si="16"/>
        <v>1127.0889999999999</v>
      </c>
      <c r="P288" s="2">
        <f t="shared" si="17"/>
        <v>18.37143</v>
      </c>
      <c r="Q288" s="2">
        <f t="shared" si="18"/>
        <v>13789.437299999998</v>
      </c>
      <c r="T288" s="2">
        <f>VLOOKUP(T$266,AURORA!$C$3:$AC$460,$B288-2020,FALSE)</f>
        <v>3613.34</v>
      </c>
      <c r="U288" s="2">
        <f>VLOOKUP(U$266,AURORA!$C$3:$AC$460,$B288-2020,FALSE)</f>
        <v>783.24199999999996</v>
      </c>
      <c r="V288" s="2">
        <f>VLOOKUP(V$266,AURORA!$C$3:$AC$460,$B288-2020,FALSE)</f>
        <v>2782.2840000000001</v>
      </c>
      <c r="W288" s="2">
        <f>VLOOKUP(W$266,AURORA!$C$3:$AC$460,$B288-2020,FALSE)</f>
        <v>520.82920000000001</v>
      </c>
      <c r="X288" s="2">
        <f>VLOOKUP(X$266,AURORA!$C$3:$AC$460,$B288-2020,FALSE)</f>
        <v>0</v>
      </c>
      <c r="Y288" s="2">
        <f>VLOOKUP(Y$266,AURORA!$C$3:$AC$460,$B288-2020,FALSE)</f>
        <v>991.63099999999997</v>
      </c>
      <c r="Z288" s="2">
        <f>VLOOKUP(Z$266,AURORA!$C$3:$AC$460,$B288-2020,FALSE)</f>
        <v>465.73430000000002</v>
      </c>
      <c r="AA288" s="2">
        <f>VLOOKUP(AA$266,AURORA!$C$3:$AC$460,$B288-2020,FALSE)</f>
        <v>73.288749999999993</v>
      </c>
      <c r="AB288" s="2">
        <f>VLOOKUP(AB$266,AURORA!$C$3:$AC$460,$B288-2020,FALSE)</f>
        <v>3350.1179999999999</v>
      </c>
      <c r="AC288" s="2">
        <f>VLOOKUP(AC$266,AURORA!$C$3:$AC$460,$B288-2020,FALSE)</f>
        <v>18.37143</v>
      </c>
      <c r="AD288" s="2">
        <f>VLOOKUP(AD$266,AURORA!$C$3:$AC$460,$B288-2020,FALSE)</f>
        <v>88.882000000000005</v>
      </c>
      <c r="AE288" s="2">
        <f>VLOOKUP(AE$266,AURORA!$C$3:$AC$460,$B288-2020,FALSE)</f>
        <v>-25.37238</v>
      </c>
      <c r="AF288" s="2">
        <f>VLOOKUP(AF$266,AURORA!$C$3:$AC$460,$B288-2020,FALSE)</f>
        <v>-10.27033</v>
      </c>
      <c r="AG288" s="2">
        <f>VLOOKUP(AG$266,AURORA!$C$3:$AC$460,$B288-2020,FALSE)</f>
        <v>1127.0889999999999</v>
      </c>
    </row>
    <row r="289" spans="2:33" x14ac:dyDescent="0.35">
      <c r="B289">
        <v>2043</v>
      </c>
      <c r="C289">
        <v>2043</v>
      </c>
      <c r="D289" s="2">
        <f t="shared" si="19"/>
        <v>439.79660000000001</v>
      </c>
      <c r="E289" s="2"/>
      <c r="F289" s="2">
        <f t="shared" si="11"/>
        <v>783.24199999999996</v>
      </c>
      <c r="G289" s="2">
        <f t="shared" si="12"/>
        <v>4388.6738400000004</v>
      </c>
      <c r="H289" s="2">
        <f t="shared" si="13"/>
        <v>3603.9319999999998</v>
      </c>
      <c r="I289" s="2"/>
      <c r="J289" s="2"/>
      <c r="K289" s="2"/>
      <c r="L289" s="2"/>
      <c r="M289" s="2">
        <f t="shared" si="14"/>
        <v>-25.558409999999999</v>
      </c>
      <c r="N289" s="2">
        <f t="shared" si="15"/>
        <v>3470.6352999999999</v>
      </c>
      <c r="O289" s="2">
        <f t="shared" si="16"/>
        <v>1288.6500000000001</v>
      </c>
      <c r="P289" s="2">
        <f t="shared" si="17"/>
        <v>18.119</v>
      </c>
      <c r="Q289" s="2">
        <f t="shared" si="18"/>
        <v>13967.490330000001</v>
      </c>
      <c r="T289" s="2">
        <f>VLOOKUP(T$266,AURORA!$C$3:$AC$460,$B289-2020,FALSE)</f>
        <v>3233.8820000000001</v>
      </c>
      <c r="U289" s="2">
        <f>VLOOKUP(U$266,AURORA!$C$3:$AC$460,$B289-2020,FALSE)</f>
        <v>783.24199999999996</v>
      </c>
      <c r="V289" s="2">
        <f>VLOOKUP(V$266,AURORA!$C$3:$AC$460,$B289-2020,FALSE)</f>
        <v>2859.848</v>
      </c>
      <c r="W289" s="2">
        <f>VLOOKUP(W$266,AURORA!$C$3:$AC$460,$B289-2020,FALSE)</f>
        <v>521.69449999999995</v>
      </c>
      <c r="X289" s="2">
        <f>VLOOKUP(X$266,AURORA!$C$3:$AC$460,$B289-2020,FALSE)</f>
        <v>0</v>
      </c>
      <c r="Y289" s="2">
        <f>VLOOKUP(Y$266,AURORA!$C$3:$AC$460,$B289-2020,FALSE)</f>
        <v>1084.1410000000001</v>
      </c>
      <c r="Z289" s="2">
        <f>VLOOKUP(Z$266,AURORA!$C$3:$AC$460,$B289-2020,FALSE)</f>
        <v>439.79660000000001</v>
      </c>
      <c r="AA289" s="2">
        <f>VLOOKUP(AA$266,AURORA!$C$3:$AC$460,$B289-2020,FALSE)</f>
        <v>70.650840000000002</v>
      </c>
      <c r="AB289" s="2">
        <f>VLOOKUP(AB$266,AURORA!$C$3:$AC$460,$B289-2020,FALSE)</f>
        <v>3603.9319999999998</v>
      </c>
      <c r="AC289" s="2">
        <f>VLOOKUP(AC$266,AURORA!$C$3:$AC$460,$B289-2020,FALSE)</f>
        <v>18.119</v>
      </c>
      <c r="AD289" s="2">
        <f>VLOOKUP(AD$266,AURORA!$C$3:$AC$460,$B289-2020,FALSE)</f>
        <v>89.092799999999997</v>
      </c>
      <c r="AE289" s="2">
        <f>VLOOKUP(AE$266,AURORA!$C$3:$AC$460,$B289-2020,FALSE)</f>
        <v>-25.558409999999999</v>
      </c>
      <c r="AF289" s="2">
        <f>VLOOKUP(AF$266,AURORA!$C$3:$AC$460,$B289-2020,FALSE)</f>
        <v>-10.600300000000001</v>
      </c>
      <c r="AG289" s="2">
        <f>VLOOKUP(AG$266,AURORA!$C$3:$AC$460,$B289-2020,FALSE)</f>
        <v>1288.6500000000001</v>
      </c>
    </row>
    <row r="290" spans="2:33" x14ac:dyDescent="0.35">
      <c r="B290">
        <v>2044</v>
      </c>
      <c r="C290">
        <v>2044</v>
      </c>
      <c r="D290" s="2">
        <f t="shared" si="19"/>
        <v>431.55579999999998</v>
      </c>
      <c r="E290" s="2"/>
      <c r="F290" s="2">
        <f t="shared" si="11"/>
        <v>782.92070000000001</v>
      </c>
      <c r="G290" s="2">
        <f t="shared" si="12"/>
        <v>4365.3970799999997</v>
      </c>
      <c r="H290" s="2">
        <f t="shared" si="13"/>
        <v>3326.1819999999998</v>
      </c>
      <c r="I290" s="2"/>
      <c r="J290" s="2"/>
      <c r="K290" s="2"/>
      <c r="L290" s="2"/>
      <c r="M290" s="2">
        <f t="shared" si="14"/>
        <v>-25.493030000000001</v>
      </c>
      <c r="N290" s="2">
        <f t="shared" si="15"/>
        <v>3609.8449100000003</v>
      </c>
      <c r="O290" s="2">
        <f t="shared" si="16"/>
        <v>1404.3150000000001</v>
      </c>
      <c r="P290" s="2">
        <f t="shared" si="17"/>
        <v>18.11853</v>
      </c>
      <c r="Q290" s="2">
        <f t="shared" si="18"/>
        <v>13912.840990000001</v>
      </c>
      <c r="T290" s="2">
        <f>VLOOKUP(T$266,AURORA!$C$3:$AC$460,$B290-2020,FALSE)</f>
        <v>3147.3719999999998</v>
      </c>
      <c r="U290" s="2">
        <f>VLOOKUP(U$266,AURORA!$C$3:$AC$460,$B290-2020,FALSE)</f>
        <v>782.92070000000001</v>
      </c>
      <c r="V290" s="2">
        <f>VLOOKUP(V$266,AURORA!$C$3:$AC$460,$B290-2020,FALSE)</f>
        <v>2998.9160000000002</v>
      </c>
      <c r="W290" s="2">
        <f>VLOOKUP(W$266,AURORA!$C$3:$AC$460,$B290-2020,FALSE)</f>
        <v>521.5385</v>
      </c>
      <c r="X290" s="2">
        <f>VLOOKUP(X$266,AURORA!$C$3:$AC$460,$B290-2020,FALSE)</f>
        <v>0</v>
      </c>
      <c r="Y290" s="2">
        <f>VLOOKUP(Y$266,AURORA!$C$3:$AC$460,$B290-2020,FALSE)</f>
        <v>1144.396</v>
      </c>
      <c r="Z290" s="2">
        <f>VLOOKUP(Z$266,AURORA!$C$3:$AC$460,$B290-2020,FALSE)</f>
        <v>431.55579999999998</v>
      </c>
      <c r="AA290" s="2">
        <f>VLOOKUP(AA$266,AURORA!$C$3:$AC$460,$B290-2020,FALSE)</f>
        <v>73.629080000000002</v>
      </c>
      <c r="AB290" s="2">
        <f>VLOOKUP(AB$266,AURORA!$C$3:$AC$460,$B290-2020,FALSE)</f>
        <v>3326.1819999999998</v>
      </c>
      <c r="AC290" s="2">
        <f>VLOOKUP(AC$266,AURORA!$C$3:$AC$460,$B290-2020,FALSE)</f>
        <v>18.11853</v>
      </c>
      <c r="AD290" s="2">
        <f>VLOOKUP(AD$266,AURORA!$C$3:$AC$460,$B290-2020,FALSE)</f>
        <v>89.390410000000003</v>
      </c>
      <c r="AE290" s="2">
        <f>VLOOKUP(AE$266,AURORA!$C$3:$AC$460,$B290-2020,FALSE)</f>
        <v>-25.493030000000001</v>
      </c>
      <c r="AF290" s="2">
        <f>VLOOKUP(AF$266,AURORA!$C$3:$AC$460,$B290-2020,FALSE)</f>
        <v>-10.80705</v>
      </c>
      <c r="AG290" s="2">
        <f>VLOOKUP(AG$266,AURORA!$C$3:$AC$460,$B290-2020,FALSE)</f>
        <v>1404.3150000000001</v>
      </c>
    </row>
    <row r="291" spans="2:33" x14ac:dyDescent="0.35">
      <c r="B291">
        <v>2045</v>
      </c>
      <c r="C291">
        <v>2045</v>
      </c>
      <c r="D291" s="2">
        <f t="shared" si="19"/>
        <v>433.63929999999999</v>
      </c>
      <c r="E291" s="2"/>
      <c r="F291" s="2">
        <f t="shared" si="11"/>
        <v>783.24199999999996</v>
      </c>
      <c r="G291" s="2">
        <f t="shared" si="12"/>
        <v>4898.4906300000002</v>
      </c>
      <c r="H291" s="2">
        <f t="shared" si="13"/>
        <v>2674.643</v>
      </c>
      <c r="I291" s="2"/>
      <c r="J291" s="2"/>
      <c r="K291" s="2"/>
      <c r="L291" s="2"/>
      <c r="M291" s="2">
        <f t="shared" si="14"/>
        <v>-25.652640000000002</v>
      </c>
      <c r="N291" s="2">
        <f t="shared" si="15"/>
        <v>3646.87273</v>
      </c>
      <c r="O291" s="2">
        <f t="shared" si="16"/>
        <v>1490.4359999999999</v>
      </c>
      <c r="P291" s="2">
        <f t="shared" si="17"/>
        <v>18.071110000000001</v>
      </c>
      <c r="Q291" s="2">
        <f t="shared" si="18"/>
        <v>13919.742130000001</v>
      </c>
      <c r="T291" s="2">
        <f>VLOOKUP(T$266,AURORA!$C$3:$AC$460,$B291-2020,FALSE)</f>
        <v>3219.9290000000001</v>
      </c>
      <c r="U291" s="2">
        <f>VLOOKUP(U$266,AURORA!$C$3:$AC$460,$B291-2020,FALSE)</f>
        <v>783.24199999999996</v>
      </c>
      <c r="V291" s="2">
        <f>VLOOKUP(V$266,AURORA!$C$3:$AC$460,$B291-2020,FALSE)</f>
        <v>3038.319</v>
      </c>
      <c r="W291" s="2">
        <f>VLOOKUP(W$266,AURORA!$C$3:$AC$460,$B291-2020,FALSE)</f>
        <v>519.27499999999998</v>
      </c>
      <c r="X291" s="2">
        <f>VLOOKUP(X$266,AURORA!$C$3:$AC$460,$B291-2020,FALSE)</f>
        <v>0</v>
      </c>
      <c r="Y291" s="2">
        <f>VLOOKUP(Y$266,AURORA!$C$3:$AC$460,$B291-2020,FALSE)</f>
        <v>1600.1220000000001</v>
      </c>
      <c r="Z291" s="2">
        <f>VLOOKUP(Z$266,AURORA!$C$3:$AC$460,$B291-2020,FALSE)</f>
        <v>433.63929999999999</v>
      </c>
      <c r="AA291" s="2">
        <f>VLOOKUP(AA$266,AURORA!$C$3:$AC$460,$B291-2020,FALSE)</f>
        <v>78.439629999999994</v>
      </c>
      <c r="AB291" s="2">
        <f>VLOOKUP(AB$266,AURORA!$C$3:$AC$460,$B291-2020,FALSE)</f>
        <v>2674.643</v>
      </c>
      <c r="AC291" s="2">
        <f>VLOOKUP(AC$266,AURORA!$C$3:$AC$460,$B291-2020,FALSE)</f>
        <v>18.071110000000001</v>
      </c>
      <c r="AD291" s="2">
        <f>VLOOKUP(AD$266,AURORA!$C$3:$AC$460,$B291-2020,FALSE)</f>
        <v>89.278729999999996</v>
      </c>
      <c r="AE291" s="2">
        <f>VLOOKUP(AE$266,AURORA!$C$3:$AC$460,$B291-2020,FALSE)</f>
        <v>-25.652640000000002</v>
      </c>
      <c r="AF291" s="2">
        <f>VLOOKUP(AF$266,AURORA!$C$3:$AC$460,$B291-2020,FALSE)</f>
        <v>-11.24497</v>
      </c>
      <c r="AG291" s="2">
        <f>VLOOKUP(AG$266,AURORA!$C$3:$AC$460,$B291-2020,FALSE)</f>
        <v>1490.4359999999999</v>
      </c>
    </row>
    <row r="292" spans="2:33" x14ac:dyDescent="0.35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35"/>
  <cols>
    <col min="2" max="2" width="5" bestFit="1" customWidth="1"/>
    <col min="3" max="3" width="11.265625" bestFit="1" customWidth="1"/>
    <col min="4" max="28" width="11.265625" customWidth="1"/>
  </cols>
  <sheetData>
    <row r="1" spans="1:28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35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5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35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35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35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35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35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35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5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5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5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5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5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35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5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35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35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5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5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5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5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5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5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5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35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5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35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35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35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35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35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35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35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35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35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35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35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35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35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35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35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35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35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35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35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35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35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35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35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35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35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35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35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35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35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35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35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35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35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35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35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35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35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35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35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35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35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35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35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35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35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35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35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35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35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35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35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35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35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35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35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35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35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35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35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35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35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35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35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35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35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35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35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35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35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35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35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35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35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35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35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35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35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35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35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35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35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35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35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35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35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35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35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35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35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35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35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35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35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35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35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35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35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35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35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35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35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35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35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35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35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35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35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35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35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35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35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35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35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35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35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35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35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35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35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35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35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35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35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35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35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35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35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35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35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35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35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35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35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35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35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35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35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35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35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35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35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35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35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35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35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35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35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35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35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35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35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35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35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35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35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35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35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35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35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35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35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35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35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35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35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35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35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35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35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35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35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35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35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35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35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35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35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35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35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35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35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35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35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35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35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35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35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35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35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35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35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35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35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35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35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35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35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35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35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35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35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35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35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35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35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35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35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35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35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35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35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35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35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35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35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35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35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35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35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35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35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35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35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35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35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35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35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35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35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35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35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35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35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35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35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35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35">
      <c r="B268">
        <v>2022</v>
      </c>
      <c r="C268">
        <v>2022</v>
      </c>
      <c r="D268" s="6">
        <f t="shared" ref="D268:D291" si="11">AK268</f>
        <v>420.70760000000001</v>
      </c>
      <c r="E268" s="6"/>
      <c r="F268" s="6">
        <f t="shared" ref="F268:F291" si="12">AF268</f>
        <v>8978.7209999999995</v>
      </c>
      <c r="G268" s="6">
        <f t="shared" ref="G268:G291" si="13">AD268+AJ268+AG268</f>
        <v>1367.2262479999999</v>
      </c>
      <c r="H268" s="6">
        <f t="shared" ref="H268:H291" si="14">AL268</f>
        <v>1129.1880000000001</v>
      </c>
      <c r="I268" s="6"/>
      <c r="J268" s="6">
        <f t="shared" ref="J268:J291" si="15">AE268</f>
        <v>23.279900000000001</v>
      </c>
      <c r="M268" s="6">
        <f t="shared" ref="M268:M291" si="16">AO268</f>
        <v>-1.7651600000000001</v>
      </c>
      <c r="N268" s="6">
        <f t="shared" ref="N268:N291" si="17">AH268+AI268</f>
        <v>142.85040499999999</v>
      </c>
      <c r="O268" s="6">
        <f t="shared" ref="O268:O291" si="18">AP268</f>
        <v>1393.222</v>
      </c>
      <c r="P268" s="6">
        <f t="shared" ref="P268:P291" si="19">AM268</f>
        <v>165.489</v>
      </c>
      <c r="Q268" s="6">
        <f t="shared" ref="Q268:Q291" si="20">SUM(D268:P268)</f>
        <v>13618.918992999996</v>
      </c>
      <c r="R268" s="6">
        <f t="shared" ref="R268:R291" si="21">F268+H268+I268+J268+M268+N268+O268+P268</f>
        <v>11830.985144999997</v>
      </c>
      <c r="S268" s="2">
        <v>10469.49362627046</v>
      </c>
      <c r="T268" s="4">
        <f t="shared" ref="T268:T291" si="22">R268/S268</f>
        <v>1.1300436838046521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1362.913</v>
      </c>
      <c r="AE268" s="2">
        <f>VLOOKUP(AE$266,AURORA!$C$3:$AC$460,$B268-2020,FALSE)</f>
        <v>23.279900000000001</v>
      </c>
      <c r="AF268" s="2">
        <f>VLOOKUP(AF$266,AURORA!$C$3:$AC$460,$B268-2020,FALSE)</f>
        <v>8978.7209999999995</v>
      </c>
      <c r="AG268" s="2">
        <f>VLOOKUP(AG$266,AURORA!$C$3:$AC$460,$B268-2020,FALSE)</f>
        <v>2.4970949999999998</v>
      </c>
      <c r="AH268" s="2">
        <f>VLOOKUP(AH$266,AURORA!$C$3:$AC$460,$B268-2020,FALSE)</f>
        <v>137.1696</v>
      </c>
      <c r="AI268" s="2">
        <f>VLOOKUP(AI$266,AURORA!$C$3:$AC$460,$B268-2020,FALSE)</f>
        <v>5.6808050000000003</v>
      </c>
      <c r="AJ268" s="2">
        <f>VLOOKUP(AJ$266,AURORA!$C$3:$AC$460,$B268-2020,FALSE)</f>
        <v>1.8161529999999999</v>
      </c>
      <c r="AK268" s="2">
        <f>VLOOKUP(AK$266,AURORA!$C$3:$AC$460,$B268-2020,FALSE)</f>
        <v>420.70760000000001</v>
      </c>
      <c r="AL268" s="2">
        <f>VLOOKUP(AL$266,AURORA!$C$3:$AC$460,$B268-2020,FALSE)</f>
        <v>1129.1880000000001</v>
      </c>
      <c r="AM268" s="2">
        <f>VLOOKUP(AM$266,AURORA!$C$3:$AC$460,$B268-2020,FALSE)</f>
        <v>165.489</v>
      </c>
      <c r="AN268" s="2">
        <f>VLOOKUP(AN$266,AURORA!$C$3:$AC$460,$B268-2020,FALSE)</f>
        <v>0</v>
      </c>
      <c r="AO268" s="2">
        <f>VLOOKUP(AO$266,AURORA!$C$3:$AC$460,$B268-2020,FALSE)</f>
        <v>-1.7651600000000001</v>
      </c>
      <c r="AP268" s="2">
        <f>VLOOKUP(AP$266,AURORA!$C$3:$AC$460,$B268-2020,FALSE)</f>
        <v>1393.222</v>
      </c>
    </row>
    <row r="269" spans="2:42" x14ac:dyDescent="0.35">
      <c r="B269">
        <v>2023</v>
      </c>
      <c r="C269">
        <v>2023</v>
      </c>
      <c r="D269" s="6">
        <f t="shared" si="11"/>
        <v>385.87</v>
      </c>
      <c r="E269" s="6"/>
      <c r="F269" s="6">
        <f t="shared" si="12"/>
        <v>8980.652</v>
      </c>
      <c r="G269" s="6">
        <f t="shared" si="13"/>
        <v>1236.082762</v>
      </c>
      <c r="H269" s="6">
        <f t="shared" si="14"/>
        <v>1040.7560000000001</v>
      </c>
      <c r="I269" s="6"/>
      <c r="J269" s="6">
        <f t="shared" si="15"/>
        <v>23.372070000000001</v>
      </c>
      <c r="M269" s="6">
        <f t="shared" si="16"/>
        <v>-1.510327</v>
      </c>
      <c r="N269" s="6">
        <f t="shared" si="17"/>
        <v>189.06621799999999</v>
      </c>
      <c r="O269" s="6">
        <f t="shared" si="18"/>
        <v>1432.3879999999999</v>
      </c>
      <c r="P269" s="6">
        <f t="shared" si="19"/>
        <v>175.92779999999999</v>
      </c>
      <c r="Q269" s="6">
        <f t="shared" si="20"/>
        <v>13462.604523</v>
      </c>
      <c r="R269" s="6">
        <f t="shared" si="21"/>
        <v>11840.651760999999</v>
      </c>
      <c r="S269" s="2">
        <v>10518.783327961857</v>
      </c>
      <c r="T269" s="4">
        <f t="shared" si="22"/>
        <v>1.1256674267188533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1232.9839999999999</v>
      </c>
      <c r="AE269" s="2">
        <f>VLOOKUP(AE$266,AURORA!$C$3:$AC$460,$B269-2020,FALSE)</f>
        <v>23.372070000000001</v>
      </c>
      <c r="AF269" s="2">
        <f>VLOOKUP(AF$266,AURORA!$C$3:$AC$460,$B269-2020,FALSE)</f>
        <v>8980.652</v>
      </c>
      <c r="AG269" s="2">
        <f>VLOOKUP(AG$266,AURORA!$C$3:$AC$460,$B269-2020,FALSE)</f>
        <v>1.9174530000000001</v>
      </c>
      <c r="AH269" s="2">
        <f>VLOOKUP(AH$266,AURORA!$C$3:$AC$460,$B269-2020,FALSE)</f>
        <v>183.3854</v>
      </c>
      <c r="AI269" s="2">
        <f>VLOOKUP(AI$266,AURORA!$C$3:$AC$460,$B269-2020,FALSE)</f>
        <v>5.6808180000000004</v>
      </c>
      <c r="AJ269" s="2">
        <f>VLOOKUP(AJ$266,AURORA!$C$3:$AC$460,$B269-2020,FALSE)</f>
        <v>1.1813089999999999</v>
      </c>
      <c r="AK269" s="2">
        <f>VLOOKUP(AK$266,AURORA!$C$3:$AC$460,$B269-2020,FALSE)</f>
        <v>385.87</v>
      </c>
      <c r="AL269" s="2">
        <f>VLOOKUP(AL$266,AURORA!$C$3:$AC$460,$B269-2020,FALSE)</f>
        <v>1040.7560000000001</v>
      </c>
      <c r="AM269" s="2">
        <f>VLOOKUP(AM$266,AURORA!$C$3:$AC$460,$B269-2020,FALSE)</f>
        <v>175.92779999999999</v>
      </c>
      <c r="AN269" s="2">
        <f>VLOOKUP(AN$266,AURORA!$C$3:$AC$460,$B269-2020,FALSE)</f>
        <v>0</v>
      </c>
      <c r="AO269" s="2">
        <f>VLOOKUP(AO$266,AURORA!$C$3:$AC$460,$B269-2020,FALSE)</f>
        <v>-1.510327</v>
      </c>
      <c r="AP269" s="2">
        <f>VLOOKUP(AP$266,AURORA!$C$3:$AC$460,$B269-2020,FALSE)</f>
        <v>1432.3879999999999</v>
      </c>
    </row>
    <row r="270" spans="2:42" x14ac:dyDescent="0.35">
      <c r="B270">
        <v>2024</v>
      </c>
      <c r="C270">
        <v>2024</v>
      </c>
      <c r="D270" s="6">
        <f t="shared" si="11"/>
        <v>403.52659999999997</v>
      </c>
      <c r="E270" s="6"/>
      <c r="F270" s="6">
        <f t="shared" si="12"/>
        <v>8968.6239999999998</v>
      </c>
      <c r="G270" s="6">
        <f t="shared" si="13"/>
        <v>1142.5157459999998</v>
      </c>
      <c r="H270" s="6">
        <f t="shared" si="14"/>
        <v>1007.508</v>
      </c>
      <c r="I270" s="6"/>
      <c r="J270" s="6">
        <f t="shared" si="15"/>
        <v>23.031310000000001</v>
      </c>
      <c r="M270" s="6">
        <f t="shared" si="16"/>
        <v>-3.3272040000000001</v>
      </c>
      <c r="N270" s="6">
        <f t="shared" si="17"/>
        <v>229.06834599999999</v>
      </c>
      <c r="O270" s="6">
        <f t="shared" si="18"/>
        <v>1472.117</v>
      </c>
      <c r="P270" s="6">
        <f t="shared" si="19"/>
        <v>192.77940000000001</v>
      </c>
      <c r="Q270" s="6">
        <f t="shared" si="20"/>
        <v>13435.843197999999</v>
      </c>
      <c r="R270" s="6">
        <f t="shared" si="21"/>
        <v>11889.800852</v>
      </c>
      <c r="S270" s="2">
        <v>10568.305082394252</v>
      </c>
      <c r="T270" s="4">
        <f t="shared" si="22"/>
        <v>1.1250433025260813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1139.432</v>
      </c>
      <c r="AE270" s="2">
        <f>VLOOKUP(AE$266,AURORA!$C$3:$AC$460,$B270-2020,FALSE)</f>
        <v>23.031310000000001</v>
      </c>
      <c r="AF270" s="2">
        <f>VLOOKUP(AF$266,AURORA!$C$3:$AC$460,$B270-2020,FALSE)</f>
        <v>8968.6239999999998</v>
      </c>
      <c r="AG270" s="2">
        <f>VLOOKUP(AG$266,AURORA!$C$3:$AC$460,$B270-2020,FALSE)</f>
        <v>1.8864369999999999</v>
      </c>
      <c r="AH270" s="2">
        <f>VLOOKUP(AH$266,AURORA!$C$3:$AC$460,$B270-2020,FALSE)</f>
        <v>223.4006</v>
      </c>
      <c r="AI270" s="2">
        <f>VLOOKUP(AI$266,AURORA!$C$3:$AC$460,$B270-2020,FALSE)</f>
        <v>5.6677460000000002</v>
      </c>
      <c r="AJ270" s="2">
        <f>VLOOKUP(AJ$266,AURORA!$C$3:$AC$460,$B270-2020,FALSE)</f>
        <v>1.197309</v>
      </c>
      <c r="AK270" s="2">
        <f>VLOOKUP(AK$266,AURORA!$C$3:$AC$460,$B270-2020,FALSE)</f>
        <v>403.52659999999997</v>
      </c>
      <c r="AL270" s="2">
        <f>VLOOKUP(AL$266,AURORA!$C$3:$AC$460,$B270-2020,FALSE)</f>
        <v>1007.508</v>
      </c>
      <c r="AM270" s="2">
        <f>VLOOKUP(AM$266,AURORA!$C$3:$AC$460,$B270-2020,FALSE)</f>
        <v>192.77940000000001</v>
      </c>
      <c r="AN270" s="2">
        <f>VLOOKUP(AN$266,AURORA!$C$3:$AC$460,$B270-2020,FALSE)</f>
        <v>0</v>
      </c>
      <c r="AO270" s="2">
        <f>VLOOKUP(AO$266,AURORA!$C$3:$AC$460,$B270-2020,FALSE)</f>
        <v>-3.3272040000000001</v>
      </c>
      <c r="AP270" s="2">
        <f>VLOOKUP(AP$266,AURORA!$C$3:$AC$460,$B270-2020,FALSE)</f>
        <v>1472.117</v>
      </c>
    </row>
    <row r="271" spans="2:42" x14ac:dyDescent="0.35">
      <c r="B271">
        <v>2025</v>
      </c>
      <c r="C271">
        <v>2025</v>
      </c>
      <c r="D271" s="6">
        <f t="shared" si="11"/>
        <v>379.79689999999999</v>
      </c>
      <c r="E271" s="6"/>
      <c r="F271" s="6">
        <f t="shared" si="12"/>
        <v>8973.7759999999998</v>
      </c>
      <c r="G271" s="6">
        <f t="shared" si="13"/>
        <v>1006.7498899</v>
      </c>
      <c r="H271" s="6">
        <f t="shared" si="14"/>
        <v>1105.819</v>
      </c>
      <c r="I271" s="6"/>
      <c r="J271" s="6">
        <f t="shared" si="15"/>
        <v>22.9878</v>
      </c>
      <c r="M271" s="6">
        <f t="shared" si="16"/>
        <v>-7.2768160000000002</v>
      </c>
      <c r="N271" s="6">
        <f t="shared" si="17"/>
        <v>264.05812300000002</v>
      </c>
      <c r="O271" s="6">
        <f t="shared" si="18"/>
        <v>1482.8989999999999</v>
      </c>
      <c r="P271" s="6">
        <f t="shared" si="19"/>
        <v>201.6977</v>
      </c>
      <c r="Q271" s="6">
        <f t="shared" si="20"/>
        <v>13430.507596900001</v>
      </c>
      <c r="R271" s="6">
        <f t="shared" si="21"/>
        <v>12043.960807000001</v>
      </c>
      <c r="S271" s="2">
        <v>10618.059982057002</v>
      </c>
      <c r="T271" s="4">
        <f t="shared" si="22"/>
        <v>1.1342901459732349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1004.889</v>
      </c>
      <c r="AE271" s="2">
        <f>VLOOKUP(AE$266,AURORA!$C$3:$AC$460,$B271-2020,FALSE)</f>
        <v>22.9878</v>
      </c>
      <c r="AF271" s="2">
        <f>VLOOKUP(AF$266,AURORA!$C$3:$AC$460,$B271-2020,FALSE)</f>
        <v>8973.7759999999998</v>
      </c>
      <c r="AG271" s="2">
        <f>VLOOKUP(AG$266,AURORA!$C$3:$AC$460,$B271-2020,FALSE)</f>
        <v>1.2825500000000001</v>
      </c>
      <c r="AH271" s="2">
        <f>VLOOKUP(AH$266,AURORA!$C$3:$AC$460,$B271-2020,FALSE)</f>
        <v>258.3775</v>
      </c>
      <c r="AI271" s="2">
        <f>VLOOKUP(AI$266,AURORA!$C$3:$AC$460,$B271-2020,FALSE)</f>
        <v>5.6806229999999998</v>
      </c>
      <c r="AJ271" s="2">
        <f>VLOOKUP(AJ$266,AURORA!$C$3:$AC$460,$B271-2020,FALSE)</f>
        <v>0.57833990000000002</v>
      </c>
      <c r="AK271" s="2">
        <f>VLOOKUP(AK$266,AURORA!$C$3:$AC$460,$B271-2020,FALSE)</f>
        <v>379.79689999999999</v>
      </c>
      <c r="AL271" s="2">
        <f>VLOOKUP(AL$266,AURORA!$C$3:$AC$460,$B271-2020,FALSE)</f>
        <v>1105.819</v>
      </c>
      <c r="AM271" s="2">
        <f>VLOOKUP(AM$266,AURORA!$C$3:$AC$460,$B271-2020,FALSE)</f>
        <v>201.6977</v>
      </c>
      <c r="AN271" s="2">
        <f>VLOOKUP(AN$266,AURORA!$C$3:$AC$460,$B271-2020,FALSE)</f>
        <v>0</v>
      </c>
      <c r="AO271" s="2">
        <f>VLOOKUP(AO$266,AURORA!$C$3:$AC$460,$B271-2020,FALSE)</f>
        <v>-7.2768160000000002</v>
      </c>
      <c r="AP271" s="2">
        <f>VLOOKUP(AP$266,AURORA!$C$3:$AC$460,$B271-2020,FALSE)</f>
        <v>1482.8989999999999</v>
      </c>
    </row>
    <row r="272" spans="2:42" x14ac:dyDescent="0.35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8981.9449999999997</v>
      </c>
      <c r="G272" s="6">
        <f t="shared" si="13"/>
        <v>1137.3579703999999</v>
      </c>
      <c r="H272" s="6">
        <f t="shared" si="14"/>
        <v>1029.4359999999999</v>
      </c>
      <c r="I272" s="6"/>
      <c r="J272" s="6">
        <f t="shared" si="15"/>
        <v>23.055900000000001</v>
      </c>
      <c r="M272" s="6">
        <f t="shared" si="16"/>
        <v>-6.2086990000000002</v>
      </c>
      <c r="N272" s="6">
        <f t="shared" si="17"/>
        <v>295.33392600000002</v>
      </c>
      <c r="O272" s="6">
        <f t="shared" si="18"/>
        <v>1519.0319999999999</v>
      </c>
      <c r="P272" s="6">
        <f t="shared" si="19"/>
        <v>215.48500000000001</v>
      </c>
      <c r="Q272" s="6">
        <f t="shared" si="20"/>
        <v>13195.437097399998</v>
      </c>
      <c r="R272" s="6">
        <f t="shared" si="21"/>
        <v>12058.079126999997</v>
      </c>
      <c r="S272" s="2">
        <v>10668.049124582838</v>
      </c>
      <c r="T272" s="4">
        <f t="shared" si="22"/>
        <v>1.1302984253432105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1135.164</v>
      </c>
      <c r="AE272" s="2">
        <f>VLOOKUP(AE$266,AURORA!$C$3:$AC$460,$B272-2020,FALSE)</f>
        <v>23.055900000000001</v>
      </c>
      <c r="AF272" s="2">
        <f>VLOOKUP(AF$266,AURORA!$C$3:$AC$460,$B272-2020,FALSE)</f>
        <v>8981.9449999999997</v>
      </c>
      <c r="AG272" s="2">
        <f>VLOOKUP(AG$266,AURORA!$C$3:$AC$460,$B272-2020,FALSE)</f>
        <v>1.4785900000000001</v>
      </c>
      <c r="AH272" s="2">
        <f>VLOOKUP(AH$266,AURORA!$C$3:$AC$460,$B272-2020,FALSE)</f>
        <v>289.65320000000003</v>
      </c>
      <c r="AI272" s="2">
        <f>VLOOKUP(AI$266,AURORA!$C$3:$AC$460,$B272-2020,FALSE)</f>
        <v>5.6807259999999999</v>
      </c>
      <c r="AJ272" s="2">
        <f>VLOOKUP(AJ$266,AURORA!$C$3:$AC$460,$B272-2020,FALSE)</f>
        <v>0.71538040000000003</v>
      </c>
      <c r="AK272" s="2">
        <f>VLOOKUP(AK$266,AURORA!$C$3:$AC$460,$B272-2020,FALSE)</f>
        <v>0</v>
      </c>
      <c r="AL272" s="2">
        <f>VLOOKUP(AL$266,AURORA!$C$3:$AC$460,$B272-2020,FALSE)</f>
        <v>1029.4359999999999</v>
      </c>
      <c r="AM272" s="2">
        <f>VLOOKUP(AM$266,AURORA!$C$3:$AC$460,$B272-2020,FALSE)</f>
        <v>215.48500000000001</v>
      </c>
      <c r="AN272" s="2">
        <f>VLOOKUP(AN$266,AURORA!$C$3:$AC$460,$B272-2020,FALSE)</f>
        <v>0</v>
      </c>
      <c r="AO272" s="2">
        <f>VLOOKUP(AO$266,AURORA!$C$3:$AC$460,$B272-2020,FALSE)</f>
        <v>-6.2086990000000002</v>
      </c>
      <c r="AP272" s="2">
        <f>VLOOKUP(AP$266,AURORA!$C$3:$AC$460,$B272-2020,FALSE)</f>
        <v>1519.0319999999999</v>
      </c>
    </row>
    <row r="273" spans="2:42" x14ac:dyDescent="0.35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8988.4230000000007</v>
      </c>
      <c r="G273" s="6">
        <f t="shared" si="13"/>
        <v>1151.1845937999999</v>
      </c>
      <c r="H273" s="6">
        <f t="shared" si="14"/>
        <v>996.97299999999996</v>
      </c>
      <c r="I273" s="6"/>
      <c r="J273" s="6">
        <f t="shared" si="15"/>
        <v>22.849799999999998</v>
      </c>
      <c r="M273" s="6">
        <f t="shared" si="16"/>
        <v>-8.5172179999999997</v>
      </c>
      <c r="N273" s="6">
        <f t="shared" si="17"/>
        <v>328.89698799999996</v>
      </c>
      <c r="O273" s="6">
        <f t="shared" si="18"/>
        <v>1577.7929999999999</v>
      </c>
      <c r="P273" s="6">
        <f t="shared" si="19"/>
        <v>222.76410000000001</v>
      </c>
      <c r="Q273" s="6">
        <f t="shared" si="20"/>
        <v>13280.367263800001</v>
      </c>
      <c r="R273" s="6">
        <f t="shared" si="21"/>
        <v>12129.18267</v>
      </c>
      <c r="S273" s="2">
        <v>10718.273612772071</v>
      </c>
      <c r="T273" s="4">
        <f t="shared" si="22"/>
        <v>1.1316358499699679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1149.152</v>
      </c>
      <c r="AE273" s="2">
        <f>VLOOKUP(AE$266,AURORA!$C$3:$AC$460,$B273-2020,FALSE)</f>
        <v>22.849799999999998</v>
      </c>
      <c r="AF273" s="2">
        <f>VLOOKUP(AF$266,AURORA!$C$3:$AC$460,$B273-2020,FALSE)</f>
        <v>8988.4230000000007</v>
      </c>
      <c r="AG273" s="2">
        <f>VLOOKUP(AG$266,AURORA!$C$3:$AC$460,$B273-2020,FALSE)</f>
        <v>1.481705</v>
      </c>
      <c r="AH273" s="2">
        <f>VLOOKUP(AH$266,AURORA!$C$3:$AC$460,$B273-2020,FALSE)</f>
        <v>323.21609999999998</v>
      </c>
      <c r="AI273" s="2">
        <f>VLOOKUP(AI$266,AURORA!$C$3:$AC$460,$B273-2020,FALSE)</f>
        <v>5.6808880000000004</v>
      </c>
      <c r="AJ273" s="2">
        <f>VLOOKUP(AJ$266,AURORA!$C$3:$AC$460,$B273-2020,FALSE)</f>
        <v>0.55088879999999996</v>
      </c>
      <c r="AK273" s="2">
        <f>VLOOKUP(AK$266,AURORA!$C$3:$AC$460,$B273-2020,FALSE)</f>
        <v>0</v>
      </c>
      <c r="AL273" s="2">
        <f>VLOOKUP(AL$266,AURORA!$C$3:$AC$460,$B273-2020,FALSE)</f>
        <v>996.97299999999996</v>
      </c>
      <c r="AM273" s="2">
        <f>VLOOKUP(AM$266,AURORA!$C$3:$AC$460,$B273-2020,FALSE)</f>
        <v>222.76410000000001</v>
      </c>
      <c r="AN273" s="2">
        <f>VLOOKUP(AN$266,AURORA!$C$3:$AC$460,$B273-2020,FALSE)</f>
        <v>0</v>
      </c>
      <c r="AO273" s="2">
        <f>VLOOKUP(AO$266,AURORA!$C$3:$AC$460,$B273-2020,FALSE)</f>
        <v>-8.5172179999999997</v>
      </c>
      <c r="AP273" s="2">
        <f>VLOOKUP(AP$266,AURORA!$C$3:$AC$460,$B273-2020,FALSE)</f>
        <v>1577.7929999999999</v>
      </c>
    </row>
    <row r="274" spans="2:42" x14ac:dyDescent="0.35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8994.9210000000003</v>
      </c>
      <c r="G274" s="6">
        <f t="shared" si="13"/>
        <v>1056.9009857999999</v>
      </c>
      <c r="H274" s="6">
        <f t="shared" si="14"/>
        <v>1099.6959999999999</v>
      </c>
      <c r="I274" s="6"/>
      <c r="J274" s="6">
        <f t="shared" si="15"/>
        <v>22.692270000000001</v>
      </c>
      <c r="M274" s="6">
        <f t="shared" si="16"/>
        <v>-10.07164</v>
      </c>
      <c r="N274" s="6">
        <f t="shared" si="17"/>
        <v>363.37206900000001</v>
      </c>
      <c r="O274" s="6">
        <f t="shared" si="18"/>
        <v>1640.866</v>
      </c>
      <c r="P274" s="6">
        <f t="shared" si="19"/>
        <v>234.0146</v>
      </c>
      <c r="Q274" s="6">
        <f t="shared" si="20"/>
        <v>13402.3912848</v>
      </c>
      <c r="R274" s="6">
        <f t="shared" si="21"/>
        <v>12345.490299000001</v>
      </c>
      <c r="S274" s="2">
        <v>10768.734554616925</v>
      </c>
      <c r="T274" s="4">
        <f t="shared" si="22"/>
        <v>1.1464197800016407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1054.9880000000001</v>
      </c>
      <c r="AE274" s="2">
        <f>VLOOKUP(AE$266,AURORA!$C$3:$AC$460,$B274-2020,FALSE)</f>
        <v>22.692270000000001</v>
      </c>
      <c r="AF274" s="2">
        <f>VLOOKUP(AF$266,AURORA!$C$3:$AC$460,$B274-2020,FALSE)</f>
        <v>8994.9210000000003</v>
      </c>
      <c r="AG274" s="2">
        <f>VLOOKUP(AG$266,AURORA!$C$3:$AC$460,$B274-2020,FALSE)</f>
        <v>1.423114</v>
      </c>
      <c r="AH274" s="2">
        <f>VLOOKUP(AH$266,AURORA!$C$3:$AC$460,$B274-2020,FALSE)</f>
        <v>357.70420000000001</v>
      </c>
      <c r="AI274" s="2">
        <f>VLOOKUP(AI$266,AURORA!$C$3:$AC$460,$B274-2020,FALSE)</f>
        <v>5.6678689999999996</v>
      </c>
      <c r="AJ274" s="2">
        <f>VLOOKUP(AJ$266,AURORA!$C$3:$AC$460,$B274-2020,FALSE)</f>
        <v>0.48987180000000002</v>
      </c>
      <c r="AK274" s="2">
        <f>VLOOKUP(AK$266,AURORA!$C$3:$AC$460,$B274-2020,FALSE)</f>
        <v>0</v>
      </c>
      <c r="AL274" s="2">
        <f>VLOOKUP(AL$266,AURORA!$C$3:$AC$460,$B274-2020,FALSE)</f>
        <v>1099.6959999999999</v>
      </c>
      <c r="AM274" s="2">
        <f>VLOOKUP(AM$266,AURORA!$C$3:$AC$460,$B274-2020,FALSE)</f>
        <v>234.0146</v>
      </c>
      <c r="AN274" s="2">
        <f>VLOOKUP(AN$266,AURORA!$C$3:$AC$460,$B274-2020,FALSE)</f>
        <v>0</v>
      </c>
      <c r="AO274" s="2">
        <f>VLOOKUP(AO$266,AURORA!$C$3:$AC$460,$B274-2020,FALSE)</f>
        <v>-10.07164</v>
      </c>
      <c r="AP274" s="2">
        <f>VLOOKUP(AP$266,AURORA!$C$3:$AC$460,$B274-2020,FALSE)</f>
        <v>1640.866</v>
      </c>
    </row>
    <row r="275" spans="2:42" x14ac:dyDescent="0.35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8996.9269999999997</v>
      </c>
      <c r="G275" s="6">
        <f t="shared" si="13"/>
        <v>980.78001040000004</v>
      </c>
      <c r="H275" s="6">
        <f t="shared" si="14"/>
        <v>1017.39</v>
      </c>
      <c r="I275" s="6"/>
      <c r="J275" s="6">
        <f t="shared" si="15"/>
        <v>22.664619999999999</v>
      </c>
      <c r="M275" s="6">
        <f t="shared" si="16"/>
        <v>-9.2743040000000008</v>
      </c>
      <c r="N275" s="6">
        <f t="shared" si="17"/>
        <v>395.06551100000001</v>
      </c>
      <c r="O275" s="6">
        <f t="shared" si="18"/>
        <v>1711.4480000000001</v>
      </c>
      <c r="P275" s="6">
        <f t="shared" si="19"/>
        <v>242.11770000000001</v>
      </c>
      <c r="Q275" s="6">
        <f t="shared" si="20"/>
        <v>13357.1185374</v>
      </c>
      <c r="R275" s="6">
        <f t="shared" si="21"/>
        <v>12376.338527</v>
      </c>
      <c r="S275" s="2">
        <v>10819.433063325985</v>
      </c>
      <c r="T275" s="4">
        <f t="shared" si="22"/>
        <v>1.1438989875496681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979.03129999999999</v>
      </c>
      <c r="AE275" s="2">
        <f>VLOOKUP(AE$266,AURORA!$C$3:$AC$460,$B275-2020,FALSE)</f>
        <v>22.664619999999999</v>
      </c>
      <c r="AF275" s="2">
        <f>VLOOKUP(AF$266,AURORA!$C$3:$AC$460,$B275-2020,FALSE)</f>
        <v>8996.9269999999997</v>
      </c>
      <c r="AG275" s="2">
        <f>VLOOKUP(AG$266,AURORA!$C$3:$AC$460,$B275-2020,FALSE)</f>
        <v>1.351173</v>
      </c>
      <c r="AH275" s="2">
        <f>VLOOKUP(AH$266,AURORA!$C$3:$AC$460,$B275-2020,FALSE)</f>
        <v>389.38600000000002</v>
      </c>
      <c r="AI275" s="2">
        <f>VLOOKUP(AI$266,AURORA!$C$3:$AC$460,$B275-2020,FALSE)</f>
        <v>5.6795109999999998</v>
      </c>
      <c r="AJ275" s="2">
        <f>VLOOKUP(AJ$266,AURORA!$C$3:$AC$460,$B275-2020,FALSE)</f>
        <v>0.39753739999999999</v>
      </c>
      <c r="AK275" s="2">
        <f>VLOOKUP(AK$266,AURORA!$C$3:$AC$460,$B275-2020,FALSE)</f>
        <v>0</v>
      </c>
      <c r="AL275" s="2">
        <f>VLOOKUP(AL$266,AURORA!$C$3:$AC$460,$B275-2020,FALSE)</f>
        <v>1017.39</v>
      </c>
      <c r="AM275" s="2">
        <f>VLOOKUP(AM$266,AURORA!$C$3:$AC$460,$B275-2020,FALSE)</f>
        <v>242.11770000000001</v>
      </c>
      <c r="AN275" s="2">
        <f>VLOOKUP(AN$266,AURORA!$C$3:$AC$460,$B275-2020,FALSE)</f>
        <v>0</v>
      </c>
      <c r="AO275" s="2">
        <f>VLOOKUP(AO$266,AURORA!$C$3:$AC$460,$B275-2020,FALSE)</f>
        <v>-9.2743040000000008</v>
      </c>
      <c r="AP275" s="2">
        <f>VLOOKUP(AP$266,AURORA!$C$3:$AC$460,$B275-2020,FALSE)</f>
        <v>1711.4480000000001</v>
      </c>
    </row>
    <row r="276" spans="2:42" x14ac:dyDescent="0.35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9003.1949999999997</v>
      </c>
      <c r="G276" s="6">
        <f t="shared" si="13"/>
        <v>911.56489169999998</v>
      </c>
      <c r="H276" s="6">
        <f t="shared" si="14"/>
        <v>983.71979999999996</v>
      </c>
      <c r="I276" s="6"/>
      <c r="J276" s="6">
        <f t="shared" si="15"/>
        <v>22.308250000000001</v>
      </c>
      <c r="M276" s="6">
        <f t="shared" si="16"/>
        <v>-11.271750000000001</v>
      </c>
      <c r="N276" s="6">
        <f t="shared" si="17"/>
        <v>426.00575200000003</v>
      </c>
      <c r="O276" s="6">
        <f t="shared" si="18"/>
        <v>1776.9280000000001</v>
      </c>
      <c r="P276" s="6">
        <f t="shared" si="19"/>
        <v>247.31440000000001</v>
      </c>
      <c r="Q276" s="6">
        <f t="shared" si="20"/>
        <v>13359.764343700001</v>
      </c>
      <c r="R276" s="6">
        <f t="shared" si="21"/>
        <v>12448.199452000001</v>
      </c>
      <c r="S276" s="2">
        <v>10870.370257348744</v>
      </c>
      <c r="T276" s="4">
        <f t="shared" si="22"/>
        <v>1.1451495355997272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909.95420000000001</v>
      </c>
      <c r="AE276" s="2">
        <f>VLOOKUP(AE$266,AURORA!$C$3:$AC$460,$B276-2020,FALSE)</f>
        <v>22.308250000000001</v>
      </c>
      <c r="AF276" s="2">
        <f>VLOOKUP(AF$266,AURORA!$C$3:$AC$460,$B276-2020,FALSE)</f>
        <v>9003.1949999999997</v>
      </c>
      <c r="AG276" s="2">
        <f>VLOOKUP(AG$266,AURORA!$C$3:$AC$460,$B276-2020,FALSE)</f>
        <v>1.246043</v>
      </c>
      <c r="AH276" s="2">
        <f>VLOOKUP(AH$266,AURORA!$C$3:$AC$460,$B276-2020,FALSE)</f>
        <v>420.32510000000002</v>
      </c>
      <c r="AI276" s="2">
        <f>VLOOKUP(AI$266,AURORA!$C$3:$AC$460,$B276-2020,FALSE)</f>
        <v>5.6806520000000003</v>
      </c>
      <c r="AJ276" s="2">
        <f>VLOOKUP(AJ$266,AURORA!$C$3:$AC$460,$B276-2020,FALSE)</f>
        <v>0.36464869999999999</v>
      </c>
      <c r="AK276" s="2">
        <f>VLOOKUP(AK$266,AURORA!$C$3:$AC$460,$B276-2020,FALSE)</f>
        <v>0</v>
      </c>
      <c r="AL276" s="2">
        <f>VLOOKUP(AL$266,AURORA!$C$3:$AC$460,$B276-2020,FALSE)</f>
        <v>983.71979999999996</v>
      </c>
      <c r="AM276" s="2">
        <f>VLOOKUP(AM$266,AURORA!$C$3:$AC$460,$B276-2020,FALSE)</f>
        <v>247.31440000000001</v>
      </c>
      <c r="AN276" s="2">
        <f>VLOOKUP(AN$266,AURORA!$C$3:$AC$460,$B276-2020,FALSE)</f>
        <v>0</v>
      </c>
      <c r="AO276" s="2">
        <f>VLOOKUP(AO$266,AURORA!$C$3:$AC$460,$B276-2020,FALSE)</f>
        <v>-11.271750000000001</v>
      </c>
      <c r="AP276" s="2">
        <f>VLOOKUP(AP$266,AURORA!$C$3:$AC$460,$B276-2020,FALSE)</f>
        <v>1776.9280000000001</v>
      </c>
    </row>
    <row r="277" spans="2:42" x14ac:dyDescent="0.35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8991.8819999999996</v>
      </c>
      <c r="G277" s="6">
        <f t="shared" si="13"/>
        <v>847.80531680000001</v>
      </c>
      <c r="H277" s="6">
        <f t="shared" si="14"/>
        <v>1086.548</v>
      </c>
      <c r="I277" s="6"/>
      <c r="J277" s="6">
        <f t="shared" si="15"/>
        <v>22.204809999999998</v>
      </c>
      <c r="M277" s="6">
        <f t="shared" si="16"/>
        <v>-12.018000000000001</v>
      </c>
      <c r="N277" s="6">
        <f t="shared" si="17"/>
        <v>456.61579699999999</v>
      </c>
      <c r="O277" s="6">
        <f t="shared" si="18"/>
        <v>1834.319</v>
      </c>
      <c r="P277" s="6">
        <f t="shared" si="19"/>
        <v>255.61179999999999</v>
      </c>
      <c r="Q277" s="6">
        <f t="shared" si="20"/>
        <v>13482.968723800001</v>
      </c>
      <c r="R277" s="6">
        <f t="shared" si="21"/>
        <v>12635.163407</v>
      </c>
      <c r="S277" s="2">
        <v>10921.547260400288</v>
      </c>
      <c r="T277" s="4">
        <f t="shared" si="22"/>
        <v>1.1569023239786729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846.28269999999998</v>
      </c>
      <c r="AE277" s="2">
        <f>VLOOKUP(AE$266,AURORA!$C$3:$AC$460,$B277-2020,FALSE)</f>
        <v>22.204809999999998</v>
      </c>
      <c r="AF277" s="2">
        <f>VLOOKUP(AF$266,AURORA!$C$3:$AC$460,$B277-2020,FALSE)</f>
        <v>8991.8819999999996</v>
      </c>
      <c r="AG277" s="2">
        <f>VLOOKUP(AG$266,AURORA!$C$3:$AC$460,$B277-2020,FALSE)</f>
        <v>1.2457180000000001</v>
      </c>
      <c r="AH277" s="2">
        <f>VLOOKUP(AH$266,AURORA!$C$3:$AC$460,$B277-2020,FALSE)</f>
        <v>450.94470000000001</v>
      </c>
      <c r="AI277" s="2">
        <f>VLOOKUP(AI$266,AURORA!$C$3:$AC$460,$B277-2020,FALSE)</f>
        <v>5.6710969999999996</v>
      </c>
      <c r="AJ277" s="2">
        <f>VLOOKUP(AJ$266,AURORA!$C$3:$AC$460,$B277-2020,FALSE)</f>
        <v>0.2768988</v>
      </c>
      <c r="AK277" s="2">
        <f>VLOOKUP(AK$266,AURORA!$C$3:$AC$460,$B277-2020,FALSE)</f>
        <v>0</v>
      </c>
      <c r="AL277" s="2">
        <f>VLOOKUP(AL$266,AURORA!$C$3:$AC$460,$B277-2020,FALSE)</f>
        <v>1086.548</v>
      </c>
      <c r="AM277" s="2">
        <f>VLOOKUP(AM$266,AURORA!$C$3:$AC$460,$B277-2020,FALSE)</f>
        <v>255.61179999999999</v>
      </c>
      <c r="AN277" s="2">
        <f>VLOOKUP(AN$266,AURORA!$C$3:$AC$460,$B277-2020,FALSE)</f>
        <v>0</v>
      </c>
      <c r="AO277" s="2">
        <f>VLOOKUP(AO$266,AURORA!$C$3:$AC$460,$B277-2020,FALSE)</f>
        <v>-12.018000000000001</v>
      </c>
      <c r="AP277" s="2">
        <f>VLOOKUP(AP$266,AURORA!$C$3:$AC$460,$B277-2020,FALSE)</f>
        <v>1834.319</v>
      </c>
    </row>
    <row r="278" spans="2:42" x14ac:dyDescent="0.35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9000.3629999999994</v>
      </c>
      <c r="G278" s="6">
        <f t="shared" si="13"/>
        <v>785.62407799999994</v>
      </c>
      <c r="H278" s="6">
        <f t="shared" si="14"/>
        <v>1013.13</v>
      </c>
      <c r="I278" s="6"/>
      <c r="J278" s="6">
        <f t="shared" si="15"/>
        <v>22.33717</v>
      </c>
      <c r="M278" s="6">
        <f t="shared" si="16"/>
        <v>-12.4191</v>
      </c>
      <c r="N278" s="6">
        <f t="shared" si="17"/>
        <v>488.26035400000001</v>
      </c>
      <c r="O278" s="6">
        <f t="shared" si="18"/>
        <v>1905.866</v>
      </c>
      <c r="P278" s="6">
        <f t="shared" si="19"/>
        <v>269.14670000000001</v>
      </c>
      <c r="Q278" s="6">
        <f t="shared" si="20"/>
        <v>13472.308202</v>
      </c>
      <c r="R278" s="6">
        <f t="shared" si="21"/>
        <v>12686.684123999999</v>
      </c>
      <c r="S278" s="2">
        <v>10972.965201486079</v>
      </c>
      <c r="T278" s="4">
        <f t="shared" si="22"/>
        <v>1.1561764656176829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784.15309999999999</v>
      </c>
      <c r="AE278" s="2">
        <f>VLOOKUP(AE$266,AURORA!$C$3:$AC$460,$B278-2020,FALSE)</f>
        <v>22.33717</v>
      </c>
      <c r="AF278" s="2">
        <f>VLOOKUP(AF$266,AURORA!$C$3:$AC$460,$B278-2020,FALSE)</f>
        <v>9000.3629999999994</v>
      </c>
      <c r="AG278" s="2">
        <f>VLOOKUP(AG$266,AURORA!$C$3:$AC$460,$B278-2020,FALSE)</f>
        <v>1.1404049999999999</v>
      </c>
      <c r="AH278" s="2">
        <f>VLOOKUP(AH$266,AURORA!$C$3:$AC$460,$B278-2020,FALSE)</f>
        <v>482.5924</v>
      </c>
      <c r="AI278" s="2">
        <f>VLOOKUP(AI$266,AURORA!$C$3:$AC$460,$B278-2020,FALSE)</f>
        <v>5.6679539999999999</v>
      </c>
      <c r="AJ278" s="2">
        <f>VLOOKUP(AJ$266,AURORA!$C$3:$AC$460,$B278-2020,FALSE)</f>
        <v>0.33057300000000001</v>
      </c>
      <c r="AK278" s="2">
        <f>VLOOKUP(AK$266,AURORA!$C$3:$AC$460,$B278-2020,FALSE)</f>
        <v>0</v>
      </c>
      <c r="AL278" s="2">
        <f>VLOOKUP(AL$266,AURORA!$C$3:$AC$460,$B278-2020,FALSE)</f>
        <v>1013.13</v>
      </c>
      <c r="AM278" s="2">
        <f>VLOOKUP(AM$266,AURORA!$C$3:$AC$460,$B278-2020,FALSE)</f>
        <v>269.14670000000001</v>
      </c>
      <c r="AN278" s="2">
        <f>VLOOKUP(AN$266,AURORA!$C$3:$AC$460,$B278-2020,FALSE)</f>
        <v>-3.0799799999999997E-4</v>
      </c>
      <c r="AO278" s="2">
        <f>VLOOKUP(AO$266,AURORA!$C$3:$AC$460,$B278-2020,FALSE)</f>
        <v>-12.4191</v>
      </c>
      <c r="AP278" s="2">
        <f>VLOOKUP(AP$266,AURORA!$C$3:$AC$460,$B278-2020,FALSE)</f>
        <v>1905.866</v>
      </c>
    </row>
    <row r="279" spans="2:42" x14ac:dyDescent="0.35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9006.09</v>
      </c>
      <c r="G279" s="6">
        <f t="shared" si="13"/>
        <v>771.2645068999999</v>
      </c>
      <c r="H279" s="6">
        <f t="shared" si="14"/>
        <v>978.49159999999995</v>
      </c>
      <c r="I279" s="6"/>
      <c r="J279" s="6">
        <f t="shared" si="15"/>
        <v>22.025929999999999</v>
      </c>
      <c r="M279" s="6">
        <f t="shared" si="16"/>
        <v>-13.59586</v>
      </c>
      <c r="N279" s="6">
        <f t="shared" si="17"/>
        <v>518.72811200000001</v>
      </c>
      <c r="O279" s="6">
        <f t="shared" si="18"/>
        <v>1923.0840000000001</v>
      </c>
      <c r="P279" s="6">
        <f t="shared" si="19"/>
        <v>274.44909999999999</v>
      </c>
      <c r="Q279" s="6">
        <f t="shared" si="20"/>
        <v>13480.5373889</v>
      </c>
      <c r="R279" s="6">
        <f t="shared" si="21"/>
        <v>12709.272882000001</v>
      </c>
      <c r="S279" s="2">
        <v>11024.625214926862</v>
      </c>
      <c r="T279" s="4">
        <f t="shared" si="22"/>
        <v>1.1528077040471363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769.93579999999997</v>
      </c>
      <c r="AE279" s="2">
        <f>VLOOKUP(AE$266,AURORA!$C$3:$AC$460,$B279-2020,FALSE)</f>
        <v>22.025929999999999</v>
      </c>
      <c r="AF279" s="2">
        <f>VLOOKUP(AF$266,AURORA!$C$3:$AC$460,$B279-2020,FALSE)</f>
        <v>9006.09</v>
      </c>
      <c r="AG279" s="2">
        <f>VLOOKUP(AG$266,AURORA!$C$3:$AC$460,$B279-2020,FALSE)</f>
        <v>1.0789059999999999</v>
      </c>
      <c r="AH279" s="2">
        <f>VLOOKUP(AH$266,AURORA!$C$3:$AC$460,$B279-2020,FALSE)</f>
        <v>513.05259999999998</v>
      </c>
      <c r="AI279" s="2">
        <f>VLOOKUP(AI$266,AURORA!$C$3:$AC$460,$B279-2020,FALSE)</f>
        <v>5.6755120000000003</v>
      </c>
      <c r="AJ279" s="2">
        <f>VLOOKUP(AJ$266,AURORA!$C$3:$AC$460,$B279-2020,FALSE)</f>
        <v>0.24980089999999999</v>
      </c>
      <c r="AK279" s="2">
        <f>VLOOKUP(AK$266,AURORA!$C$3:$AC$460,$B279-2020,FALSE)</f>
        <v>0</v>
      </c>
      <c r="AL279" s="2">
        <f>VLOOKUP(AL$266,AURORA!$C$3:$AC$460,$B279-2020,FALSE)</f>
        <v>978.49159999999995</v>
      </c>
      <c r="AM279" s="2">
        <f>VLOOKUP(AM$266,AURORA!$C$3:$AC$460,$B279-2020,FALSE)</f>
        <v>274.44909999999999</v>
      </c>
      <c r="AN279" s="2">
        <f>VLOOKUP(AN$266,AURORA!$C$3:$AC$460,$B279-2020,FALSE)</f>
        <v>-5.0958899999999996E-3</v>
      </c>
      <c r="AO279" s="2">
        <f>VLOOKUP(AO$266,AURORA!$C$3:$AC$460,$B279-2020,FALSE)</f>
        <v>-13.59586</v>
      </c>
      <c r="AP279" s="2">
        <f>VLOOKUP(AP$266,AURORA!$C$3:$AC$460,$B279-2020,FALSE)</f>
        <v>1923.0840000000001</v>
      </c>
    </row>
    <row r="280" spans="2:42" x14ac:dyDescent="0.35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9013.1939999999995</v>
      </c>
      <c r="G280" s="6">
        <f t="shared" si="13"/>
        <v>683.60775880000006</v>
      </c>
      <c r="H280" s="6">
        <f t="shared" si="14"/>
        <v>1081.587</v>
      </c>
      <c r="I280" s="6"/>
      <c r="J280" s="6">
        <f t="shared" si="15"/>
        <v>21.894169999999999</v>
      </c>
      <c r="M280" s="6">
        <f t="shared" si="16"/>
        <v>-15.309710000000001</v>
      </c>
      <c r="N280" s="6">
        <f t="shared" si="17"/>
        <v>548.362799</v>
      </c>
      <c r="O280" s="6">
        <f t="shared" si="18"/>
        <v>1948.0909999999999</v>
      </c>
      <c r="P280" s="6">
        <f t="shared" si="19"/>
        <v>285.29719999999998</v>
      </c>
      <c r="Q280" s="6">
        <f t="shared" si="20"/>
        <v>13566.724217800001</v>
      </c>
      <c r="R280" s="6">
        <f t="shared" si="21"/>
        <v>12883.116459000001</v>
      </c>
      <c r="S280" s="2">
        <v>11076.528440383696</v>
      </c>
      <c r="T280" s="4">
        <f t="shared" si="22"/>
        <v>1.1631005624496662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682.35879999999997</v>
      </c>
      <c r="AE280" s="2">
        <f>VLOOKUP(AE$266,AURORA!$C$3:$AC$460,$B280-2020,FALSE)</f>
        <v>21.894169999999999</v>
      </c>
      <c r="AF280" s="2">
        <f>VLOOKUP(AF$266,AURORA!$C$3:$AC$460,$B280-2020,FALSE)</f>
        <v>9013.1939999999995</v>
      </c>
      <c r="AG280" s="2">
        <f>VLOOKUP(AG$266,AURORA!$C$3:$AC$460,$B280-2020,FALSE)</f>
        <v>0.98881240000000004</v>
      </c>
      <c r="AH280" s="2">
        <f>VLOOKUP(AH$266,AURORA!$C$3:$AC$460,$B280-2020,FALSE)</f>
        <v>542.6952</v>
      </c>
      <c r="AI280" s="2">
        <f>VLOOKUP(AI$266,AURORA!$C$3:$AC$460,$B280-2020,FALSE)</f>
        <v>5.6675990000000001</v>
      </c>
      <c r="AJ280" s="2">
        <f>VLOOKUP(AJ$266,AURORA!$C$3:$AC$460,$B280-2020,FALSE)</f>
        <v>0.2601464</v>
      </c>
      <c r="AK280" s="2">
        <f>VLOOKUP(AK$266,AURORA!$C$3:$AC$460,$B280-2020,FALSE)</f>
        <v>0</v>
      </c>
      <c r="AL280" s="2">
        <f>VLOOKUP(AL$266,AURORA!$C$3:$AC$460,$B280-2020,FALSE)</f>
        <v>1081.587</v>
      </c>
      <c r="AM280" s="2">
        <f>VLOOKUP(AM$266,AURORA!$C$3:$AC$460,$B280-2020,FALSE)</f>
        <v>285.29719999999998</v>
      </c>
      <c r="AN280" s="2">
        <f>VLOOKUP(AN$266,AURORA!$C$3:$AC$460,$B280-2020,FALSE)</f>
        <v>-5.7714810000000002E-3</v>
      </c>
      <c r="AO280" s="2">
        <f>VLOOKUP(AO$266,AURORA!$C$3:$AC$460,$B280-2020,FALSE)</f>
        <v>-15.309710000000001</v>
      </c>
      <c r="AP280" s="2">
        <f>VLOOKUP(AP$266,AURORA!$C$3:$AC$460,$B280-2020,FALSE)</f>
        <v>1948.0909999999999</v>
      </c>
    </row>
    <row r="281" spans="2:42" x14ac:dyDescent="0.35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9021.9699999999993</v>
      </c>
      <c r="G281" s="6">
        <f t="shared" si="13"/>
        <v>653.54948050000007</v>
      </c>
      <c r="H281" s="6">
        <f t="shared" si="14"/>
        <v>1004.912</v>
      </c>
      <c r="I281" s="6"/>
      <c r="J281" s="6">
        <f t="shared" si="15"/>
        <v>21.880500000000001</v>
      </c>
      <c r="M281" s="6">
        <f t="shared" si="16"/>
        <v>-17.286390000000001</v>
      </c>
      <c r="N281" s="6">
        <f t="shared" si="17"/>
        <v>582.86977999999999</v>
      </c>
      <c r="O281" s="6">
        <f t="shared" si="18"/>
        <v>1986.875</v>
      </c>
      <c r="P281" s="6">
        <f t="shared" si="19"/>
        <v>294.1592</v>
      </c>
      <c r="Q281" s="6">
        <f t="shared" si="20"/>
        <v>13548.929570499999</v>
      </c>
      <c r="R281" s="6">
        <f t="shared" si="21"/>
        <v>12895.380090000001</v>
      </c>
      <c r="S281" s="2">
        <v>11128.676022883088</v>
      </c>
      <c r="T281" s="4">
        <f t="shared" si="22"/>
        <v>1.1587524035639249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652.05190000000005</v>
      </c>
      <c r="AE281" s="2">
        <f>VLOOKUP(AE$266,AURORA!$C$3:$AC$460,$B281-2020,FALSE)</f>
        <v>21.880500000000001</v>
      </c>
      <c r="AF281" s="2">
        <f>VLOOKUP(AF$266,AURORA!$C$3:$AC$460,$B281-2020,FALSE)</f>
        <v>9021.9699999999993</v>
      </c>
      <c r="AG281" s="2">
        <f>VLOOKUP(AG$266,AURORA!$C$3:$AC$460,$B281-2020,FALSE)</f>
        <v>1.203444</v>
      </c>
      <c r="AH281" s="2">
        <f>VLOOKUP(AH$266,AURORA!$C$3:$AC$460,$B281-2020,FALSE)</f>
        <v>577.19190000000003</v>
      </c>
      <c r="AI281" s="2">
        <f>VLOOKUP(AI$266,AURORA!$C$3:$AC$460,$B281-2020,FALSE)</f>
        <v>5.67788</v>
      </c>
      <c r="AJ281" s="2">
        <f>VLOOKUP(AJ$266,AURORA!$C$3:$AC$460,$B281-2020,FALSE)</f>
        <v>0.29413650000000002</v>
      </c>
      <c r="AK281" s="2">
        <f>VLOOKUP(AK$266,AURORA!$C$3:$AC$460,$B281-2020,FALSE)</f>
        <v>0</v>
      </c>
      <c r="AL281" s="2">
        <f>VLOOKUP(AL$266,AURORA!$C$3:$AC$460,$B281-2020,FALSE)</f>
        <v>1004.912</v>
      </c>
      <c r="AM281" s="2">
        <f>VLOOKUP(AM$266,AURORA!$C$3:$AC$460,$B281-2020,FALSE)</f>
        <v>294.1592</v>
      </c>
      <c r="AN281" s="2">
        <f>VLOOKUP(AN$266,AURORA!$C$3:$AC$460,$B281-2020,FALSE)</f>
        <v>-8.5703429999999994E-3</v>
      </c>
      <c r="AO281" s="2">
        <f>VLOOKUP(AO$266,AURORA!$C$3:$AC$460,$B281-2020,FALSE)</f>
        <v>-17.286390000000001</v>
      </c>
      <c r="AP281" s="2">
        <f>VLOOKUP(AP$266,AURORA!$C$3:$AC$460,$B281-2020,FALSE)</f>
        <v>1986.875</v>
      </c>
    </row>
    <row r="282" spans="2:42" x14ac:dyDescent="0.35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9031.2900000000009</v>
      </c>
      <c r="G282" s="6">
        <f t="shared" si="13"/>
        <v>653.19505030000005</v>
      </c>
      <c r="H282" s="6">
        <f t="shared" si="14"/>
        <v>970.25689999999997</v>
      </c>
      <c r="I282" s="6"/>
      <c r="J282" s="6">
        <f t="shared" si="15"/>
        <v>21.65982</v>
      </c>
      <c r="M282" s="6">
        <f t="shared" si="16"/>
        <v>-18.619869999999999</v>
      </c>
      <c r="N282" s="6">
        <f t="shared" si="17"/>
        <v>605.35631699999999</v>
      </c>
      <c r="O282" s="6">
        <f t="shared" si="18"/>
        <v>1990.68</v>
      </c>
      <c r="P282" s="6">
        <f t="shared" si="19"/>
        <v>303.39080000000001</v>
      </c>
      <c r="Q282" s="6">
        <f t="shared" si="20"/>
        <v>13557.209017300002</v>
      </c>
      <c r="R282" s="6">
        <f t="shared" si="21"/>
        <v>12904.013967000001</v>
      </c>
      <c r="S282" s="2">
        <v>11181.069112842255</v>
      </c>
      <c r="T282" s="4">
        <f t="shared" si="22"/>
        <v>1.1540948219503286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651.67550000000006</v>
      </c>
      <c r="AE282" s="2">
        <f>VLOOKUP(AE$266,AURORA!$C$3:$AC$460,$B282-2020,FALSE)</f>
        <v>21.65982</v>
      </c>
      <c r="AF282" s="2">
        <f>VLOOKUP(AF$266,AURORA!$C$3:$AC$460,$B282-2020,FALSE)</f>
        <v>9031.2900000000009</v>
      </c>
      <c r="AG282" s="2">
        <f>VLOOKUP(AG$266,AURORA!$C$3:$AC$460,$B282-2020,FALSE)</f>
        <v>1.1043449999999999</v>
      </c>
      <c r="AH282" s="2">
        <f>VLOOKUP(AH$266,AURORA!$C$3:$AC$460,$B282-2020,FALSE)</f>
        <v>599.69960000000003</v>
      </c>
      <c r="AI282" s="2">
        <f>VLOOKUP(AI$266,AURORA!$C$3:$AC$460,$B282-2020,FALSE)</f>
        <v>5.6567170000000004</v>
      </c>
      <c r="AJ282" s="2">
        <f>VLOOKUP(AJ$266,AURORA!$C$3:$AC$460,$B282-2020,FALSE)</f>
        <v>0.4152053</v>
      </c>
      <c r="AK282" s="2">
        <f>VLOOKUP(AK$266,AURORA!$C$3:$AC$460,$B282-2020,FALSE)</f>
        <v>0</v>
      </c>
      <c r="AL282" s="2">
        <f>VLOOKUP(AL$266,AURORA!$C$3:$AC$460,$B282-2020,FALSE)</f>
        <v>970.25689999999997</v>
      </c>
      <c r="AM282" s="2">
        <f>VLOOKUP(AM$266,AURORA!$C$3:$AC$460,$B282-2020,FALSE)</f>
        <v>303.39080000000001</v>
      </c>
      <c r="AN282" s="2">
        <f>VLOOKUP(AN$266,AURORA!$C$3:$AC$460,$B282-2020,FALSE)</f>
        <v>-9.5094199999999993E-3</v>
      </c>
      <c r="AO282" s="2">
        <f>VLOOKUP(AO$266,AURORA!$C$3:$AC$460,$B282-2020,FALSE)</f>
        <v>-18.619869999999999</v>
      </c>
      <c r="AP282" s="2">
        <f>VLOOKUP(AP$266,AURORA!$C$3:$AC$460,$B282-2020,FALSE)</f>
        <v>1990.68</v>
      </c>
    </row>
    <row r="283" spans="2:42" x14ac:dyDescent="0.35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9039.1039999999994</v>
      </c>
      <c r="G283" s="6">
        <f t="shared" si="13"/>
        <v>603.2434009000001</v>
      </c>
      <c r="H283" s="6">
        <f t="shared" si="14"/>
        <v>1072.9010000000001</v>
      </c>
      <c r="I283" s="6"/>
      <c r="J283" s="6">
        <f t="shared" si="15"/>
        <v>21.579260000000001</v>
      </c>
      <c r="M283" s="6">
        <f t="shared" si="16"/>
        <v>-21.448640000000001</v>
      </c>
      <c r="N283" s="6">
        <f t="shared" si="17"/>
        <v>632.31244700000002</v>
      </c>
      <c r="O283" s="6">
        <f t="shared" si="18"/>
        <v>2007.614</v>
      </c>
      <c r="P283" s="6">
        <f t="shared" si="19"/>
        <v>311.24029999999999</v>
      </c>
      <c r="Q283" s="6">
        <f t="shared" si="20"/>
        <v>13666.545767899999</v>
      </c>
      <c r="R283" s="6">
        <f t="shared" si="21"/>
        <v>13063.302366999998</v>
      </c>
      <c r="S283" s="2">
        <v>11233.708866094506</v>
      </c>
      <c r="T283" s="4">
        <f t="shared" si="22"/>
        <v>1.1628663803481285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601.94510000000002</v>
      </c>
      <c r="AE283" s="2">
        <f>VLOOKUP(AE$266,AURORA!$C$3:$AC$460,$B283-2020,FALSE)</f>
        <v>21.579260000000001</v>
      </c>
      <c r="AF283" s="2">
        <f>VLOOKUP(AF$266,AURORA!$C$3:$AC$460,$B283-2020,FALSE)</f>
        <v>9039.1039999999994</v>
      </c>
      <c r="AG283" s="2">
        <f>VLOOKUP(AG$266,AURORA!$C$3:$AC$460,$B283-2020,FALSE)</f>
        <v>1.0846830000000001</v>
      </c>
      <c r="AH283" s="2">
        <f>VLOOKUP(AH$266,AURORA!$C$3:$AC$460,$B283-2020,FALSE)</f>
        <v>626.66</v>
      </c>
      <c r="AI283" s="2">
        <f>VLOOKUP(AI$266,AURORA!$C$3:$AC$460,$B283-2020,FALSE)</f>
        <v>5.6524470000000004</v>
      </c>
      <c r="AJ283" s="2">
        <f>VLOOKUP(AJ$266,AURORA!$C$3:$AC$460,$B283-2020,FALSE)</f>
        <v>0.2136179</v>
      </c>
      <c r="AK283" s="2">
        <f>VLOOKUP(AK$266,AURORA!$C$3:$AC$460,$B283-2020,FALSE)</f>
        <v>0</v>
      </c>
      <c r="AL283" s="2">
        <f>VLOOKUP(AL$266,AURORA!$C$3:$AC$460,$B283-2020,FALSE)</f>
        <v>1072.9010000000001</v>
      </c>
      <c r="AM283" s="2">
        <f>VLOOKUP(AM$266,AURORA!$C$3:$AC$460,$B283-2020,FALSE)</f>
        <v>311.24029999999999</v>
      </c>
      <c r="AN283" s="2">
        <f>VLOOKUP(AN$266,AURORA!$C$3:$AC$460,$B283-2020,FALSE)</f>
        <v>-9.9408389999999999E-3</v>
      </c>
      <c r="AO283" s="2">
        <f>VLOOKUP(AO$266,AURORA!$C$3:$AC$460,$B283-2020,FALSE)</f>
        <v>-21.448640000000001</v>
      </c>
      <c r="AP283" s="2">
        <f>VLOOKUP(AP$266,AURORA!$C$3:$AC$460,$B283-2020,FALSE)</f>
        <v>2007.614</v>
      </c>
    </row>
    <row r="284" spans="2:42" x14ac:dyDescent="0.35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9047.4619999999995</v>
      </c>
      <c r="G284" s="6">
        <f t="shared" si="13"/>
        <v>619.95983130000013</v>
      </c>
      <c r="H284" s="6">
        <f t="shared" si="14"/>
        <v>991.73149999999998</v>
      </c>
      <c r="I284" s="6"/>
      <c r="J284" s="6">
        <f t="shared" si="15"/>
        <v>21.56324</v>
      </c>
      <c r="M284" s="6">
        <f t="shared" si="16"/>
        <v>-23.586870000000001</v>
      </c>
      <c r="N284" s="6">
        <f t="shared" si="17"/>
        <v>659.41934200000003</v>
      </c>
      <c r="O284" s="6">
        <f t="shared" si="18"/>
        <v>2031.8820000000001</v>
      </c>
      <c r="P284" s="6">
        <f t="shared" si="19"/>
        <v>321.9932</v>
      </c>
      <c r="Q284" s="6">
        <f t="shared" si="20"/>
        <v>13670.4242433</v>
      </c>
      <c r="R284" s="6">
        <f t="shared" si="21"/>
        <v>13050.464411999999</v>
      </c>
      <c r="S284" s="2">
        <v>11286.596443914739</v>
      </c>
      <c r="T284" s="4">
        <f t="shared" si="22"/>
        <v>1.156279882677675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618.59760000000006</v>
      </c>
      <c r="AE284" s="2">
        <f>VLOOKUP(AE$266,AURORA!$C$3:$AC$460,$B284-2020,FALSE)</f>
        <v>21.56324</v>
      </c>
      <c r="AF284" s="2">
        <f>VLOOKUP(AF$266,AURORA!$C$3:$AC$460,$B284-2020,FALSE)</f>
        <v>9047.4619999999995</v>
      </c>
      <c r="AG284" s="2">
        <f>VLOOKUP(AG$266,AURORA!$C$3:$AC$460,$B284-2020,FALSE)</f>
        <v>1.0716699999999999</v>
      </c>
      <c r="AH284" s="2">
        <f>VLOOKUP(AH$266,AURORA!$C$3:$AC$460,$B284-2020,FALSE)</f>
        <v>653.75620000000004</v>
      </c>
      <c r="AI284" s="2">
        <f>VLOOKUP(AI$266,AURORA!$C$3:$AC$460,$B284-2020,FALSE)</f>
        <v>5.6631419999999997</v>
      </c>
      <c r="AJ284" s="2">
        <f>VLOOKUP(AJ$266,AURORA!$C$3:$AC$460,$B284-2020,FALSE)</f>
        <v>0.29056130000000002</v>
      </c>
      <c r="AK284" s="2">
        <f>VLOOKUP(AK$266,AURORA!$C$3:$AC$460,$B284-2020,FALSE)</f>
        <v>0</v>
      </c>
      <c r="AL284" s="2">
        <f>VLOOKUP(AL$266,AURORA!$C$3:$AC$460,$B284-2020,FALSE)</f>
        <v>991.73149999999998</v>
      </c>
      <c r="AM284" s="2">
        <f>VLOOKUP(AM$266,AURORA!$C$3:$AC$460,$B284-2020,FALSE)</f>
        <v>321.9932</v>
      </c>
      <c r="AN284" s="2">
        <f>VLOOKUP(AN$266,AURORA!$C$3:$AC$460,$B284-2020,FALSE)</f>
        <v>-5.9258999999999996E-3</v>
      </c>
      <c r="AO284" s="2">
        <f>VLOOKUP(AO$266,AURORA!$C$3:$AC$460,$B284-2020,FALSE)</f>
        <v>-23.586870000000001</v>
      </c>
      <c r="AP284" s="2">
        <f>VLOOKUP(AP$266,AURORA!$C$3:$AC$460,$B284-2020,FALSE)</f>
        <v>2031.8820000000001</v>
      </c>
    </row>
    <row r="285" spans="2:42" x14ac:dyDescent="0.35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9056.2369999999992</v>
      </c>
      <c r="G285" s="6">
        <f t="shared" si="13"/>
        <v>596.66455480000002</v>
      </c>
      <c r="H285" s="6">
        <f t="shared" si="14"/>
        <v>960.12540000000001</v>
      </c>
      <c r="I285" s="6"/>
      <c r="J285" s="6">
        <f t="shared" si="15"/>
        <v>21.366610000000001</v>
      </c>
      <c r="M285" s="6">
        <f t="shared" si="16"/>
        <v>-24.652539999999998</v>
      </c>
      <c r="N285" s="6">
        <f t="shared" si="17"/>
        <v>682.51817499999993</v>
      </c>
      <c r="O285" s="6">
        <f t="shared" si="18"/>
        <v>2043.3130000000001</v>
      </c>
      <c r="P285" s="6">
        <f t="shared" si="19"/>
        <v>316.52109999999999</v>
      </c>
      <c r="Q285" s="6">
        <f t="shared" si="20"/>
        <v>13652.093299799999</v>
      </c>
      <c r="R285" s="6">
        <f t="shared" si="21"/>
        <v>13055.428744999999</v>
      </c>
      <c r="S285" s="2">
        <v>11339.733013045057</v>
      </c>
      <c r="T285" s="4">
        <f t="shared" si="22"/>
        <v>1.1512994820937346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594.89700000000005</v>
      </c>
      <c r="AE285" s="2">
        <f>VLOOKUP(AE$266,AURORA!$C$3:$AC$460,$B285-2020,FALSE)</f>
        <v>21.366610000000001</v>
      </c>
      <c r="AF285" s="2">
        <f>VLOOKUP(AF$266,AURORA!$C$3:$AC$460,$B285-2020,FALSE)</f>
        <v>9056.2369999999992</v>
      </c>
      <c r="AG285" s="2">
        <f>VLOOKUP(AG$266,AURORA!$C$3:$AC$460,$B285-2020,FALSE)</f>
        <v>1.2279389999999999</v>
      </c>
      <c r="AH285" s="2">
        <f>VLOOKUP(AH$266,AURORA!$C$3:$AC$460,$B285-2020,FALSE)</f>
        <v>676.84939999999995</v>
      </c>
      <c r="AI285" s="2">
        <f>VLOOKUP(AI$266,AURORA!$C$3:$AC$460,$B285-2020,FALSE)</f>
        <v>5.6687750000000001</v>
      </c>
      <c r="AJ285" s="2">
        <f>VLOOKUP(AJ$266,AURORA!$C$3:$AC$460,$B285-2020,FALSE)</f>
        <v>0.53961579999999998</v>
      </c>
      <c r="AK285" s="2">
        <f>VLOOKUP(AK$266,AURORA!$C$3:$AC$460,$B285-2020,FALSE)</f>
        <v>0</v>
      </c>
      <c r="AL285" s="2">
        <f>VLOOKUP(AL$266,AURORA!$C$3:$AC$460,$B285-2020,FALSE)</f>
        <v>960.12540000000001</v>
      </c>
      <c r="AM285" s="2">
        <f>VLOOKUP(AM$266,AURORA!$C$3:$AC$460,$B285-2020,FALSE)</f>
        <v>316.52109999999999</v>
      </c>
      <c r="AN285" s="2">
        <f>VLOOKUP(AN$266,AURORA!$C$3:$AC$460,$B285-2020,FALSE)</f>
        <v>-8.9950159999999998E-3</v>
      </c>
      <c r="AO285" s="2">
        <f>VLOOKUP(AO$266,AURORA!$C$3:$AC$460,$B285-2020,FALSE)</f>
        <v>-24.652539999999998</v>
      </c>
      <c r="AP285" s="2">
        <f>VLOOKUP(AP$266,AURORA!$C$3:$AC$460,$B285-2020,FALSE)</f>
        <v>2043.3130000000001</v>
      </c>
    </row>
    <row r="286" spans="2:42" x14ac:dyDescent="0.35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9065.9789999999994</v>
      </c>
      <c r="G286" s="6">
        <f t="shared" si="13"/>
        <v>534.73160329999996</v>
      </c>
      <c r="H286" s="6">
        <f t="shared" si="14"/>
        <v>1057.857</v>
      </c>
      <c r="I286" s="6"/>
      <c r="J286" s="6">
        <f t="shared" si="15"/>
        <v>21.353560000000002</v>
      </c>
      <c r="M286" s="6">
        <f t="shared" si="16"/>
        <v>-27.03679</v>
      </c>
      <c r="N286" s="6">
        <f t="shared" si="17"/>
        <v>710.23880199999996</v>
      </c>
      <c r="O286" s="6">
        <f t="shared" si="18"/>
        <v>2063.1480000000001</v>
      </c>
      <c r="P286" s="6">
        <f t="shared" si="19"/>
        <v>327.29829999999998</v>
      </c>
      <c r="Q286" s="6">
        <f t="shared" si="20"/>
        <v>13753.569475300001</v>
      </c>
      <c r="R286" s="6">
        <f t="shared" si="21"/>
        <v>13218.837871999998</v>
      </c>
      <c r="S286" s="2">
        <v>11393.119745720513</v>
      </c>
      <c r="T286" s="4">
        <f t="shared" si="22"/>
        <v>1.1602474271338421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533.23500000000001</v>
      </c>
      <c r="AE286" s="2">
        <f>VLOOKUP(AE$266,AURORA!$C$3:$AC$460,$B286-2020,FALSE)</f>
        <v>21.353560000000002</v>
      </c>
      <c r="AF286" s="2">
        <f>VLOOKUP(AF$266,AURORA!$C$3:$AC$460,$B286-2020,FALSE)</f>
        <v>9065.9789999999994</v>
      </c>
      <c r="AG286" s="2">
        <f>VLOOKUP(AG$266,AURORA!$C$3:$AC$460,$B286-2020,FALSE)</f>
        <v>1.107944</v>
      </c>
      <c r="AH286" s="2">
        <f>VLOOKUP(AH$266,AURORA!$C$3:$AC$460,$B286-2020,FALSE)</f>
        <v>704.58699999999999</v>
      </c>
      <c r="AI286" s="2">
        <f>VLOOKUP(AI$266,AURORA!$C$3:$AC$460,$B286-2020,FALSE)</f>
        <v>5.651802</v>
      </c>
      <c r="AJ286" s="2">
        <f>VLOOKUP(AJ$266,AURORA!$C$3:$AC$460,$B286-2020,FALSE)</f>
        <v>0.38865929999999999</v>
      </c>
      <c r="AK286" s="2">
        <f>VLOOKUP(AK$266,AURORA!$C$3:$AC$460,$B286-2020,FALSE)</f>
        <v>0</v>
      </c>
      <c r="AL286" s="2">
        <f>VLOOKUP(AL$266,AURORA!$C$3:$AC$460,$B286-2020,FALSE)</f>
        <v>1057.857</v>
      </c>
      <c r="AM286" s="2">
        <f>VLOOKUP(AM$266,AURORA!$C$3:$AC$460,$B286-2020,FALSE)</f>
        <v>327.29829999999998</v>
      </c>
      <c r="AN286" s="2">
        <f>VLOOKUP(AN$266,AURORA!$C$3:$AC$460,$B286-2020,FALSE)</f>
        <v>-1.366098E-2</v>
      </c>
      <c r="AO286" s="2">
        <f>VLOOKUP(AO$266,AURORA!$C$3:$AC$460,$B286-2020,FALSE)</f>
        <v>-27.03679</v>
      </c>
      <c r="AP286" s="2">
        <f>VLOOKUP(AP$266,AURORA!$C$3:$AC$460,$B286-2020,FALSE)</f>
        <v>2063.1480000000001</v>
      </c>
    </row>
    <row r="287" spans="2:42" x14ac:dyDescent="0.35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9073.3709999999992</v>
      </c>
      <c r="G287" s="6">
        <f t="shared" si="13"/>
        <v>544.46033409999995</v>
      </c>
      <c r="H287" s="6">
        <f t="shared" si="14"/>
        <v>982.59479999999996</v>
      </c>
      <c r="I287" s="6"/>
      <c r="J287" s="6">
        <f t="shared" si="15"/>
        <v>21.29954</v>
      </c>
      <c r="M287" s="6">
        <f t="shared" si="16"/>
        <v>-29.03004</v>
      </c>
      <c r="N287" s="6">
        <f t="shared" si="17"/>
        <v>739.43505400000004</v>
      </c>
      <c r="O287" s="6">
        <f t="shared" si="18"/>
        <v>2076.3380000000002</v>
      </c>
      <c r="P287" s="6">
        <f t="shared" si="19"/>
        <v>335.2731</v>
      </c>
      <c r="Q287" s="6">
        <f t="shared" si="20"/>
        <v>13743.7417881</v>
      </c>
      <c r="R287" s="6">
        <f t="shared" si="21"/>
        <v>13199.281454</v>
      </c>
      <c r="S287" s="2">
        <v>11446.757819694963</v>
      </c>
      <c r="T287" s="4">
        <f t="shared" si="22"/>
        <v>1.1531021850824601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542.73099999999999</v>
      </c>
      <c r="AE287" s="2">
        <f>VLOOKUP(AE$266,AURORA!$C$3:$AC$460,$B287-2020,FALSE)</f>
        <v>21.29954</v>
      </c>
      <c r="AF287" s="2">
        <f>VLOOKUP(AF$266,AURORA!$C$3:$AC$460,$B287-2020,FALSE)</f>
        <v>9073.3709999999992</v>
      </c>
      <c r="AG287" s="2">
        <f>VLOOKUP(AG$266,AURORA!$C$3:$AC$460,$B287-2020,FALSE)</f>
        <v>1.3510089999999999</v>
      </c>
      <c r="AH287" s="2">
        <f>VLOOKUP(AH$266,AURORA!$C$3:$AC$460,$B287-2020,FALSE)</f>
        <v>733.78449999999998</v>
      </c>
      <c r="AI287" s="2">
        <f>VLOOKUP(AI$266,AURORA!$C$3:$AC$460,$B287-2020,FALSE)</f>
        <v>5.6505539999999996</v>
      </c>
      <c r="AJ287" s="2">
        <f>VLOOKUP(AJ$266,AURORA!$C$3:$AC$460,$B287-2020,FALSE)</f>
        <v>0.37832510000000003</v>
      </c>
      <c r="AK287" s="2">
        <f>VLOOKUP(AK$266,AURORA!$C$3:$AC$460,$B287-2020,FALSE)</f>
        <v>0</v>
      </c>
      <c r="AL287" s="2">
        <f>VLOOKUP(AL$266,AURORA!$C$3:$AC$460,$B287-2020,FALSE)</f>
        <v>982.59479999999996</v>
      </c>
      <c r="AM287" s="2">
        <f>VLOOKUP(AM$266,AURORA!$C$3:$AC$460,$B287-2020,FALSE)</f>
        <v>335.2731</v>
      </c>
      <c r="AN287" s="2">
        <f>VLOOKUP(AN$266,AURORA!$C$3:$AC$460,$B287-2020,FALSE)</f>
        <v>-1.5416330000000001E-2</v>
      </c>
      <c r="AO287" s="2">
        <f>VLOOKUP(AO$266,AURORA!$C$3:$AC$460,$B287-2020,FALSE)</f>
        <v>-29.03004</v>
      </c>
      <c r="AP287" s="2">
        <f>VLOOKUP(AP$266,AURORA!$C$3:$AC$460,$B287-2020,FALSE)</f>
        <v>2076.3380000000002</v>
      </c>
    </row>
    <row r="288" spans="2:42" x14ac:dyDescent="0.35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9082.1470000000008</v>
      </c>
      <c r="G288" s="6">
        <f t="shared" si="13"/>
        <v>552.76554349999992</v>
      </c>
      <c r="H288" s="6">
        <f t="shared" si="14"/>
        <v>950.5068</v>
      </c>
      <c r="I288" s="6"/>
      <c r="J288" s="6">
        <f t="shared" si="15"/>
        <v>21.103159999999999</v>
      </c>
      <c r="M288" s="6">
        <f t="shared" si="16"/>
        <v>-30.547460000000001</v>
      </c>
      <c r="N288" s="6">
        <f t="shared" si="17"/>
        <v>752.67430300000001</v>
      </c>
      <c r="O288" s="6">
        <f t="shared" si="18"/>
        <v>2079.3339999999998</v>
      </c>
      <c r="P288" s="6">
        <f t="shared" si="19"/>
        <v>336.89319999999998</v>
      </c>
      <c r="Q288" s="6">
        <f t="shared" si="20"/>
        <v>13744.876546500001</v>
      </c>
      <c r="R288" s="6">
        <f t="shared" si="21"/>
        <v>13192.111003</v>
      </c>
      <c r="S288" s="2">
        <v>11500.648418267057</v>
      </c>
      <c r="T288" s="4">
        <f t="shared" si="22"/>
        <v>1.1470754102913283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550.50459999999998</v>
      </c>
      <c r="AE288" s="2">
        <f>VLOOKUP(AE$266,AURORA!$C$3:$AC$460,$B288-2020,FALSE)</f>
        <v>21.103159999999999</v>
      </c>
      <c r="AF288" s="2">
        <f>VLOOKUP(AF$266,AURORA!$C$3:$AC$460,$B288-2020,FALSE)</f>
        <v>9082.1470000000008</v>
      </c>
      <c r="AG288" s="2">
        <f>VLOOKUP(AG$266,AURORA!$C$3:$AC$460,$B288-2020,FALSE)</f>
        <v>1.4418420000000001</v>
      </c>
      <c r="AH288" s="2">
        <f>VLOOKUP(AH$266,AURORA!$C$3:$AC$460,$B288-2020,FALSE)</f>
        <v>747.02030000000002</v>
      </c>
      <c r="AI288" s="2">
        <f>VLOOKUP(AI$266,AURORA!$C$3:$AC$460,$B288-2020,FALSE)</f>
        <v>5.6540030000000003</v>
      </c>
      <c r="AJ288" s="2">
        <f>VLOOKUP(AJ$266,AURORA!$C$3:$AC$460,$B288-2020,FALSE)</f>
        <v>0.81910150000000004</v>
      </c>
      <c r="AK288" s="2">
        <f>VLOOKUP(AK$266,AURORA!$C$3:$AC$460,$B288-2020,FALSE)</f>
        <v>0</v>
      </c>
      <c r="AL288" s="2">
        <f>VLOOKUP(AL$266,AURORA!$C$3:$AC$460,$B288-2020,FALSE)</f>
        <v>950.5068</v>
      </c>
      <c r="AM288" s="2">
        <f>VLOOKUP(AM$266,AURORA!$C$3:$AC$460,$B288-2020,FALSE)</f>
        <v>336.89319999999998</v>
      </c>
      <c r="AN288" s="2">
        <f>VLOOKUP(AN$266,AURORA!$C$3:$AC$460,$B288-2020,FALSE)</f>
        <v>-2.8085260000000001E-2</v>
      </c>
      <c r="AO288" s="2">
        <f>VLOOKUP(AO$266,AURORA!$C$3:$AC$460,$B288-2020,FALSE)</f>
        <v>-30.547460000000001</v>
      </c>
      <c r="AP288" s="2">
        <f>VLOOKUP(AP$266,AURORA!$C$3:$AC$460,$B288-2020,FALSE)</f>
        <v>2079.3339999999998</v>
      </c>
    </row>
    <row r="289" spans="2:42" x14ac:dyDescent="0.35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9090.5049999999992</v>
      </c>
      <c r="G289" s="6">
        <f t="shared" si="13"/>
        <v>487.42348189999996</v>
      </c>
      <c r="H289" s="6">
        <f t="shared" si="14"/>
        <v>1006.3579999999999</v>
      </c>
      <c r="I289" s="6"/>
      <c r="J289" s="6">
        <f t="shared" si="15"/>
        <v>20.908370000000001</v>
      </c>
      <c r="M289" s="6">
        <f t="shared" si="16"/>
        <v>-32.178809999999999</v>
      </c>
      <c r="N289" s="6">
        <f t="shared" si="17"/>
        <v>802.22815900000001</v>
      </c>
      <c r="O289" s="6">
        <f t="shared" si="18"/>
        <v>2187.7150000000001</v>
      </c>
      <c r="P289" s="6">
        <f t="shared" si="19"/>
        <v>341.38409999999999</v>
      </c>
      <c r="Q289" s="6">
        <f t="shared" si="20"/>
        <v>13904.343300899998</v>
      </c>
      <c r="R289" s="6">
        <f t="shared" si="21"/>
        <v>13416.919818999999</v>
      </c>
      <c r="S289" s="2">
        <v>11554.792730306335</v>
      </c>
      <c r="T289" s="4">
        <f t="shared" si="22"/>
        <v>1.1611562519689003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485.3879</v>
      </c>
      <c r="AE289" s="2">
        <f>VLOOKUP(AE$266,AURORA!$C$3:$AC$460,$B289-2020,FALSE)</f>
        <v>20.908370000000001</v>
      </c>
      <c r="AF289" s="2">
        <f>VLOOKUP(AF$266,AURORA!$C$3:$AC$460,$B289-2020,FALSE)</f>
        <v>9090.5049999999992</v>
      </c>
      <c r="AG289" s="2">
        <f>VLOOKUP(AG$266,AURORA!$C$3:$AC$460,$B289-2020,FALSE)</f>
        <v>1.2931029999999999</v>
      </c>
      <c r="AH289" s="2">
        <f>VLOOKUP(AH$266,AURORA!$C$3:$AC$460,$B289-2020,FALSE)</f>
        <v>796.57910000000004</v>
      </c>
      <c r="AI289" s="2">
        <f>VLOOKUP(AI$266,AURORA!$C$3:$AC$460,$B289-2020,FALSE)</f>
        <v>5.6490590000000003</v>
      </c>
      <c r="AJ289" s="2">
        <f>VLOOKUP(AJ$266,AURORA!$C$3:$AC$460,$B289-2020,FALSE)</f>
        <v>0.74247890000000005</v>
      </c>
      <c r="AK289" s="2">
        <f>VLOOKUP(AK$266,AURORA!$C$3:$AC$460,$B289-2020,FALSE)</f>
        <v>0</v>
      </c>
      <c r="AL289" s="2">
        <f>VLOOKUP(AL$266,AURORA!$C$3:$AC$460,$B289-2020,FALSE)</f>
        <v>1006.3579999999999</v>
      </c>
      <c r="AM289" s="2">
        <f>VLOOKUP(AM$266,AURORA!$C$3:$AC$460,$B289-2020,FALSE)</f>
        <v>341.38409999999999</v>
      </c>
      <c r="AN289" s="2">
        <f>VLOOKUP(AN$266,AURORA!$C$3:$AC$460,$B289-2020,FALSE)</f>
        <v>-3.5973570000000003E-2</v>
      </c>
      <c r="AO289" s="2">
        <f>VLOOKUP(AO$266,AURORA!$C$3:$AC$460,$B289-2020,FALSE)</f>
        <v>-32.178809999999999</v>
      </c>
      <c r="AP289" s="2">
        <f>VLOOKUP(AP$266,AURORA!$C$3:$AC$460,$B289-2020,FALSE)</f>
        <v>2187.7150000000001</v>
      </c>
    </row>
    <row r="290" spans="2:42" x14ac:dyDescent="0.35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9100.25</v>
      </c>
      <c r="G290" s="6">
        <f t="shared" si="13"/>
        <v>598.72565200000008</v>
      </c>
      <c r="H290" s="6">
        <f t="shared" si="14"/>
        <v>0</v>
      </c>
      <c r="I290" s="6"/>
      <c r="J290" s="6">
        <f t="shared" si="15"/>
        <v>21.189309999999999</v>
      </c>
      <c r="M290" s="6">
        <f t="shared" si="16"/>
        <v>-32.635930000000002</v>
      </c>
      <c r="N290" s="6">
        <f t="shared" si="17"/>
        <v>866.46494899999993</v>
      </c>
      <c r="O290" s="6">
        <f t="shared" si="18"/>
        <v>2362.6680000000001</v>
      </c>
      <c r="P290" s="6">
        <f t="shared" si="19"/>
        <v>350.77280000000002</v>
      </c>
      <c r="Q290" s="6">
        <f t="shared" si="20"/>
        <v>13267.434781</v>
      </c>
      <c r="R290" s="6">
        <f t="shared" si="21"/>
        <v>12668.709128999999</v>
      </c>
      <c r="S290" s="2">
        <v>11609.191950279461</v>
      </c>
      <c r="T290" s="4">
        <f t="shared" si="22"/>
        <v>1.0912653682752687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595.08519999999999</v>
      </c>
      <c r="AE290" s="2">
        <f>VLOOKUP(AE$266,AURORA!$C$3:$AC$460,$B290-2020,FALSE)</f>
        <v>21.189309999999999</v>
      </c>
      <c r="AF290" s="2">
        <f>VLOOKUP(AF$266,AURORA!$C$3:$AC$460,$B290-2020,FALSE)</f>
        <v>9100.25</v>
      </c>
      <c r="AG290" s="2">
        <f>VLOOKUP(AG$266,AURORA!$C$3:$AC$460,$B290-2020,FALSE)</f>
        <v>1.820319</v>
      </c>
      <c r="AH290" s="2">
        <f>VLOOKUP(AH$266,AURORA!$C$3:$AC$460,$B290-2020,FALSE)</f>
        <v>860.82569999999998</v>
      </c>
      <c r="AI290" s="2">
        <f>VLOOKUP(AI$266,AURORA!$C$3:$AC$460,$B290-2020,FALSE)</f>
        <v>5.6392490000000004</v>
      </c>
      <c r="AJ290" s="2">
        <f>VLOOKUP(AJ$266,AURORA!$C$3:$AC$460,$B290-2020,FALSE)</f>
        <v>1.820133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350.77280000000002</v>
      </c>
      <c r="AN290" s="2">
        <f>VLOOKUP(AN$266,AURORA!$C$3:$AC$460,$B290-2020,FALSE)</f>
        <v>-4.5756860000000003E-2</v>
      </c>
      <c r="AO290" s="2">
        <f>VLOOKUP(AO$266,AURORA!$C$3:$AC$460,$B290-2020,FALSE)</f>
        <v>-32.635930000000002</v>
      </c>
      <c r="AP290" s="2">
        <f>VLOOKUP(AP$266,AURORA!$C$3:$AC$460,$B290-2020,FALSE)</f>
        <v>2362.6680000000001</v>
      </c>
    </row>
    <row r="291" spans="2:42" x14ac:dyDescent="0.35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9107.6389999999992</v>
      </c>
      <c r="G291" s="6">
        <f t="shared" si="13"/>
        <v>511.70574699999997</v>
      </c>
      <c r="H291" s="6">
        <f t="shared" si="14"/>
        <v>0</v>
      </c>
      <c r="I291" s="6"/>
      <c r="J291" s="6">
        <f t="shared" si="15"/>
        <v>20.863810000000001</v>
      </c>
      <c r="M291" s="6">
        <f t="shared" si="16"/>
        <v>-34.562840000000001</v>
      </c>
      <c r="N291" s="6">
        <f t="shared" si="17"/>
        <v>909.01439199999993</v>
      </c>
      <c r="O291" s="6">
        <f t="shared" si="18"/>
        <v>2559.92</v>
      </c>
      <c r="P291" s="6">
        <f t="shared" si="19"/>
        <v>347.7534</v>
      </c>
      <c r="Q291" s="6">
        <f t="shared" si="20"/>
        <v>13422.333508999998</v>
      </c>
      <c r="R291" s="6">
        <f t="shared" si="21"/>
        <v>12910.627761999998</v>
      </c>
      <c r="S291" s="2">
        <v>11663.847278276569</v>
      </c>
      <c r="T291" s="4">
        <f t="shared" si="22"/>
        <v>1.1068927305011533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508.36219999999997</v>
      </c>
      <c r="AE291" s="2">
        <f>VLOOKUP(AE$266,AURORA!$C$3:$AC$460,$B291-2020,FALSE)</f>
        <v>20.863810000000001</v>
      </c>
      <c r="AF291" s="2">
        <f>VLOOKUP(AF$266,AURORA!$C$3:$AC$460,$B291-2020,FALSE)</f>
        <v>9107.6389999999992</v>
      </c>
      <c r="AG291" s="2">
        <f>VLOOKUP(AG$266,AURORA!$C$3:$AC$460,$B291-2020,FALSE)</f>
        <v>1.632072</v>
      </c>
      <c r="AH291" s="2">
        <f>VLOOKUP(AH$266,AURORA!$C$3:$AC$460,$B291-2020,FALSE)</f>
        <v>903.35159999999996</v>
      </c>
      <c r="AI291" s="2">
        <f>VLOOKUP(AI$266,AURORA!$C$3:$AC$460,$B291-2020,FALSE)</f>
        <v>5.6627919999999996</v>
      </c>
      <c r="AJ291" s="2">
        <f>VLOOKUP(AJ$266,AURORA!$C$3:$AC$460,$B291-2020,FALSE)</f>
        <v>1.7114750000000001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347.7534</v>
      </c>
      <c r="AN291" s="2">
        <f>VLOOKUP(AN$266,AURORA!$C$3:$AC$460,$B291-2020,FALSE)</f>
        <v>-6.8221729999999994E-2</v>
      </c>
      <c r="AO291" s="2">
        <f>VLOOKUP(AO$266,AURORA!$C$3:$AC$460,$B291-2020,FALSE)</f>
        <v>-34.562840000000001</v>
      </c>
      <c r="AP291" s="2">
        <f>VLOOKUP(AP$266,AURORA!$C$3:$AC$460,$B291-2020,FALSE)</f>
        <v>2559.92</v>
      </c>
    </row>
    <row r="292" spans="2:42" x14ac:dyDescent="0.35">
      <c r="AP292" t="s">
        <v>450</v>
      </c>
    </row>
  </sheetData>
  <autoFilter ref="B1:R229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35"/>
  <cols>
    <col min="2" max="2" width="5" bestFit="1" customWidth="1"/>
    <col min="3" max="3" width="11.265625" bestFit="1" customWidth="1"/>
    <col min="4" max="18" width="11.265625" customWidth="1"/>
  </cols>
  <sheetData>
    <row r="1" spans="1:18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35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35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35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35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35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35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35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35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35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35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35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35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35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35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35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35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35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35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35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35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35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35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35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35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35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35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35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35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35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35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35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35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35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35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35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35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35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35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35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35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35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35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35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35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35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35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35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35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35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35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35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35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35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35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35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35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35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35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35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35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35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35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35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35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35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35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35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35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35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35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35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35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35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35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35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35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35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35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35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35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35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35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35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35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35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35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35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35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35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35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35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35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35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35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35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35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35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35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35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35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35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35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35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35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35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35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35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35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35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35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35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35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35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35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35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35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35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35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35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35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35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35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35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35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35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35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35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35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35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35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35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35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35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35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35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35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35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35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35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35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35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35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35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35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35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35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35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35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35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35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35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35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35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35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35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35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35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35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35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35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35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35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35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35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35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35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35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35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35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35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35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35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35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35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35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35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35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35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35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35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35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35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35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35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35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35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35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35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35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35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35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35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35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35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35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35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35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35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35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35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35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35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35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35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35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35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35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35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35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35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35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35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35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35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35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35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35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35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35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35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35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35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35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35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35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35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35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35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35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35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35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35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35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35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35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35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35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35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35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35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35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35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35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35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35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35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35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35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35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35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35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35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35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35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35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35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35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35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35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35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35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35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35">
      <c r="B268">
        <v>2022</v>
      </c>
      <c r="C268">
        <v>2022</v>
      </c>
      <c r="D268" s="6">
        <f t="shared" ref="D268:D291" si="11">Z268</f>
        <v>3180.866</v>
      </c>
      <c r="E268" s="6"/>
      <c r="F268" s="6">
        <f t="shared" ref="F268:F291" si="12">U268</f>
        <v>95.591040000000007</v>
      </c>
      <c r="G268" s="6">
        <f t="shared" ref="G268:G291" si="13">T268+X268</f>
        <v>7.6004303000000002</v>
      </c>
      <c r="H268" s="6"/>
      <c r="I268" s="6"/>
      <c r="J268" s="6"/>
      <c r="M268" s="6"/>
      <c r="N268" s="6">
        <f t="shared" ref="N268:N291" si="14">W268+V268</f>
        <v>71.494640000000004</v>
      </c>
      <c r="O268" s="6">
        <f t="shared" ref="O268:O291" si="15">AB268</f>
        <v>920.07060000000001</v>
      </c>
      <c r="P268" s="6">
        <f t="shared" ref="P268:P291" si="16">AA268</f>
        <v>240.4931</v>
      </c>
      <c r="Q268" s="6">
        <f t="shared" ref="Q268:Q291" si="17">SUM(D268:P268)</f>
        <v>4516.1158102999998</v>
      </c>
      <c r="R268" s="6"/>
      <c r="T268" s="2">
        <f>VLOOKUP(T$266,AURORA!$C$3:$AC$460,$B268-2020,FALSE)</f>
        <v>6.9966460000000001</v>
      </c>
      <c r="U268" s="2">
        <f>VLOOKUP(U$266,AURORA!$C$3:$AC$460,$B268-2020,FALSE)</f>
        <v>95.591040000000007</v>
      </c>
      <c r="V268" s="2">
        <f>VLOOKUP(V$266,AURORA!$C$3:$AC$460,$B268-2020,FALSE)</f>
        <v>51.793500000000002</v>
      </c>
      <c r="W268" s="2">
        <f>VLOOKUP(W$266,AURORA!$C$3:$AC$460,$B268-2020,FALSE)</f>
        <v>19.701139999999999</v>
      </c>
      <c r="X268" s="2">
        <f>VLOOKUP(X$266,AURORA!$C$3:$AC$460,$B268-2020,FALSE)</f>
        <v>0.60378430000000005</v>
      </c>
      <c r="Y268" s="2">
        <f>VLOOKUP(Y$266,AURORA!$C$3:$AC$460,$B268-2020,FALSE)</f>
        <v>0</v>
      </c>
      <c r="Z268" s="2">
        <f>VLOOKUP(Z$266,AURORA!$C$3:$AC$460,$B268-2020,FALSE)</f>
        <v>3180.866</v>
      </c>
      <c r="AA268" s="2">
        <f>VLOOKUP(AA$266,AURORA!$C$3:$AC$460,$B268-2020,FALSE)</f>
        <v>240.4931</v>
      </c>
      <c r="AB268" s="2">
        <f>VLOOKUP(AB$266,AURORA!$C$3:$AC$460,$B268-2020,FALSE)</f>
        <v>920.07060000000001</v>
      </c>
      <c r="AC268" s="2"/>
      <c r="AD268" s="2"/>
      <c r="AE268" s="2"/>
      <c r="AF268" s="2"/>
    </row>
    <row r="269" spans="2:32" x14ac:dyDescent="0.35">
      <c r="B269">
        <v>2023</v>
      </c>
      <c r="C269">
        <v>2023</v>
      </c>
      <c r="D269" s="6">
        <f t="shared" si="11"/>
        <v>3077.125</v>
      </c>
      <c r="E269" s="6"/>
      <c r="F269" s="6">
        <f t="shared" si="12"/>
        <v>95.591040000000007</v>
      </c>
      <c r="G269" s="6">
        <f t="shared" si="13"/>
        <v>3.5254844400000001</v>
      </c>
      <c r="H269" s="6"/>
      <c r="I269" s="6"/>
      <c r="J269" s="6"/>
      <c r="M269" s="6"/>
      <c r="N269" s="6">
        <f t="shared" si="14"/>
        <v>94.550150000000002</v>
      </c>
      <c r="O269" s="6">
        <f t="shared" si="15"/>
        <v>984.87739999999997</v>
      </c>
      <c r="P269" s="6">
        <f t="shared" si="16"/>
        <v>240.4931</v>
      </c>
      <c r="Q269" s="6">
        <f t="shared" si="17"/>
        <v>4496.1621744399999</v>
      </c>
      <c r="R269" s="6"/>
      <c r="T269" s="2">
        <f>VLOOKUP(T$266,AURORA!$C$3:$AC$460,$B269-2020,FALSE)</f>
        <v>3.5017469999999999</v>
      </c>
      <c r="U269" s="2">
        <f>VLOOKUP(U$266,AURORA!$C$3:$AC$460,$B269-2020,FALSE)</f>
        <v>95.591040000000007</v>
      </c>
      <c r="V269" s="2">
        <f>VLOOKUP(V$266,AURORA!$C$3:$AC$460,$B269-2020,FALSE)</f>
        <v>74.833789999999993</v>
      </c>
      <c r="W269" s="2">
        <f>VLOOKUP(W$266,AURORA!$C$3:$AC$460,$B269-2020,FALSE)</f>
        <v>19.716360000000002</v>
      </c>
      <c r="X269" s="2">
        <f>VLOOKUP(X$266,AURORA!$C$3:$AC$460,$B269-2020,FALSE)</f>
        <v>2.3737439999999999E-2</v>
      </c>
      <c r="Y269" s="2">
        <f>VLOOKUP(Y$266,AURORA!$C$3:$AC$460,$B269-2020,FALSE)</f>
        <v>0</v>
      </c>
      <c r="Z269" s="2">
        <f>VLOOKUP(Z$266,AURORA!$C$3:$AC$460,$B269-2020,FALSE)</f>
        <v>3077.125</v>
      </c>
      <c r="AA269" s="2">
        <f>VLOOKUP(AA$266,AURORA!$C$3:$AC$460,$B269-2020,FALSE)</f>
        <v>240.4931</v>
      </c>
      <c r="AB269" s="2">
        <f>VLOOKUP(AB$266,AURORA!$C$3:$AC$460,$B269-2020,FALSE)</f>
        <v>984.87739999999997</v>
      </c>
      <c r="AC269" s="2"/>
      <c r="AD269" s="2"/>
      <c r="AE269" s="2"/>
      <c r="AF269" s="2"/>
    </row>
    <row r="270" spans="2:32" x14ac:dyDescent="0.35">
      <c r="B270">
        <v>2024</v>
      </c>
      <c r="C270">
        <v>2024</v>
      </c>
      <c r="D270" s="6">
        <f t="shared" si="11"/>
        <v>2907.9340000000002</v>
      </c>
      <c r="E270" s="6"/>
      <c r="F270" s="6">
        <f t="shared" si="12"/>
        <v>95.427250000000001</v>
      </c>
      <c r="G270" s="6">
        <f t="shared" si="13"/>
        <v>5.5610906599999996</v>
      </c>
      <c r="H270" s="6"/>
      <c r="I270" s="6"/>
      <c r="J270" s="6"/>
      <c r="M270" s="6"/>
      <c r="N270" s="6">
        <f t="shared" si="14"/>
        <v>109.72942999999999</v>
      </c>
      <c r="O270" s="6">
        <f t="shared" si="15"/>
        <v>1057.393</v>
      </c>
      <c r="P270" s="6">
        <f t="shared" si="16"/>
        <v>240.54990000000001</v>
      </c>
      <c r="Q270" s="6">
        <f t="shared" si="17"/>
        <v>4416.5946706600007</v>
      </c>
      <c r="R270" s="6"/>
      <c r="T270" s="2">
        <f>VLOOKUP(T$266,AURORA!$C$3:$AC$460,$B270-2020,FALSE)</f>
        <v>5.5052110000000001</v>
      </c>
      <c r="U270" s="2">
        <f>VLOOKUP(U$266,AURORA!$C$3:$AC$460,$B270-2020,FALSE)</f>
        <v>95.427250000000001</v>
      </c>
      <c r="V270" s="2">
        <f>VLOOKUP(V$266,AURORA!$C$3:$AC$460,$B270-2020,FALSE)</f>
        <v>90.006799999999998</v>
      </c>
      <c r="W270" s="2">
        <f>VLOOKUP(W$266,AURORA!$C$3:$AC$460,$B270-2020,FALSE)</f>
        <v>19.722629999999999</v>
      </c>
      <c r="X270" s="2">
        <f>VLOOKUP(X$266,AURORA!$C$3:$AC$460,$B270-2020,FALSE)</f>
        <v>5.5879659999999998E-2</v>
      </c>
      <c r="Y270" s="2">
        <f>VLOOKUP(Y$266,AURORA!$C$3:$AC$460,$B270-2020,FALSE)</f>
        <v>0</v>
      </c>
      <c r="Z270" s="2">
        <f>VLOOKUP(Z$266,AURORA!$C$3:$AC$460,$B270-2020,FALSE)</f>
        <v>2907.9340000000002</v>
      </c>
      <c r="AA270" s="2">
        <f>VLOOKUP(AA$266,AURORA!$C$3:$AC$460,$B270-2020,FALSE)</f>
        <v>240.54990000000001</v>
      </c>
      <c r="AB270" s="2">
        <f>VLOOKUP(AB$266,AURORA!$C$3:$AC$460,$B270-2020,FALSE)</f>
        <v>1057.393</v>
      </c>
      <c r="AC270" s="2"/>
      <c r="AD270" s="2"/>
      <c r="AE270" s="2"/>
      <c r="AF270" s="2"/>
    </row>
    <row r="271" spans="2:32" x14ac:dyDescent="0.35">
      <c r="B271">
        <v>2025</v>
      </c>
      <c r="C271">
        <v>2025</v>
      </c>
      <c r="D271" s="6">
        <f t="shared" si="11"/>
        <v>2952.596</v>
      </c>
      <c r="E271" s="6"/>
      <c r="F271" s="6">
        <f t="shared" si="12"/>
        <v>95.591040000000007</v>
      </c>
      <c r="G271" s="6">
        <f t="shared" si="13"/>
        <v>4.5796892299999996</v>
      </c>
      <c r="H271" s="6"/>
      <c r="I271" s="6"/>
      <c r="J271" s="6"/>
      <c r="M271" s="6"/>
      <c r="N271" s="6">
        <f t="shared" si="14"/>
        <v>122.3218</v>
      </c>
      <c r="O271" s="6">
        <f t="shared" si="15"/>
        <v>1088.1890000000001</v>
      </c>
      <c r="P271" s="6">
        <f t="shared" si="16"/>
        <v>240.4931</v>
      </c>
      <c r="Q271" s="6">
        <f t="shared" si="17"/>
        <v>4503.7706292299999</v>
      </c>
      <c r="R271" s="6"/>
      <c r="T271" s="2">
        <f>VLOOKUP(T$266,AURORA!$C$3:$AC$460,$B271-2020,FALSE)</f>
        <v>4.5022869999999999</v>
      </c>
      <c r="U271" s="2">
        <f>VLOOKUP(U$266,AURORA!$C$3:$AC$460,$B271-2020,FALSE)</f>
        <v>95.591040000000007</v>
      </c>
      <c r="V271" s="2">
        <f>VLOOKUP(V$266,AURORA!$C$3:$AC$460,$B271-2020,FALSE)</f>
        <v>102.5536</v>
      </c>
      <c r="W271" s="2">
        <f>VLOOKUP(W$266,AURORA!$C$3:$AC$460,$B271-2020,FALSE)</f>
        <v>19.7682</v>
      </c>
      <c r="X271" s="2">
        <f>VLOOKUP(X$266,AURORA!$C$3:$AC$460,$B271-2020,FALSE)</f>
        <v>7.7402230000000002E-2</v>
      </c>
      <c r="Y271" s="2">
        <f>VLOOKUP(Y$266,AURORA!$C$3:$AC$460,$B271-2020,FALSE)</f>
        <v>0</v>
      </c>
      <c r="Z271" s="2">
        <f>VLOOKUP(Z$266,AURORA!$C$3:$AC$460,$B271-2020,FALSE)</f>
        <v>2952.596</v>
      </c>
      <c r="AA271" s="2">
        <f>VLOOKUP(AA$266,AURORA!$C$3:$AC$460,$B271-2020,FALSE)</f>
        <v>240.4931</v>
      </c>
      <c r="AB271" s="2">
        <f>VLOOKUP(AB$266,AURORA!$C$3:$AC$460,$B271-2020,FALSE)</f>
        <v>1088.1890000000001</v>
      </c>
      <c r="AC271" s="2"/>
      <c r="AD271" s="2"/>
      <c r="AE271" s="2"/>
      <c r="AF271" s="2"/>
    </row>
    <row r="272" spans="2:32" x14ac:dyDescent="0.35">
      <c r="B272">
        <v>2026</v>
      </c>
      <c r="C272">
        <v>2026</v>
      </c>
      <c r="D272" s="6">
        <f t="shared" si="11"/>
        <v>2840.8649999999998</v>
      </c>
      <c r="E272" s="6"/>
      <c r="F272" s="6">
        <f t="shared" si="12"/>
        <v>95.591040000000007</v>
      </c>
      <c r="G272" s="6">
        <f t="shared" si="13"/>
        <v>6.7235132999999996</v>
      </c>
      <c r="H272" s="6"/>
      <c r="I272" s="6"/>
      <c r="J272" s="6"/>
      <c r="M272" s="6"/>
      <c r="N272" s="6">
        <f t="shared" si="14"/>
        <v>135.40294</v>
      </c>
      <c r="O272" s="6">
        <f t="shared" si="15"/>
        <v>1129.5350000000001</v>
      </c>
      <c r="P272" s="6">
        <f t="shared" si="16"/>
        <v>240.4931</v>
      </c>
      <c r="Q272" s="6">
        <f t="shared" si="17"/>
        <v>4448.610593299999</v>
      </c>
      <c r="R272" s="6"/>
      <c r="T272" s="2">
        <f>VLOOKUP(T$266,AURORA!$C$3:$AC$460,$B272-2020,FALSE)</f>
        <v>6.5968879999999999</v>
      </c>
      <c r="U272" s="2">
        <f>VLOOKUP(U$266,AURORA!$C$3:$AC$460,$B272-2020,FALSE)</f>
        <v>95.591040000000007</v>
      </c>
      <c r="V272" s="2">
        <f>VLOOKUP(V$266,AURORA!$C$3:$AC$460,$B272-2020,FALSE)</f>
        <v>115.68089999999999</v>
      </c>
      <c r="W272" s="2">
        <f>VLOOKUP(W$266,AURORA!$C$3:$AC$460,$B272-2020,FALSE)</f>
        <v>19.72204</v>
      </c>
      <c r="X272" s="2">
        <f>VLOOKUP(X$266,AURORA!$C$3:$AC$460,$B272-2020,FALSE)</f>
        <v>0.1266253</v>
      </c>
      <c r="Y272" s="2">
        <f>VLOOKUP(Y$266,AURORA!$C$3:$AC$460,$B272-2020,FALSE)</f>
        <v>0</v>
      </c>
      <c r="Z272" s="2">
        <f>VLOOKUP(Z$266,AURORA!$C$3:$AC$460,$B272-2020,FALSE)</f>
        <v>2840.8649999999998</v>
      </c>
      <c r="AA272" s="2">
        <f>VLOOKUP(AA$266,AURORA!$C$3:$AC$460,$B272-2020,FALSE)</f>
        <v>240.4931</v>
      </c>
      <c r="AB272" s="2">
        <f>VLOOKUP(AB$266,AURORA!$C$3:$AC$460,$B272-2020,FALSE)</f>
        <v>1129.5350000000001</v>
      </c>
      <c r="AC272" s="2"/>
      <c r="AD272" s="2"/>
      <c r="AE272" s="2"/>
      <c r="AF272" s="2"/>
    </row>
    <row r="273" spans="2:32" x14ac:dyDescent="0.35">
      <c r="B273">
        <v>2027</v>
      </c>
      <c r="C273">
        <v>2027</v>
      </c>
      <c r="D273" s="6">
        <f t="shared" si="11"/>
        <v>2881.91</v>
      </c>
      <c r="E273" s="6"/>
      <c r="F273" s="6">
        <f t="shared" si="12"/>
        <v>95.591040000000007</v>
      </c>
      <c r="G273" s="6">
        <f t="shared" si="13"/>
        <v>7.8942707300000006</v>
      </c>
      <c r="H273" s="6"/>
      <c r="I273" s="6"/>
      <c r="J273" s="6"/>
      <c r="M273" s="6"/>
      <c r="N273" s="6">
        <f t="shared" si="14"/>
        <v>151.16155000000001</v>
      </c>
      <c r="O273" s="6">
        <f t="shared" si="15"/>
        <v>1187.817</v>
      </c>
      <c r="P273" s="6">
        <f t="shared" si="16"/>
        <v>240.4931</v>
      </c>
      <c r="Q273" s="6">
        <f t="shared" si="17"/>
        <v>4564.8669607299989</v>
      </c>
      <c r="R273" s="6"/>
      <c r="T273" s="2">
        <f>VLOOKUP(T$266,AURORA!$C$3:$AC$460,$B273-2020,FALSE)</f>
        <v>7.8244100000000003</v>
      </c>
      <c r="U273" s="2">
        <f>VLOOKUP(U$266,AURORA!$C$3:$AC$460,$B273-2020,FALSE)</f>
        <v>95.591040000000007</v>
      </c>
      <c r="V273" s="2">
        <f>VLOOKUP(V$266,AURORA!$C$3:$AC$460,$B273-2020,FALSE)</f>
        <v>131.47130000000001</v>
      </c>
      <c r="W273" s="2">
        <f>VLOOKUP(W$266,AURORA!$C$3:$AC$460,$B273-2020,FALSE)</f>
        <v>19.690249999999999</v>
      </c>
      <c r="X273" s="2">
        <f>VLOOKUP(X$266,AURORA!$C$3:$AC$460,$B273-2020,FALSE)</f>
        <v>6.9860729999999996E-2</v>
      </c>
      <c r="Y273" s="2">
        <f>VLOOKUP(Y$266,AURORA!$C$3:$AC$460,$B273-2020,FALSE)</f>
        <v>0</v>
      </c>
      <c r="Z273" s="2">
        <f>VLOOKUP(Z$266,AURORA!$C$3:$AC$460,$B273-2020,FALSE)</f>
        <v>2881.91</v>
      </c>
      <c r="AA273" s="2">
        <f>VLOOKUP(AA$266,AURORA!$C$3:$AC$460,$B273-2020,FALSE)</f>
        <v>240.4931</v>
      </c>
      <c r="AB273" s="2">
        <f>VLOOKUP(AB$266,AURORA!$C$3:$AC$460,$B273-2020,FALSE)</f>
        <v>1187.817</v>
      </c>
      <c r="AC273" s="2"/>
      <c r="AD273" s="2"/>
      <c r="AE273" s="2"/>
      <c r="AF273" s="2"/>
    </row>
    <row r="274" spans="2:32" x14ac:dyDescent="0.35">
      <c r="B274">
        <v>2028</v>
      </c>
      <c r="C274">
        <v>2028</v>
      </c>
      <c r="D274" s="6">
        <f t="shared" si="11"/>
        <v>2431.3069999999998</v>
      </c>
      <c r="E274" s="6"/>
      <c r="F274" s="6">
        <f t="shared" si="12"/>
        <v>95.427250000000001</v>
      </c>
      <c r="G274" s="6">
        <f t="shared" si="13"/>
        <v>12.061309700000001</v>
      </c>
      <c r="H274" s="6"/>
      <c r="I274" s="6"/>
      <c r="J274" s="6"/>
      <c r="M274" s="6"/>
      <c r="N274" s="6">
        <f t="shared" si="14"/>
        <v>167.90649000000002</v>
      </c>
      <c r="O274" s="6">
        <f t="shared" si="15"/>
        <v>1260.7819999999999</v>
      </c>
      <c r="P274" s="6">
        <f t="shared" si="16"/>
        <v>240.54990000000001</v>
      </c>
      <c r="Q274" s="6">
        <f t="shared" si="17"/>
        <v>4208.0339496999995</v>
      </c>
      <c r="R274" s="6"/>
      <c r="T274" s="2">
        <f>VLOOKUP(T$266,AURORA!$C$3:$AC$460,$B274-2020,FALSE)</f>
        <v>11.95092</v>
      </c>
      <c r="U274" s="2">
        <f>VLOOKUP(U$266,AURORA!$C$3:$AC$460,$B274-2020,FALSE)</f>
        <v>95.427250000000001</v>
      </c>
      <c r="V274" s="2">
        <f>VLOOKUP(V$266,AURORA!$C$3:$AC$460,$B274-2020,FALSE)</f>
        <v>148.18360000000001</v>
      </c>
      <c r="W274" s="2">
        <f>VLOOKUP(W$266,AURORA!$C$3:$AC$460,$B274-2020,FALSE)</f>
        <v>19.72289</v>
      </c>
      <c r="X274" s="2">
        <f>VLOOKUP(X$266,AURORA!$C$3:$AC$460,$B274-2020,FALSE)</f>
        <v>0.11038969999999999</v>
      </c>
      <c r="Y274" s="2">
        <f>VLOOKUP(Y$266,AURORA!$C$3:$AC$460,$B274-2020,FALSE)</f>
        <v>0</v>
      </c>
      <c r="Z274" s="2">
        <f>VLOOKUP(Z$266,AURORA!$C$3:$AC$460,$B274-2020,FALSE)</f>
        <v>2431.3069999999998</v>
      </c>
      <c r="AA274" s="2">
        <f>VLOOKUP(AA$266,AURORA!$C$3:$AC$460,$B274-2020,FALSE)</f>
        <v>240.54990000000001</v>
      </c>
      <c r="AB274" s="2">
        <f>VLOOKUP(AB$266,AURORA!$C$3:$AC$460,$B274-2020,FALSE)</f>
        <v>1260.7819999999999</v>
      </c>
      <c r="AC274" s="2"/>
      <c r="AD274" s="2"/>
      <c r="AE274" s="2"/>
      <c r="AF274" s="2"/>
    </row>
    <row r="275" spans="2:32" x14ac:dyDescent="0.35">
      <c r="B275">
        <v>2029</v>
      </c>
      <c r="C275">
        <v>2029</v>
      </c>
      <c r="D275" s="6">
        <f t="shared" si="11"/>
        <v>2184.4450000000002</v>
      </c>
      <c r="E275" s="6"/>
      <c r="F275" s="6">
        <f t="shared" si="12"/>
        <v>95.591040000000007</v>
      </c>
      <c r="G275" s="6">
        <f t="shared" si="13"/>
        <v>15.0796831</v>
      </c>
      <c r="H275" s="6"/>
      <c r="I275" s="6"/>
      <c r="J275" s="6"/>
      <c r="M275" s="6"/>
      <c r="N275" s="6">
        <f t="shared" si="14"/>
        <v>195.60956000000002</v>
      </c>
      <c r="O275" s="6">
        <f t="shared" si="15"/>
        <v>1335.2070000000001</v>
      </c>
      <c r="P275" s="6">
        <f t="shared" si="16"/>
        <v>240.4931</v>
      </c>
      <c r="Q275" s="6">
        <f t="shared" si="17"/>
        <v>4066.4253831000001</v>
      </c>
      <c r="R275" s="6"/>
      <c r="T275" s="2">
        <f>VLOOKUP(T$266,AURORA!$C$3:$AC$460,$B275-2020,FALSE)</f>
        <v>14.89805</v>
      </c>
      <c r="U275" s="2">
        <f>VLOOKUP(U$266,AURORA!$C$3:$AC$460,$B275-2020,FALSE)</f>
        <v>95.591040000000007</v>
      </c>
      <c r="V275" s="2">
        <f>VLOOKUP(V$266,AURORA!$C$3:$AC$460,$B275-2020,FALSE)</f>
        <v>175.90360000000001</v>
      </c>
      <c r="W275" s="2">
        <f>VLOOKUP(W$266,AURORA!$C$3:$AC$460,$B275-2020,FALSE)</f>
        <v>19.705960000000001</v>
      </c>
      <c r="X275" s="2">
        <f>VLOOKUP(X$266,AURORA!$C$3:$AC$460,$B275-2020,FALSE)</f>
        <v>0.18163309999999999</v>
      </c>
      <c r="Y275" s="2">
        <f>VLOOKUP(Y$266,AURORA!$C$3:$AC$460,$B275-2020,FALSE)</f>
        <v>0</v>
      </c>
      <c r="Z275" s="2">
        <f>VLOOKUP(Z$266,AURORA!$C$3:$AC$460,$B275-2020,FALSE)</f>
        <v>2184.4450000000002</v>
      </c>
      <c r="AA275" s="2">
        <f>VLOOKUP(AA$266,AURORA!$C$3:$AC$460,$B275-2020,FALSE)</f>
        <v>240.4931</v>
      </c>
      <c r="AB275" s="2">
        <f>VLOOKUP(AB$266,AURORA!$C$3:$AC$460,$B275-2020,FALSE)</f>
        <v>1335.2070000000001</v>
      </c>
      <c r="AC275" s="2"/>
      <c r="AD275" s="2"/>
      <c r="AE275" s="2"/>
      <c r="AF275" s="2"/>
    </row>
    <row r="276" spans="2:32" x14ac:dyDescent="0.35">
      <c r="B276">
        <v>2030</v>
      </c>
      <c r="C276">
        <v>2030</v>
      </c>
      <c r="D276" s="6">
        <f t="shared" si="11"/>
        <v>2160.9119999999998</v>
      </c>
      <c r="E276" s="6"/>
      <c r="F276" s="6">
        <f t="shared" si="12"/>
        <v>95.591040000000007</v>
      </c>
      <c r="G276" s="6">
        <f t="shared" si="13"/>
        <v>15.406474000000001</v>
      </c>
      <c r="H276" s="6"/>
      <c r="I276" s="6"/>
      <c r="J276" s="6"/>
      <c r="M276" s="6"/>
      <c r="N276" s="6">
        <f t="shared" si="14"/>
        <v>217.05423000000002</v>
      </c>
      <c r="O276" s="6">
        <f t="shared" si="15"/>
        <v>1410.9179999999999</v>
      </c>
      <c r="P276" s="6">
        <f t="shared" si="16"/>
        <v>240.4931</v>
      </c>
      <c r="Q276" s="6">
        <f t="shared" si="17"/>
        <v>4140.374843999999</v>
      </c>
      <c r="R276" s="6"/>
      <c r="T276" s="2">
        <f>VLOOKUP(T$266,AURORA!$C$3:$AC$460,$B276-2020,FALSE)</f>
        <v>11.447480000000001</v>
      </c>
      <c r="U276" s="2">
        <f>VLOOKUP(U$266,AURORA!$C$3:$AC$460,$B276-2020,FALSE)</f>
        <v>95.591040000000007</v>
      </c>
      <c r="V276" s="2">
        <f>VLOOKUP(V$266,AURORA!$C$3:$AC$460,$B276-2020,FALSE)</f>
        <v>197.34460000000001</v>
      </c>
      <c r="W276" s="2">
        <f>VLOOKUP(W$266,AURORA!$C$3:$AC$460,$B276-2020,FALSE)</f>
        <v>19.709630000000001</v>
      </c>
      <c r="X276" s="2">
        <f>VLOOKUP(X$266,AURORA!$C$3:$AC$460,$B276-2020,FALSE)</f>
        <v>3.9589940000000001</v>
      </c>
      <c r="Y276" s="2">
        <f>VLOOKUP(Y$266,AURORA!$C$3:$AC$460,$B276-2020,FALSE)</f>
        <v>0</v>
      </c>
      <c r="Z276" s="2">
        <f>VLOOKUP(Z$266,AURORA!$C$3:$AC$460,$B276-2020,FALSE)</f>
        <v>2160.9119999999998</v>
      </c>
      <c r="AA276" s="2">
        <f>VLOOKUP(AA$266,AURORA!$C$3:$AC$460,$B276-2020,FALSE)</f>
        <v>240.4931</v>
      </c>
      <c r="AB276" s="2">
        <f>VLOOKUP(AB$266,AURORA!$C$3:$AC$460,$B276-2020,FALSE)</f>
        <v>1410.9179999999999</v>
      </c>
      <c r="AC276" s="2"/>
      <c r="AD276" s="2"/>
      <c r="AE276" s="2"/>
      <c r="AF276" s="2"/>
    </row>
    <row r="277" spans="2:32" x14ac:dyDescent="0.35">
      <c r="B277">
        <v>2031</v>
      </c>
      <c r="C277">
        <v>2031</v>
      </c>
      <c r="D277" s="6">
        <f t="shared" si="11"/>
        <v>2154.422</v>
      </c>
      <c r="E277" s="6"/>
      <c r="F277" s="6">
        <f t="shared" si="12"/>
        <v>95.591040000000007</v>
      </c>
      <c r="G277" s="6">
        <f t="shared" si="13"/>
        <v>24.029273</v>
      </c>
      <c r="H277" s="6"/>
      <c r="I277" s="6"/>
      <c r="J277" s="6"/>
      <c r="M277" s="6"/>
      <c r="N277" s="6">
        <f t="shared" si="14"/>
        <v>239.60310000000001</v>
      </c>
      <c r="O277" s="6">
        <f t="shared" si="15"/>
        <v>1473.829</v>
      </c>
      <c r="P277" s="6">
        <f t="shared" si="16"/>
        <v>240.4931</v>
      </c>
      <c r="Q277" s="6">
        <f t="shared" si="17"/>
        <v>4227.9675129999996</v>
      </c>
      <c r="R277" s="6"/>
      <c r="T277" s="2">
        <f>VLOOKUP(T$266,AURORA!$C$3:$AC$460,$B277-2020,FALSE)</f>
        <v>15.70321</v>
      </c>
      <c r="U277" s="2">
        <f>VLOOKUP(U$266,AURORA!$C$3:$AC$460,$B277-2020,FALSE)</f>
        <v>95.591040000000007</v>
      </c>
      <c r="V277" s="2">
        <f>VLOOKUP(V$266,AURORA!$C$3:$AC$460,$B277-2020,FALSE)</f>
        <v>219.8349</v>
      </c>
      <c r="W277" s="2">
        <f>VLOOKUP(W$266,AURORA!$C$3:$AC$460,$B277-2020,FALSE)</f>
        <v>19.7682</v>
      </c>
      <c r="X277" s="2">
        <f>VLOOKUP(X$266,AURORA!$C$3:$AC$460,$B277-2020,FALSE)</f>
        <v>8.3260629999999995</v>
      </c>
      <c r="Y277" s="2">
        <f>VLOOKUP(Y$266,AURORA!$C$3:$AC$460,$B277-2020,FALSE)</f>
        <v>0</v>
      </c>
      <c r="Z277" s="2">
        <f>VLOOKUP(Z$266,AURORA!$C$3:$AC$460,$B277-2020,FALSE)</f>
        <v>2154.422</v>
      </c>
      <c r="AA277" s="2">
        <f>VLOOKUP(AA$266,AURORA!$C$3:$AC$460,$B277-2020,FALSE)</f>
        <v>240.4931</v>
      </c>
      <c r="AB277" s="2">
        <f>VLOOKUP(AB$266,AURORA!$C$3:$AC$460,$B277-2020,FALSE)</f>
        <v>1473.829</v>
      </c>
      <c r="AC277" s="2"/>
      <c r="AD277" s="2"/>
      <c r="AE277" s="2"/>
      <c r="AF277" s="2"/>
    </row>
    <row r="278" spans="2:32" x14ac:dyDescent="0.35">
      <c r="B278">
        <v>2032</v>
      </c>
      <c r="C278">
        <v>2032</v>
      </c>
      <c r="D278" s="6">
        <f t="shared" si="11"/>
        <v>2152.067</v>
      </c>
      <c r="E278" s="6"/>
      <c r="F278" s="6">
        <f t="shared" si="12"/>
        <v>95.427250000000001</v>
      </c>
      <c r="G278" s="6">
        <f t="shared" si="13"/>
        <v>22.314045</v>
      </c>
      <c r="H278" s="6"/>
      <c r="I278" s="6"/>
      <c r="J278" s="6"/>
      <c r="M278" s="6"/>
      <c r="N278" s="6">
        <f t="shared" si="14"/>
        <v>259.51042000000001</v>
      </c>
      <c r="O278" s="6">
        <f t="shared" si="15"/>
        <v>1520.0730000000001</v>
      </c>
      <c r="P278" s="6">
        <f t="shared" si="16"/>
        <v>240.51419999999999</v>
      </c>
      <c r="Q278" s="6">
        <f t="shared" si="17"/>
        <v>4289.9059150000003</v>
      </c>
      <c r="R278" s="6"/>
      <c r="T278" s="2">
        <f>VLOOKUP(T$266,AURORA!$C$3:$AC$460,$B278-2020,FALSE)</f>
        <v>14.056330000000001</v>
      </c>
      <c r="U278" s="2">
        <f>VLOOKUP(U$266,AURORA!$C$3:$AC$460,$B278-2020,FALSE)</f>
        <v>95.427250000000001</v>
      </c>
      <c r="V278" s="2">
        <f>VLOOKUP(V$266,AURORA!$C$3:$AC$460,$B278-2020,FALSE)</f>
        <v>239.83840000000001</v>
      </c>
      <c r="W278" s="2">
        <f>VLOOKUP(W$266,AURORA!$C$3:$AC$460,$B278-2020,FALSE)</f>
        <v>19.67202</v>
      </c>
      <c r="X278" s="2">
        <f>VLOOKUP(X$266,AURORA!$C$3:$AC$460,$B278-2020,FALSE)</f>
        <v>8.2577149999999993</v>
      </c>
      <c r="Y278" s="2">
        <f>VLOOKUP(Y$266,AURORA!$C$3:$AC$460,$B278-2020,FALSE)</f>
        <v>0</v>
      </c>
      <c r="Z278" s="2">
        <f>VLOOKUP(Z$266,AURORA!$C$3:$AC$460,$B278-2020,FALSE)</f>
        <v>2152.067</v>
      </c>
      <c r="AA278" s="2">
        <f>VLOOKUP(AA$266,AURORA!$C$3:$AC$460,$B278-2020,FALSE)</f>
        <v>240.51419999999999</v>
      </c>
      <c r="AB278" s="2">
        <f>VLOOKUP(AB$266,AURORA!$C$3:$AC$460,$B278-2020,FALSE)</f>
        <v>1520.0730000000001</v>
      </c>
      <c r="AC278" s="2"/>
      <c r="AD278" s="2"/>
      <c r="AE278" s="2"/>
      <c r="AF278" s="2"/>
    </row>
    <row r="279" spans="2:32" x14ac:dyDescent="0.35">
      <c r="B279">
        <v>2033</v>
      </c>
      <c r="C279">
        <v>2033</v>
      </c>
      <c r="D279" s="6">
        <f t="shared" si="11"/>
        <v>2136.1460000000002</v>
      </c>
      <c r="E279" s="6"/>
      <c r="F279" s="6">
        <f t="shared" si="12"/>
        <v>95.591040000000007</v>
      </c>
      <c r="G279" s="6">
        <f t="shared" si="13"/>
        <v>24.539479999999998</v>
      </c>
      <c r="H279" s="6"/>
      <c r="I279" s="6"/>
      <c r="J279" s="6"/>
      <c r="M279" s="6"/>
      <c r="N279" s="6">
        <f t="shared" si="14"/>
        <v>281.43013999999999</v>
      </c>
      <c r="O279" s="6">
        <f t="shared" si="15"/>
        <v>1565.893</v>
      </c>
      <c r="P279" s="6">
        <f t="shared" si="16"/>
        <v>240.39879999999999</v>
      </c>
      <c r="Q279" s="6">
        <f t="shared" si="17"/>
        <v>4343.9984599999998</v>
      </c>
      <c r="R279" s="6"/>
      <c r="T279" s="2">
        <f>VLOOKUP(T$266,AURORA!$C$3:$AC$460,$B279-2020,FALSE)</f>
        <v>14.039479999999999</v>
      </c>
      <c r="U279" s="2">
        <f>VLOOKUP(U$266,AURORA!$C$3:$AC$460,$B279-2020,FALSE)</f>
        <v>95.591040000000007</v>
      </c>
      <c r="V279" s="2">
        <f>VLOOKUP(V$266,AURORA!$C$3:$AC$460,$B279-2020,FALSE)</f>
        <v>261.72899999999998</v>
      </c>
      <c r="W279" s="2">
        <f>VLOOKUP(W$266,AURORA!$C$3:$AC$460,$B279-2020,FALSE)</f>
        <v>19.701139999999999</v>
      </c>
      <c r="X279" s="2">
        <f>VLOOKUP(X$266,AURORA!$C$3:$AC$460,$B279-2020,FALSE)</f>
        <v>10.5</v>
      </c>
      <c r="Y279" s="2">
        <f>VLOOKUP(Y$266,AURORA!$C$3:$AC$460,$B279-2020,FALSE)</f>
        <v>0</v>
      </c>
      <c r="Z279" s="2">
        <f>VLOOKUP(Z$266,AURORA!$C$3:$AC$460,$B279-2020,FALSE)</f>
        <v>2136.1460000000002</v>
      </c>
      <c r="AA279" s="2">
        <f>VLOOKUP(AA$266,AURORA!$C$3:$AC$460,$B279-2020,FALSE)</f>
        <v>240.39879999999999</v>
      </c>
      <c r="AB279" s="2">
        <f>VLOOKUP(AB$266,AURORA!$C$3:$AC$460,$B279-2020,FALSE)</f>
        <v>1565.893</v>
      </c>
      <c r="AC279" s="2"/>
      <c r="AD279" s="2"/>
      <c r="AE279" s="2"/>
      <c r="AF279" s="2"/>
    </row>
    <row r="280" spans="2:32" x14ac:dyDescent="0.35">
      <c r="B280">
        <v>2034</v>
      </c>
      <c r="C280">
        <v>2034</v>
      </c>
      <c r="D280" s="6">
        <f t="shared" si="11"/>
        <v>2105.7510000000002</v>
      </c>
      <c r="E280" s="6"/>
      <c r="F280" s="6">
        <f t="shared" si="12"/>
        <v>95.591040000000007</v>
      </c>
      <c r="G280" s="6">
        <f t="shared" si="13"/>
        <v>25.234059999999999</v>
      </c>
      <c r="H280" s="6"/>
      <c r="I280" s="6"/>
      <c r="J280" s="6"/>
      <c r="M280" s="6"/>
      <c r="N280" s="6">
        <f t="shared" si="14"/>
        <v>303.31835999999998</v>
      </c>
      <c r="O280" s="6">
        <f t="shared" si="15"/>
        <v>1615.068</v>
      </c>
      <c r="P280" s="6">
        <f t="shared" si="16"/>
        <v>240.4444</v>
      </c>
      <c r="Q280" s="6">
        <f t="shared" si="17"/>
        <v>4385.406860000001</v>
      </c>
      <c r="R280" s="6"/>
      <c r="T280" s="2">
        <f>VLOOKUP(T$266,AURORA!$C$3:$AC$460,$B280-2020,FALSE)</f>
        <v>13.061579999999999</v>
      </c>
      <c r="U280" s="2">
        <f>VLOOKUP(U$266,AURORA!$C$3:$AC$460,$B280-2020,FALSE)</f>
        <v>95.591040000000007</v>
      </c>
      <c r="V280" s="2">
        <f>VLOOKUP(V$266,AURORA!$C$3:$AC$460,$B280-2020,FALSE)</f>
        <v>283.60199999999998</v>
      </c>
      <c r="W280" s="2">
        <f>VLOOKUP(W$266,AURORA!$C$3:$AC$460,$B280-2020,FALSE)</f>
        <v>19.716360000000002</v>
      </c>
      <c r="X280" s="2">
        <f>VLOOKUP(X$266,AURORA!$C$3:$AC$460,$B280-2020,FALSE)</f>
        <v>12.17248</v>
      </c>
      <c r="Y280" s="2">
        <f>VLOOKUP(Y$266,AURORA!$C$3:$AC$460,$B280-2020,FALSE)</f>
        <v>0</v>
      </c>
      <c r="Z280" s="2">
        <f>VLOOKUP(Z$266,AURORA!$C$3:$AC$460,$B280-2020,FALSE)</f>
        <v>2105.7510000000002</v>
      </c>
      <c r="AA280" s="2">
        <f>VLOOKUP(AA$266,AURORA!$C$3:$AC$460,$B280-2020,FALSE)</f>
        <v>240.4444</v>
      </c>
      <c r="AB280" s="2">
        <f>VLOOKUP(AB$266,AURORA!$C$3:$AC$460,$B280-2020,FALSE)</f>
        <v>1615.068</v>
      </c>
      <c r="AC280" s="2"/>
      <c r="AD280" s="2"/>
      <c r="AE280" s="2"/>
      <c r="AF280" s="2"/>
    </row>
    <row r="281" spans="2:32" x14ac:dyDescent="0.35">
      <c r="B281">
        <v>2035</v>
      </c>
      <c r="C281">
        <v>2035</v>
      </c>
      <c r="D281" s="6">
        <f t="shared" si="11"/>
        <v>2060.056</v>
      </c>
      <c r="E281" s="6"/>
      <c r="F281" s="6">
        <f t="shared" si="12"/>
        <v>95.591040000000007</v>
      </c>
      <c r="G281" s="6">
        <f t="shared" si="13"/>
        <v>26.183019999999999</v>
      </c>
      <c r="H281" s="6"/>
      <c r="I281" s="6"/>
      <c r="J281" s="6"/>
      <c r="M281" s="6"/>
      <c r="N281" s="6">
        <f t="shared" si="14"/>
        <v>324.92365999999998</v>
      </c>
      <c r="O281" s="6">
        <f t="shared" si="15"/>
        <v>1664.567</v>
      </c>
      <c r="P281" s="6">
        <f t="shared" si="16"/>
        <v>240.3295</v>
      </c>
      <c r="Q281" s="6">
        <f t="shared" si="17"/>
        <v>4411.6502199999995</v>
      </c>
      <c r="R281" s="6"/>
      <c r="T281" s="2">
        <f>VLOOKUP(T$266,AURORA!$C$3:$AC$460,$B281-2020,FALSE)</f>
        <v>13.456860000000001</v>
      </c>
      <c r="U281" s="2">
        <f>VLOOKUP(U$266,AURORA!$C$3:$AC$460,$B281-2020,FALSE)</f>
        <v>95.591040000000007</v>
      </c>
      <c r="V281" s="2">
        <f>VLOOKUP(V$266,AURORA!$C$3:$AC$460,$B281-2020,FALSE)</f>
        <v>305.21769999999998</v>
      </c>
      <c r="W281" s="2">
        <f>VLOOKUP(W$266,AURORA!$C$3:$AC$460,$B281-2020,FALSE)</f>
        <v>19.705960000000001</v>
      </c>
      <c r="X281" s="2">
        <f>VLOOKUP(X$266,AURORA!$C$3:$AC$460,$B281-2020,FALSE)</f>
        <v>12.72616</v>
      </c>
      <c r="Y281" s="2">
        <f>VLOOKUP(Y$266,AURORA!$C$3:$AC$460,$B281-2020,FALSE)</f>
        <v>0</v>
      </c>
      <c r="Z281" s="2">
        <f>VLOOKUP(Z$266,AURORA!$C$3:$AC$460,$B281-2020,FALSE)</f>
        <v>2060.056</v>
      </c>
      <c r="AA281" s="2">
        <f>VLOOKUP(AA$266,AURORA!$C$3:$AC$460,$B281-2020,FALSE)</f>
        <v>240.3295</v>
      </c>
      <c r="AB281" s="2">
        <f>VLOOKUP(AB$266,AURORA!$C$3:$AC$460,$B281-2020,FALSE)</f>
        <v>1664.567</v>
      </c>
      <c r="AC281" s="2"/>
      <c r="AD281" s="2"/>
      <c r="AE281" s="2"/>
      <c r="AF281" s="2"/>
    </row>
    <row r="282" spans="2:32" x14ac:dyDescent="0.35">
      <c r="B282">
        <v>2036</v>
      </c>
      <c r="C282">
        <v>2036</v>
      </c>
      <c r="D282" s="6">
        <f t="shared" si="11"/>
        <v>2031.721</v>
      </c>
      <c r="E282" s="6"/>
      <c r="F282" s="6">
        <f t="shared" si="12"/>
        <v>95.427250000000001</v>
      </c>
      <c r="G282" s="6">
        <f t="shared" si="13"/>
        <v>28.052750000000003</v>
      </c>
      <c r="H282" s="6"/>
      <c r="I282" s="6"/>
      <c r="J282" s="6"/>
      <c r="M282" s="6"/>
      <c r="N282" s="6">
        <f t="shared" si="14"/>
        <v>347.15148999999997</v>
      </c>
      <c r="O282" s="6">
        <f t="shared" si="15"/>
        <v>1715.241</v>
      </c>
      <c r="P282" s="6">
        <f t="shared" si="16"/>
        <v>240.3184</v>
      </c>
      <c r="Q282" s="6">
        <f t="shared" si="17"/>
        <v>4457.9118900000003</v>
      </c>
      <c r="R282" s="6"/>
      <c r="T282" s="2">
        <f>VLOOKUP(T$266,AURORA!$C$3:$AC$460,$B282-2020,FALSE)</f>
        <v>13.769450000000001</v>
      </c>
      <c r="U282" s="2">
        <f>VLOOKUP(U$266,AURORA!$C$3:$AC$460,$B282-2020,FALSE)</f>
        <v>95.427250000000001</v>
      </c>
      <c r="V282" s="2">
        <f>VLOOKUP(V$266,AURORA!$C$3:$AC$460,$B282-2020,FALSE)</f>
        <v>327.40269999999998</v>
      </c>
      <c r="W282" s="2">
        <f>VLOOKUP(W$266,AURORA!$C$3:$AC$460,$B282-2020,FALSE)</f>
        <v>19.74879</v>
      </c>
      <c r="X282" s="2">
        <f>VLOOKUP(X$266,AURORA!$C$3:$AC$460,$B282-2020,FALSE)</f>
        <v>14.283300000000001</v>
      </c>
      <c r="Y282" s="2">
        <f>VLOOKUP(Y$266,AURORA!$C$3:$AC$460,$B282-2020,FALSE)</f>
        <v>0</v>
      </c>
      <c r="Z282" s="2">
        <f>VLOOKUP(Z$266,AURORA!$C$3:$AC$460,$B282-2020,FALSE)</f>
        <v>2031.721</v>
      </c>
      <c r="AA282" s="2">
        <f>VLOOKUP(AA$266,AURORA!$C$3:$AC$460,$B282-2020,FALSE)</f>
        <v>240.3184</v>
      </c>
      <c r="AB282" s="2">
        <f>VLOOKUP(AB$266,AURORA!$C$3:$AC$460,$B282-2020,FALSE)</f>
        <v>1715.241</v>
      </c>
      <c r="AC282" s="2"/>
      <c r="AD282" s="2"/>
      <c r="AE282" s="2"/>
      <c r="AF282" s="2"/>
    </row>
    <row r="283" spans="2:32" x14ac:dyDescent="0.35">
      <c r="B283">
        <v>2037</v>
      </c>
      <c r="C283">
        <v>2037</v>
      </c>
      <c r="D283" s="6">
        <f t="shared" si="11"/>
        <v>1987.125</v>
      </c>
      <c r="E283" s="6"/>
      <c r="F283" s="6">
        <f t="shared" si="12"/>
        <v>95.591040000000007</v>
      </c>
      <c r="G283" s="6">
        <f t="shared" si="13"/>
        <v>29.999850000000002</v>
      </c>
      <c r="H283" s="6"/>
      <c r="I283" s="6"/>
      <c r="J283" s="6"/>
      <c r="M283" s="6"/>
      <c r="N283" s="6">
        <f t="shared" si="14"/>
        <v>369.82524000000001</v>
      </c>
      <c r="O283" s="6">
        <f t="shared" si="15"/>
        <v>1757.1690000000001</v>
      </c>
      <c r="P283" s="6">
        <f t="shared" si="16"/>
        <v>240.28729999999999</v>
      </c>
      <c r="Q283" s="6">
        <f t="shared" si="17"/>
        <v>4479.9974300000003</v>
      </c>
      <c r="R283" s="6"/>
      <c r="T283" s="2">
        <f>VLOOKUP(T$266,AURORA!$C$3:$AC$460,$B283-2020,FALSE)</f>
        <v>14.16451</v>
      </c>
      <c r="U283" s="2">
        <f>VLOOKUP(U$266,AURORA!$C$3:$AC$460,$B283-2020,FALSE)</f>
        <v>95.591040000000007</v>
      </c>
      <c r="V283" s="2">
        <f>VLOOKUP(V$266,AURORA!$C$3:$AC$460,$B283-2020,FALSE)</f>
        <v>350.10320000000002</v>
      </c>
      <c r="W283" s="2">
        <f>VLOOKUP(W$266,AURORA!$C$3:$AC$460,$B283-2020,FALSE)</f>
        <v>19.72204</v>
      </c>
      <c r="X283" s="2">
        <f>VLOOKUP(X$266,AURORA!$C$3:$AC$460,$B283-2020,FALSE)</f>
        <v>15.83534</v>
      </c>
      <c r="Y283" s="2">
        <f>VLOOKUP(Y$266,AURORA!$C$3:$AC$460,$B283-2020,FALSE)</f>
        <v>0</v>
      </c>
      <c r="Z283" s="2">
        <f>VLOOKUP(Z$266,AURORA!$C$3:$AC$460,$B283-2020,FALSE)</f>
        <v>1987.125</v>
      </c>
      <c r="AA283" s="2">
        <f>VLOOKUP(AA$266,AURORA!$C$3:$AC$460,$B283-2020,FALSE)</f>
        <v>240.28729999999999</v>
      </c>
      <c r="AB283" s="2">
        <f>VLOOKUP(AB$266,AURORA!$C$3:$AC$460,$B283-2020,FALSE)</f>
        <v>1757.1690000000001</v>
      </c>
      <c r="AC283" s="2"/>
      <c r="AD283" s="2"/>
      <c r="AE283" s="2"/>
      <c r="AF283" s="2"/>
    </row>
    <row r="284" spans="2:32" x14ac:dyDescent="0.35">
      <c r="B284">
        <v>2038</v>
      </c>
      <c r="C284">
        <v>2038</v>
      </c>
      <c r="D284" s="6">
        <f t="shared" si="11"/>
        <v>1372.6379999999999</v>
      </c>
      <c r="E284" s="6"/>
      <c r="F284" s="6">
        <f t="shared" si="12"/>
        <v>95.591040000000007</v>
      </c>
      <c r="G284" s="6">
        <f t="shared" si="13"/>
        <v>60.235599999999998</v>
      </c>
      <c r="H284" s="6"/>
      <c r="I284" s="6"/>
      <c r="J284" s="6"/>
      <c r="M284" s="6"/>
      <c r="N284" s="6">
        <f t="shared" si="14"/>
        <v>391.85915</v>
      </c>
      <c r="O284" s="6">
        <f t="shared" si="15"/>
        <v>1808.6289999999999</v>
      </c>
      <c r="P284" s="6">
        <f t="shared" si="16"/>
        <v>240.16589999999999</v>
      </c>
      <c r="Q284" s="6">
        <f t="shared" si="17"/>
        <v>3969.1186899999998</v>
      </c>
      <c r="R284" s="6"/>
      <c r="T284" s="2">
        <f>VLOOKUP(T$266,AURORA!$C$3:$AC$460,$B284-2020,FALSE)</f>
        <v>18.512509999999999</v>
      </c>
      <c r="U284" s="2">
        <f>VLOOKUP(U$266,AURORA!$C$3:$AC$460,$B284-2020,FALSE)</f>
        <v>95.591040000000007</v>
      </c>
      <c r="V284" s="2">
        <f>VLOOKUP(V$266,AURORA!$C$3:$AC$460,$B284-2020,FALSE)</f>
        <v>372.16890000000001</v>
      </c>
      <c r="W284" s="2">
        <f>VLOOKUP(W$266,AURORA!$C$3:$AC$460,$B284-2020,FALSE)</f>
        <v>19.690249999999999</v>
      </c>
      <c r="X284" s="2">
        <f>VLOOKUP(X$266,AURORA!$C$3:$AC$460,$B284-2020,FALSE)</f>
        <v>41.723089999999999</v>
      </c>
      <c r="Y284" s="2">
        <f>VLOOKUP(Y$266,AURORA!$C$3:$AC$460,$B284-2020,FALSE)</f>
        <v>0</v>
      </c>
      <c r="Z284" s="2">
        <f>VLOOKUP(Z$266,AURORA!$C$3:$AC$460,$B284-2020,FALSE)</f>
        <v>1372.6379999999999</v>
      </c>
      <c r="AA284" s="2">
        <f>VLOOKUP(AA$266,AURORA!$C$3:$AC$460,$B284-2020,FALSE)</f>
        <v>240.16589999999999</v>
      </c>
      <c r="AB284" s="2">
        <f>VLOOKUP(AB$266,AURORA!$C$3:$AC$460,$B284-2020,FALSE)</f>
        <v>1808.6289999999999</v>
      </c>
      <c r="AC284" s="2"/>
      <c r="AD284" s="2"/>
      <c r="AE284" s="2"/>
      <c r="AF284" s="2"/>
    </row>
    <row r="285" spans="2:32" x14ac:dyDescent="0.35">
      <c r="B285">
        <v>2039</v>
      </c>
      <c r="C285">
        <v>2039</v>
      </c>
      <c r="D285" s="6">
        <f t="shared" si="11"/>
        <v>1355.54</v>
      </c>
      <c r="E285" s="6"/>
      <c r="F285" s="6">
        <f t="shared" si="12"/>
        <v>95.591040000000007</v>
      </c>
      <c r="G285" s="6">
        <f t="shared" si="13"/>
        <v>62.947479999999999</v>
      </c>
      <c r="H285" s="6"/>
      <c r="I285" s="6"/>
      <c r="J285" s="6"/>
      <c r="M285" s="6"/>
      <c r="N285" s="6">
        <f t="shared" si="14"/>
        <v>415.37884000000003</v>
      </c>
      <c r="O285" s="6">
        <f t="shared" si="15"/>
        <v>1831.769</v>
      </c>
      <c r="P285" s="6">
        <f t="shared" si="16"/>
        <v>240.08019999999999</v>
      </c>
      <c r="Q285" s="6">
        <f t="shared" si="17"/>
        <v>4001.30656</v>
      </c>
      <c r="R285" s="6"/>
      <c r="T285" s="2">
        <f>VLOOKUP(T$266,AURORA!$C$3:$AC$460,$B285-2020,FALSE)</f>
        <v>18.68422</v>
      </c>
      <c r="U285" s="2">
        <f>VLOOKUP(U$266,AURORA!$C$3:$AC$460,$B285-2020,FALSE)</f>
        <v>95.591040000000007</v>
      </c>
      <c r="V285" s="2">
        <f>VLOOKUP(V$266,AURORA!$C$3:$AC$460,$B285-2020,FALSE)</f>
        <v>395.67770000000002</v>
      </c>
      <c r="W285" s="2">
        <f>VLOOKUP(W$266,AURORA!$C$3:$AC$460,$B285-2020,FALSE)</f>
        <v>19.701139999999999</v>
      </c>
      <c r="X285" s="2">
        <f>VLOOKUP(X$266,AURORA!$C$3:$AC$460,$B285-2020,FALSE)</f>
        <v>44.263260000000002</v>
      </c>
      <c r="Y285" s="2">
        <f>VLOOKUP(Y$266,AURORA!$C$3:$AC$460,$B285-2020,FALSE)</f>
        <v>0</v>
      </c>
      <c r="Z285" s="2">
        <f>VLOOKUP(Z$266,AURORA!$C$3:$AC$460,$B285-2020,FALSE)</f>
        <v>1355.54</v>
      </c>
      <c r="AA285" s="2">
        <f>VLOOKUP(AA$266,AURORA!$C$3:$AC$460,$B285-2020,FALSE)</f>
        <v>240.08019999999999</v>
      </c>
      <c r="AB285" s="2">
        <f>VLOOKUP(AB$266,AURORA!$C$3:$AC$460,$B285-2020,FALSE)</f>
        <v>1831.769</v>
      </c>
      <c r="AC285" s="2"/>
      <c r="AD285" s="2"/>
      <c r="AE285" s="2"/>
      <c r="AF285" s="2"/>
    </row>
    <row r="286" spans="2:32" x14ac:dyDescent="0.35">
      <c r="B286">
        <v>2040</v>
      </c>
      <c r="C286">
        <v>2040</v>
      </c>
      <c r="D286" s="6">
        <f t="shared" si="11"/>
        <v>1107.5150000000001</v>
      </c>
      <c r="E286" s="6"/>
      <c r="F286" s="6">
        <f t="shared" si="12"/>
        <v>95.427250000000001</v>
      </c>
      <c r="G286" s="6">
        <f t="shared" si="13"/>
        <v>62.348569999999995</v>
      </c>
      <c r="H286" s="6"/>
      <c r="I286" s="6"/>
      <c r="J286" s="6"/>
      <c r="M286" s="6"/>
      <c r="N286" s="6">
        <f t="shared" si="14"/>
        <v>438.77177</v>
      </c>
      <c r="O286" s="6">
        <f t="shared" si="15"/>
        <v>1853.278</v>
      </c>
      <c r="P286" s="6">
        <f t="shared" si="16"/>
        <v>240.083</v>
      </c>
      <c r="Q286" s="6">
        <f t="shared" si="17"/>
        <v>3797.4235900000003</v>
      </c>
      <c r="R286" s="6"/>
      <c r="T286" s="2">
        <f>VLOOKUP(T$266,AURORA!$C$3:$AC$460,$B286-2020,FALSE)</f>
        <v>20.338480000000001</v>
      </c>
      <c r="U286" s="2">
        <f>VLOOKUP(U$266,AURORA!$C$3:$AC$460,$B286-2020,FALSE)</f>
        <v>95.427250000000001</v>
      </c>
      <c r="V286" s="2">
        <f>VLOOKUP(V$266,AURORA!$C$3:$AC$460,$B286-2020,FALSE)</f>
        <v>419.07299999999998</v>
      </c>
      <c r="W286" s="2">
        <f>VLOOKUP(W$266,AURORA!$C$3:$AC$460,$B286-2020,FALSE)</f>
        <v>19.69877</v>
      </c>
      <c r="X286" s="2">
        <f>VLOOKUP(X$266,AURORA!$C$3:$AC$460,$B286-2020,FALSE)</f>
        <v>42.010089999999998</v>
      </c>
      <c r="Y286" s="2">
        <f>VLOOKUP(Y$266,AURORA!$C$3:$AC$460,$B286-2020,FALSE)</f>
        <v>0</v>
      </c>
      <c r="Z286" s="2">
        <f>VLOOKUP(Z$266,AURORA!$C$3:$AC$460,$B286-2020,FALSE)</f>
        <v>1107.5150000000001</v>
      </c>
      <c r="AA286" s="2">
        <f>VLOOKUP(AA$266,AURORA!$C$3:$AC$460,$B286-2020,FALSE)</f>
        <v>240.083</v>
      </c>
      <c r="AB286" s="2">
        <f>VLOOKUP(AB$266,AURORA!$C$3:$AC$460,$B286-2020,FALSE)</f>
        <v>1853.278</v>
      </c>
      <c r="AC286" s="2"/>
      <c r="AD286" s="2"/>
      <c r="AE286" s="2"/>
      <c r="AF286" s="2"/>
    </row>
    <row r="287" spans="2:32" x14ac:dyDescent="0.35">
      <c r="B287">
        <v>2041</v>
      </c>
      <c r="C287">
        <v>2041</v>
      </c>
      <c r="D287" s="6">
        <f t="shared" si="11"/>
        <v>1087.8530000000001</v>
      </c>
      <c r="E287" s="6"/>
      <c r="F287" s="6">
        <f t="shared" si="12"/>
        <v>95.591040000000007</v>
      </c>
      <c r="G287" s="6">
        <f t="shared" si="13"/>
        <v>67.316180000000003</v>
      </c>
      <c r="H287" s="6"/>
      <c r="I287" s="6"/>
      <c r="J287" s="6"/>
      <c r="M287" s="6"/>
      <c r="N287" s="6">
        <f t="shared" si="14"/>
        <v>462.83303000000001</v>
      </c>
      <c r="O287" s="6">
        <f t="shared" si="15"/>
        <v>1876.6289999999999</v>
      </c>
      <c r="P287" s="6">
        <f t="shared" si="16"/>
        <v>239.8201</v>
      </c>
      <c r="Q287" s="6">
        <f t="shared" si="17"/>
        <v>3830.0423499999997</v>
      </c>
      <c r="R287" s="6"/>
      <c r="T287" s="2">
        <f>VLOOKUP(T$266,AURORA!$C$3:$AC$460,$B287-2020,FALSE)</f>
        <v>19.56176</v>
      </c>
      <c r="U287" s="2">
        <f>VLOOKUP(U$266,AURORA!$C$3:$AC$460,$B287-2020,FALSE)</f>
        <v>95.591040000000007</v>
      </c>
      <c r="V287" s="2">
        <f>VLOOKUP(V$266,AURORA!$C$3:$AC$460,$B287-2020,FALSE)</f>
        <v>443.1234</v>
      </c>
      <c r="W287" s="2">
        <f>VLOOKUP(W$266,AURORA!$C$3:$AC$460,$B287-2020,FALSE)</f>
        <v>19.709630000000001</v>
      </c>
      <c r="X287" s="2">
        <f>VLOOKUP(X$266,AURORA!$C$3:$AC$460,$B287-2020,FALSE)</f>
        <v>47.754420000000003</v>
      </c>
      <c r="Y287" s="2">
        <f>VLOOKUP(Y$266,AURORA!$C$3:$AC$460,$B287-2020,FALSE)</f>
        <v>0</v>
      </c>
      <c r="Z287" s="2">
        <f>VLOOKUP(Z$266,AURORA!$C$3:$AC$460,$B287-2020,FALSE)</f>
        <v>1087.8530000000001</v>
      </c>
      <c r="AA287" s="2">
        <f>VLOOKUP(AA$266,AURORA!$C$3:$AC$460,$B287-2020,FALSE)</f>
        <v>239.8201</v>
      </c>
      <c r="AB287" s="2">
        <f>VLOOKUP(AB$266,AURORA!$C$3:$AC$460,$B287-2020,FALSE)</f>
        <v>1876.6289999999999</v>
      </c>
      <c r="AC287" s="2"/>
      <c r="AD287" s="2"/>
      <c r="AE287" s="2"/>
      <c r="AF287" s="2"/>
    </row>
    <row r="288" spans="2:32" x14ac:dyDescent="0.35">
      <c r="B288">
        <v>2042</v>
      </c>
      <c r="C288">
        <v>2042</v>
      </c>
      <c r="D288" s="6">
        <f t="shared" si="11"/>
        <v>1075.693</v>
      </c>
      <c r="E288" s="6"/>
      <c r="F288" s="6">
        <f t="shared" si="12"/>
        <v>95.591040000000007</v>
      </c>
      <c r="G288" s="6">
        <f t="shared" si="13"/>
        <v>78.573369999999997</v>
      </c>
      <c r="H288" s="6"/>
      <c r="I288" s="6"/>
      <c r="J288" s="6"/>
      <c r="M288" s="6"/>
      <c r="N288" s="6">
        <f t="shared" si="14"/>
        <v>488.02009999999996</v>
      </c>
      <c r="O288" s="6">
        <f t="shared" si="15"/>
        <v>1897.723</v>
      </c>
      <c r="P288" s="6">
        <f t="shared" si="16"/>
        <v>239.55359999999999</v>
      </c>
      <c r="Q288" s="6">
        <f t="shared" si="17"/>
        <v>3875.1541100000004</v>
      </c>
      <c r="R288" s="6"/>
      <c r="T288" s="2">
        <f>VLOOKUP(T$266,AURORA!$C$3:$AC$460,$B288-2020,FALSE)</f>
        <v>21.671849999999999</v>
      </c>
      <c r="U288" s="2">
        <f>VLOOKUP(U$266,AURORA!$C$3:$AC$460,$B288-2020,FALSE)</f>
        <v>95.591040000000007</v>
      </c>
      <c r="V288" s="2">
        <f>VLOOKUP(V$266,AURORA!$C$3:$AC$460,$B288-2020,FALSE)</f>
        <v>468.25189999999998</v>
      </c>
      <c r="W288" s="2">
        <f>VLOOKUP(W$266,AURORA!$C$3:$AC$460,$B288-2020,FALSE)</f>
        <v>19.7682</v>
      </c>
      <c r="X288" s="2">
        <f>VLOOKUP(X$266,AURORA!$C$3:$AC$460,$B288-2020,FALSE)</f>
        <v>56.901519999999998</v>
      </c>
      <c r="Y288" s="2">
        <f>VLOOKUP(Y$266,AURORA!$C$3:$AC$460,$B288-2020,FALSE)</f>
        <v>0</v>
      </c>
      <c r="Z288" s="2">
        <f>VLOOKUP(Z$266,AURORA!$C$3:$AC$460,$B288-2020,FALSE)</f>
        <v>1075.693</v>
      </c>
      <c r="AA288" s="2">
        <f>VLOOKUP(AA$266,AURORA!$C$3:$AC$460,$B288-2020,FALSE)</f>
        <v>239.55359999999999</v>
      </c>
      <c r="AB288" s="2">
        <f>VLOOKUP(AB$266,AURORA!$C$3:$AC$460,$B288-2020,FALSE)</f>
        <v>1897.723</v>
      </c>
      <c r="AC288" s="2"/>
      <c r="AD288" s="2"/>
      <c r="AE288" s="2"/>
      <c r="AF288" s="2"/>
    </row>
    <row r="289" spans="2:32" x14ac:dyDescent="0.35">
      <c r="B289">
        <v>2043</v>
      </c>
      <c r="C289">
        <v>2043</v>
      </c>
      <c r="D289" s="6">
        <f t="shared" si="11"/>
        <v>1046.204</v>
      </c>
      <c r="E289" s="6"/>
      <c r="F289" s="6">
        <f t="shared" si="12"/>
        <v>95.591040000000007</v>
      </c>
      <c r="G289" s="6">
        <f t="shared" si="13"/>
        <v>88.408290000000008</v>
      </c>
      <c r="H289" s="6"/>
      <c r="I289" s="6"/>
      <c r="J289" s="6"/>
      <c r="M289" s="6"/>
      <c r="N289" s="6">
        <f t="shared" si="14"/>
        <v>510.19864000000001</v>
      </c>
      <c r="O289" s="6">
        <f t="shared" si="15"/>
        <v>1924.933</v>
      </c>
      <c r="P289" s="6">
        <f t="shared" si="16"/>
        <v>239.14240000000001</v>
      </c>
      <c r="Q289" s="6">
        <f t="shared" si="17"/>
        <v>3904.4773700000001</v>
      </c>
      <c r="R289" s="6"/>
      <c r="T289" s="2">
        <f>VLOOKUP(T$266,AURORA!$C$3:$AC$460,$B289-2020,FALSE)</f>
        <v>22.552209999999999</v>
      </c>
      <c r="U289" s="2">
        <f>VLOOKUP(U$266,AURORA!$C$3:$AC$460,$B289-2020,FALSE)</f>
        <v>95.591040000000007</v>
      </c>
      <c r="V289" s="2">
        <f>VLOOKUP(V$266,AURORA!$C$3:$AC$460,$B289-2020,FALSE)</f>
        <v>490.47660000000002</v>
      </c>
      <c r="W289" s="2">
        <f>VLOOKUP(W$266,AURORA!$C$3:$AC$460,$B289-2020,FALSE)</f>
        <v>19.72204</v>
      </c>
      <c r="X289" s="2">
        <f>VLOOKUP(X$266,AURORA!$C$3:$AC$460,$B289-2020,FALSE)</f>
        <v>65.856080000000006</v>
      </c>
      <c r="Y289" s="2">
        <f>VLOOKUP(Y$266,AURORA!$C$3:$AC$460,$B289-2020,FALSE)</f>
        <v>0</v>
      </c>
      <c r="Z289" s="2">
        <f>VLOOKUP(Z$266,AURORA!$C$3:$AC$460,$B289-2020,FALSE)</f>
        <v>1046.204</v>
      </c>
      <c r="AA289" s="2">
        <f>VLOOKUP(AA$266,AURORA!$C$3:$AC$460,$B289-2020,FALSE)</f>
        <v>239.14240000000001</v>
      </c>
      <c r="AB289" s="2">
        <f>VLOOKUP(AB$266,AURORA!$C$3:$AC$460,$B289-2020,FALSE)</f>
        <v>1924.933</v>
      </c>
      <c r="AC289" s="2"/>
      <c r="AD289" s="2"/>
      <c r="AE289" s="2"/>
      <c r="AF289" s="2"/>
    </row>
    <row r="290" spans="2:32" x14ac:dyDescent="0.35">
      <c r="B290">
        <v>2044</v>
      </c>
      <c r="C290">
        <v>2044</v>
      </c>
      <c r="D290" s="6">
        <f t="shared" si="11"/>
        <v>1050.7090000000001</v>
      </c>
      <c r="E290" s="6"/>
      <c r="F290" s="6">
        <f t="shared" si="12"/>
        <v>95.427250000000001</v>
      </c>
      <c r="G290" s="6">
        <f t="shared" si="13"/>
        <v>95.996469999999988</v>
      </c>
      <c r="H290" s="6"/>
      <c r="I290" s="6"/>
      <c r="J290" s="6"/>
      <c r="M290" s="6"/>
      <c r="N290" s="6">
        <f t="shared" si="14"/>
        <v>532.21442999999999</v>
      </c>
      <c r="O290" s="6">
        <f t="shared" si="15"/>
        <v>1947.0129999999999</v>
      </c>
      <c r="P290" s="6">
        <f t="shared" si="16"/>
        <v>239.16220000000001</v>
      </c>
      <c r="Q290" s="6">
        <f t="shared" si="17"/>
        <v>3960.5223500000002</v>
      </c>
      <c r="R290" s="6"/>
      <c r="T290" s="2">
        <f>VLOOKUP(T$266,AURORA!$C$3:$AC$460,$B290-2020,FALSE)</f>
        <v>22.893599999999999</v>
      </c>
      <c r="U290" s="2">
        <f>VLOOKUP(U$266,AURORA!$C$3:$AC$460,$B290-2020,FALSE)</f>
        <v>95.427250000000001</v>
      </c>
      <c r="V290" s="2">
        <f>VLOOKUP(V$266,AURORA!$C$3:$AC$460,$B290-2020,FALSE)</f>
        <v>512.53549999999996</v>
      </c>
      <c r="W290" s="2">
        <f>VLOOKUP(W$266,AURORA!$C$3:$AC$460,$B290-2020,FALSE)</f>
        <v>19.678930000000001</v>
      </c>
      <c r="X290" s="2">
        <f>VLOOKUP(X$266,AURORA!$C$3:$AC$460,$B290-2020,FALSE)</f>
        <v>73.102869999999996</v>
      </c>
      <c r="Y290" s="2">
        <f>VLOOKUP(Y$266,AURORA!$C$3:$AC$460,$B290-2020,FALSE)</f>
        <v>0</v>
      </c>
      <c r="Z290" s="2">
        <f>VLOOKUP(Z$266,AURORA!$C$3:$AC$460,$B290-2020,FALSE)</f>
        <v>1050.7090000000001</v>
      </c>
      <c r="AA290" s="2">
        <f>VLOOKUP(AA$266,AURORA!$C$3:$AC$460,$B290-2020,FALSE)</f>
        <v>239.16220000000001</v>
      </c>
      <c r="AB290" s="2">
        <f>VLOOKUP(AB$266,AURORA!$C$3:$AC$460,$B290-2020,FALSE)</f>
        <v>1947.0129999999999</v>
      </c>
      <c r="AC290" s="2"/>
      <c r="AD290" s="2"/>
      <c r="AE290" s="2"/>
      <c r="AF290" s="2"/>
    </row>
    <row r="291" spans="2:32" x14ac:dyDescent="0.35">
      <c r="B291">
        <v>2045</v>
      </c>
      <c r="C291">
        <v>2045</v>
      </c>
      <c r="D291" s="6">
        <f t="shared" si="11"/>
        <v>1022.804</v>
      </c>
      <c r="E291" s="6"/>
      <c r="F291" s="6">
        <f t="shared" si="12"/>
        <v>95.591040000000007</v>
      </c>
      <c r="G291" s="6">
        <f t="shared" si="13"/>
        <v>94.392330000000001</v>
      </c>
      <c r="H291" s="6"/>
      <c r="I291" s="6"/>
      <c r="J291" s="6"/>
      <c r="M291" s="6"/>
      <c r="N291" s="6">
        <f t="shared" si="14"/>
        <v>565.02976000000001</v>
      </c>
      <c r="O291" s="6">
        <f t="shared" si="15"/>
        <v>1953.4639999999999</v>
      </c>
      <c r="P291" s="6">
        <f t="shared" si="16"/>
        <v>238.51859999999999</v>
      </c>
      <c r="Q291" s="6">
        <f t="shared" si="17"/>
        <v>3969.7997299999997</v>
      </c>
      <c r="R291" s="6"/>
      <c r="T291" s="2">
        <f>VLOOKUP(T$266,AURORA!$C$3:$AC$460,$B291-2020,FALSE)</f>
        <v>21.439060000000001</v>
      </c>
      <c r="U291" s="2">
        <f>VLOOKUP(U$266,AURORA!$C$3:$AC$460,$B291-2020,FALSE)</f>
        <v>95.591040000000007</v>
      </c>
      <c r="V291" s="2">
        <f>VLOOKUP(V$266,AURORA!$C$3:$AC$460,$B291-2020,FALSE)</f>
        <v>545.3134</v>
      </c>
      <c r="W291" s="2">
        <f>VLOOKUP(W$266,AURORA!$C$3:$AC$460,$B291-2020,FALSE)</f>
        <v>19.716360000000002</v>
      </c>
      <c r="X291" s="2">
        <f>VLOOKUP(X$266,AURORA!$C$3:$AC$460,$B291-2020,FALSE)</f>
        <v>72.953270000000003</v>
      </c>
      <c r="Y291" s="2">
        <f>VLOOKUP(Y$266,AURORA!$C$3:$AC$460,$B291-2020,FALSE)</f>
        <v>0</v>
      </c>
      <c r="Z291" s="2">
        <f>VLOOKUP(Z$266,AURORA!$C$3:$AC$460,$B291-2020,FALSE)</f>
        <v>1022.804</v>
      </c>
      <c r="AA291" s="2">
        <f>VLOOKUP(AA$266,AURORA!$C$3:$AC$460,$B291-2020,FALSE)</f>
        <v>238.51859999999999</v>
      </c>
      <c r="AB291" s="2">
        <f>VLOOKUP(AB$266,AURORA!$C$3:$AC$460,$B291-2020,FALSE)</f>
        <v>1953.4639999999999</v>
      </c>
      <c r="AC291" s="2"/>
      <c r="AD291" s="2"/>
      <c r="AE291" s="2"/>
      <c r="AF291" s="2"/>
    </row>
  </sheetData>
  <autoFilter ref="B1:R217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330"/>
  <sheetViews>
    <sheetView workbookViewId="0">
      <pane xSplit="3" ySplit="1" topLeftCell="M261" activePane="bottomRight" state="frozen"/>
      <selection pane="topRight" activeCell="C1" sqref="C1"/>
      <selection pane="bottomLeft" activeCell="A2" sqref="A2"/>
      <selection pane="bottomRight" activeCell="Z296" sqref="Z296"/>
    </sheetView>
  </sheetViews>
  <sheetFormatPr defaultRowHeight="12.75" x14ac:dyDescent="0.35"/>
  <cols>
    <col min="3" max="3" width="12.265625" bestFit="1" customWidth="1"/>
    <col min="4" max="4" width="14" bestFit="1" customWidth="1"/>
    <col min="5" max="5" width="12.86328125" bestFit="1" customWidth="1"/>
    <col min="6" max="7" width="14" bestFit="1" customWidth="1"/>
    <col min="8" max="8" width="12.86328125" bestFit="1" customWidth="1"/>
    <col min="9" max="11" width="11.265625" bestFit="1" customWidth="1"/>
    <col min="12" max="12" width="12.86328125" bestFit="1" customWidth="1"/>
    <col min="13" max="13" width="11.86328125" bestFit="1" customWidth="1"/>
    <col min="14" max="15" width="12.86328125" bestFit="1" customWidth="1"/>
    <col min="16" max="16" width="11.265625" bestFit="1" customWidth="1"/>
    <col min="17" max="17" width="14" bestFit="1" customWidth="1"/>
    <col min="19" max="19" width="21" bestFit="1" customWidth="1"/>
    <col min="20" max="21" width="10.265625" bestFit="1" customWidth="1"/>
    <col min="22" max="23" width="9.265625" bestFit="1" customWidth="1"/>
    <col min="24" max="25" width="10.265625" bestFit="1" customWidth="1"/>
    <col min="26" max="32" width="9.265625" bestFit="1" customWidth="1"/>
    <col min="33" max="33" width="10.265625" bestFit="1" customWidth="1"/>
    <col min="34" max="35" width="9.265625" bestFit="1" customWidth="1"/>
  </cols>
  <sheetData>
    <row r="1" spans="1:28" s="16" customFormat="1" ht="52.5" x14ac:dyDescent="0.4">
      <c r="A1" s="16" t="s">
        <v>463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462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35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35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35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35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35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35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35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35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35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35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35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35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35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35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35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35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35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35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35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35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35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35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35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35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35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35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35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35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35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35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35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35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35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35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35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35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35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35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35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35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35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35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35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35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35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35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35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35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35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35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35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35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35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35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35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35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35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35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35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35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35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35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35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35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35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35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35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35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35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35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35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35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35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35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35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35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35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35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35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35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35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35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35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35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35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35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35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35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35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35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35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35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35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35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35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35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35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35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35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35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35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35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35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35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35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35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35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35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35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35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35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35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35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35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35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35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35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35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35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35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35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35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35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35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35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35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35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35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35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35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35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35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35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35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35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35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35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35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35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35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35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35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35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35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35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35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35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35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35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35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35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35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35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35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35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35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35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35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35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35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35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35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35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35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35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35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35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35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35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35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35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35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35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35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35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35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35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35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35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35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35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35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35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35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35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35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35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35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35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35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35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35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35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35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35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35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35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35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35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35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35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35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35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35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35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35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35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35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35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35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35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35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35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35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35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35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35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35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35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35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35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35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35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35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35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35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35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35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35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35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35">
      <c r="D242" s="2"/>
      <c r="E242" s="2"/>
      <c r="F242" s="2">
        <f>MIN(F247:F265)</f>
        <v>15526.672260273972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35">
      <c r="D243" s="2"/>
      <c r="E243" s="2">
        <f>F242-F244</f>
        <v>-4200.3853177381934</v>
      </c>
      <c r="F243" s="2">
        <f>MAX(F247:F265)</f>
        <v>24975.642331050225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35">
      <c r="D244" s="2"/>
      <c r="E244" s="2">
        <f>F243-F244</f>
        <v>5248.5847530380597</v>
      </c>
      <c r="F244" s="2">
        <f>AVERAGE(F247:F265)</f>
        <v>19727.057578012165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29" x14ac:dyDescent="0.35">
      <c r="D245" s="6">
        <f>D265-D247</f>
        <v>-9393.8487442922378</v>
      </c>
      <c r="E245" s="6">
        <f t="shared" ref="E245:Q245" si="9">E265-E247</f>
        <v>270.39360730593603</v>
      </c>
      <c r="F245" s="6">
        <f t="shared" si="9"/>
        <v>3417.2250000000022</v>
      </c>
      <c r="G245" s="6">
        <f t="shared" si="9"/>
        <v>6539.4593480466756</v>
      </c>
      <c r="H245" s="6">
        <f t="shared" si="9"/>
        <v>-1511.6180365296805</v>
      </c>
      <c r="I245" s="6">
        <f t="shared" si="9"/>
        <v>119.60559360730592</v>
      </c>
      <c r="J245" s="6">
        <f t="shared" si="9"/>
        <v>105.67625570776261</v>
      </c>
      <c r="K245" s="6">
        <f t="shared" si="9"/>
        <v>111.01769406392694</v>
      </c>
      <c r="L245" s="6">
        <f t="shared" si="9"/>
        <v>-547.50148401826482</v>
      </c>
      <c r="M245" s="6">
        <f t="shared" si="9"/>
        <v>12.841438356164385</v>
      </c>
      <c r="N245" s="6">
        <f t="shared" si="9"/>
        <v>5048.6058219178085</v>
      </c>
      <c r="O245" s="6">
        <f t="shared" si="9"/>
        <v>6205.2730593607303</v>
      </c>
      <c r="P245" s="6">
        <f t="shared" si="9"/>
        <v>53.987557077625638</v>
      </c>
      <c r="Q245" s="6">
        <f t="shared" si="9"/>
        <v>11013.582420091319</v>
      </c>
    </row>
    <row r="247" spans="1:29" x14ac:dyDescent="0.35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10">SUMIF($B$2:$B$241,$B247,E$2:E$241)/$C247</f>
        <v>1544.9667808219178</v>
      </c>
      <c r="F247" s="2">
        <f t="shared" si="10"/>
        <v>15526.672260273972</v>
      </c>
      <c r="G247" s="2">
        <f>SUMIF($B$2:$B$241,$B247,G$2:G$241)/$C247-Adjustments!D4</f>
        <v>19589.71859462202</v>
      </c>
      <c r="H247" s="2">
        <f t="shared" si="10"/>
        <v>8013.0165525114153</v>
      </c>
      <c r="I247" s="2">
        <f t="shared" si="10"/>
        <v>60.412899543378998</v>
      </c>
      <c r="J247" s="2">
        <f t="shared" si="10"/>
        <v>275.78698630136984</v>
      </c>
      <c r="K247" s="2">
        <f t="shared" si="10"/>
        <v>129.90981735159818</v>
      </c>
      <c r="L247" s="2">
        <f t="shared" si="10"/>
        <v>632.50639269406395</v>
      </c>
      <c r="M247" s="2">
        <f t="shared" si="10"/>
        <v>-36.983675799086761</v>
      </c>
      <c r="N247" s="2">
        <f t="shared" si="10"/>
        <v>61.958904109589042</v>
      </c>
      <c r="O247" s="2">
        <f t="shared" si="10"/>
        <v>456.8634703196347</v>
      </c>
      <c r="P247" s="2">
        <f t="shared" si="10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35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10"/>
        <v>1645.9533105022831</v>
      </c>
      <c r="F248" s="2">
        <f t="shared" si="10"/>
        <v>19893.424657534248</v>
      </c>
      <c r="G248" s="2">
        <f>SUMIF($B$2:$B$241,$B248,G$2:G$241)/$C248-Adjustments!D5</f>
        <v>16463.665372907155</v>
      </c>
      <c r="H248" s="2">
        <f t="shared" si="10"/>
        <v>8477.4801369863017</v>
      </c>
      <c r="I248" s="2">
        <f t="shared" si="10"/>
        <v>86.669977168949771</v>
      </c>
      <c r="J248" s="2">
        <f t="shared" si="10"/>
        <v>269.13253424657535</v>
      </c>
      <c r="K248" s="2">
        <f t="shared" si="10"/>
        <v>184.89086757990867</v>
      </c>
      <c r="L248" s="2">
        <f t="shared" si="10"/>
        <v>313.19737442922377</v>
      </c>
      <c r="M248" s="2">
        <f t="shared" si="10"/>
        <v>-39.021575342465752</v>
      </c>
      <c r="N248" s="2">
        <f t="shared" si="10"/>
        <v>63.336872146118722</v>
      </c>
      <c r="O248" s="2">
        <f t="shared" si="10"/>
        <v>591.52066210045666</v>
      </c>
      <c r="P248" s="2">
        <f t="shared" si="10"/>
        <v>716.84828767123292</v>
      </c>
      <c r="Q248" s="2">
        <f t="shared" si="10"/>
        <v>74453.153196347033</v>
      </c>
      <c r="S248" s="8">
        <f t="shared" ref="S248:S264" si="11">(H248+E248+F248+I248+J248+K248+N248+O248+P248)/Q248</f>
        <v>0.4288503029782042</v>
      </c>
      <c r="U248" s="6">
        <f t="shared" ref="U248:U264" si="12">D248</f>
        <v>23858.477397260274</v>
      </c>
      <c r="V248" s="6">
        <f t="shared" ref="V248:V264" si="13">G248</f>
        <v>16463.665372907155</v>
      </c>
      <c r="W248" s="6">
        <f t="shared" ref="W248:W264" si="14">F248</f>
        <v>19893.424657534248</v>
      </c>
      <c r="X248" s="6">
        <f t="shared" ref="X248:X264" si="15">H248</f>
        <v>8477.4801369863017</v>
      </c>
      <c r="Y248" s="6">
        <f t="shared" ref="Y248:Y264" si="16">O248</f>
        <v>591.52066210045666</v>
      </c>
      <c r="Z248" s="6">
        <f t="shared" ref="Z248:Z264" si="17">N248</f>
        <v>63.336872146118722</v>
      </c>
      <c r="AA248" s="6">
        <f t="shared" ref="AA248:AA264" si="18">P248+M248+L248+K248+J248+I248+E248</f>
        <v>3177.670776255708</v>
      </c>
      <c r="AB248" s="6">
        <f t="shared" ref="AB248:AB291" si="19">SUM(U248:AA248)</f>
        <v>72525.575875190261</v>
      </c>
      <c r="AC248" s="4">
        <f t="shared" ref="AC248:AC290" si="20">(Z248+AA248+Y248+W248)/AB248</f>
        <v>0.32713911860371409</v>
      </c>
    </row>
    <row r="249" spans="1:29" x14ac:dyDescent="0.35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10"/>
        <v>1626.2485159817352</v>
      </c>
      <c r="F249" s="2">
        <f t="shared" si="10"/>
        <v>19373.641894977169</v>
      </c>
      <c r="G249" s="2">
        <f>SUMIF($B$2:$B$241,$B249,G$2:G$241)/$C249-Adjustments!D6</f>
        <v>17634.804375951295</v>
      </c>
      <c r="H249" s="2">
        <f t="shared" si="10"/>
        <v>8195.1541095890407</v>
      </c>
      <c r="I249" s="2">
        <f t="shared" si="10"/>
        <v>282.65399543378993</v>
      </c>
      <c r="J249" s="2">
        <f t="shared" si="10"/>
        <v>297.10856164383563</v>
      </c>
      <c r="K249" s="2">
        <f t="shared" si="10"/>
        <v>240.0302511415525</v>
      </c>
      <c r="L249" s="2">
        <f t="shared" si="10"/>
        <v>357.66404109589041</v>
      </c>
      <c r="M249" s="2">
        <f t="shared" si="10"/>
        <v>-95.394520547945206</v>
      </c>
      <c r="N249" s="2">
        <f t="shared" si="10"/>
        <v>60.959018264840182</v>
      </c>
      <c r="O249" s="2">
        <f t="shared" si="10"/>
        <v>643.72671232876712</v>
      </c>
      <c r="P249" s="2">
        <f t="shared" si="10"/>
        <v>729.31598173515977</v>
      </c>
      <c r="Q249" s="2">
        <f t="shared" si="10"/>
        <v>76235.999657534252</v>
      </c>
      <c r="S249" s="8">
        <f t="shared" si="11"/>
        <v>0.41251953384712864</v>
      </c>
      <c r="U249" s="6">
        <f t="shared" si="12"/>
        <v>24860.092009132422</v>
      </c>
      <c r="V249" s="6">
        <f t="shared" si="13"/>
        <v>17634.804375951295</v>
      </c>
      <c r="W249" s="6">
        <f t="shared" si="14"/>
        <v>19373.641894977169</v>
      </c>
      <c r="X249" s="6">
        <f t="shared" si="15"/>
        <v>8195.1541095890407</v>
      </c>
      <c r="Y249" s="6">
        <f t="shared" si="16"/>
        <v>643.72671232876712</v>
      </c>
      <c r="Z249" s="6">
        <f t="shared" si="17"/>
        <v>60.959018264840182</v>
      </c>
      <c r="AA249" s="6">
        <f t="shared" si="18"/>
        <v>3437.6268264840182</v>
      </c>
      <c r="AB249" s="6">
        <f t="shared" si="19"/>
        <v>74206.004946727538</v>
      </c>
      <c r="AC249" s="4">
        <f t="shared" si="20"/>
        <v>0.31690096332415263</v>
      </c>
    </row>
    <row r="250" spans="1:29" x14ac:dyDescent="0.35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10"/>
        <v>1661.8496129326047</v>
      </c>
      <c r="F250" s="2">
        <f t="shared" si="10"/>
        <v>19020.948542805101</v>
      </c>
      <c r="G250" s="2">
        <f>SUMIF($B$2:$B$241,$B250,G$2:G$241)/$C250-Adjustments!D7</f>
        <v>20583.365677494436</v>
      </c>
      <c r="H250" s="2">
        <f t="shared" si="10"/>
        <v>7668.7248406193075</v>
      </c>
      <c r="I250" s="2">
        <f t="shared" si="10"/>
        <v>154.80737704918033</v>
      </c>
      <c r="J250" s="2">
        <f t="shared" si="10"/>
        <v>286.45434881602915</v>
      </c>
      <c r="K250" s="2">
        <f t="shared" si="10"/>
        <v>273.19592440801455</v>
      </c>
      <c r="L250" s="2">
        <f t="shared" si="10"/>
        <v>354.1639344262295</v>
      </c>
      <c r="M250" s="2">
        <f t="shared" si="10"/>
        <v>-122.02755009107469</v>
      </c>
      <c r="N250" s="2">
        <f t="shared" si="10"/>
        <v>65.477800546448094</v>
      </c>
      <c r="O250" s="2">
        <f t="shared" si="10"/>
        <v>798.2226775956284</v>
      </c>
      <c r="P250" s="2">
        <f t="shared" si="10"/>
        <v>711.41541438979959</v>
      </c>
      <c r="Q250" s="2">
        <f t="shared" si="10"/>
        <v>78705.260815118396</v>
      </c>
      <c r="S250" s="8">
        <f t="shared" si="11"/>
        <v>0.38931446540961467</v>
      </c>
      <c r="U250" s="6">
        <f t="shared" si="12"/>
        <v>25177.732468123864</v>
      </c>
      <c r="V250" s="6">
        <f t="shared" si="13"/>
        <v>20583.365677494436</v>
      </c>
      <c r="W250" s="6">
        <f t="shared" si="14"/>
        <v>19020.948542805101</v>
      </c>
      <c r="X250" s="6">
        <f t="shared" si="15"/>
        <v>7668.7248406193075</v>
      </c>
      <c r="Y250" s="6">
        <f t="shared" si="16"/>
        <v>798.2226775956284</v>
      </c>
      <c r="Z250" s="6">
        <f t="shared" si="17"/>
        <v>65.477800546448094</v>
      </c>
      <c r="AA250" s="6">
        <f t="shared" si="18"/>
        <v>3319.8590619307834</v>
      </c>
      <c r="AB250" s="6">
        <f t="shared" si="19"/>
        <v>76634.331069115564</v>
      </c>
      <c r="AC250" s="4">
        <f t="shared" si="20"/>
        <v>0.302795206262714</v>
      </c>
    </row>
    <row r="251" spans="1:29" x14ac:dyDescent="0.35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10"/>
        <v>1651.8434931506849</v>
      </c>
      <c r="F251" s="2">
        <f t="shared" si="10"/>
        <v>19642.682990867579</v>
      </c>
      <c r="G251" s="2">
        <f>SUMIF($B$2:$B$241,$B251,G$2:G$241)/$C251-Adjustments!D8</f>
        <v>20482.285324708268</v>
      </c>
      <c r="H251" s="2">
        <f t="shared" si="10"/>
        <v>8014.2256849315072</v>
      </c>
      <c r="I251" s="2">
        <f t="shared" si="10"/>
        <v>71.209246575342462</v>
      </c>
      <c r="J251" s="2">
        <f t="shared" si="10"/>
        <v>297.12191780821917</v>
      </c>
      <c r="K251" s="2">
        <f t="shared" si="10"/>
        <v>329.93915525114153</v>
      </c>
      <c r="L251" s="2">
        <f t="shared" si="10"/>
        <v>377.27853881278537</v>
      </c>
      <c r="M251" s="2">
        <f t="shared" si="10"/>
        <v>12.964497716894977</v>
      </c>
      <c r="N251" s="2">
        <f t="shared" si="10"/>
        <v>62.818835616438356</v>
      </c>
      <c r="O251" s="2">
        <f t="shared" si="10"/>
        <v>888.48230593607309</v>
      </c>
      <c r="P251" s="2">
        <f t="shared" si="10"/>
        <v>735.83196347031958</v>
      </c>
      <c r="Q251" s="2">
        <f t="shared" si="10"/>
        <v>79968.563242009128</v>
      </c>
      <c r="S251" s="8">
        <f t="shared" si="11"/>
        <v>0.3963326876048926</v>
      </c>
      <c r="U251" s="6">
        <f t="shared" si="12"/>
        <v>25296.483561643836</v>
      </c>
      <c r="V251" s="6">
        <f t="shared" si="13"/>
        <v>20482.285324708268</v>
      </c>
      <c r="W251" s="6">
        <f t="shared" si="14"/>
        <v>19642.682990867579</v>
      </c>
      <c r="X251" s="6">
        <f t="shared" si="15"/>
        <v>8014.2256849315072</v>
      </c>
      <c r="Y251" s="6">
        <f t="shared" si="16"/>
        <v>888.48230593607309</v>
      </c>
      <c r="Z251" s="6">
        <f t="shared" si="17"/>
        <v>62.818835616438356</v>
      </c>
      <c r="AA251" s="6">
        <f t="shared" si="18"/>
        <v>3476.1888127853881</v>
      </c>
      <c r="AB251" s="6">
        <f t="shared" si="19"/>
        <v>77863.167516489091</v>
      </c>
      <c r="AC251" s="4">
        <f t="shared" si="20"/>
        <v>0.30913426351564927</v>
      </c>
    </row>
    <row r="252" spans="1:29" x14ac:dyDescent="0.35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10"/>
        <v>1638.7845890410958</v>
      </c>
      <c r="F252" s="2">
        <f t="shared" si="10"/>
        <v>23026.014954337901</v>
      </c>
      <c r="G252" s="2">
        <f>SUMIF($B$2:$B$241,$B252,G$2:G$241)/$C252-Adjustments!D9</f>
        <v>22680.503107559616</v>
      </c>
      <c r="H252" s="2">
        <f t="shared" si="10"/>
        <v>7454.2384703196349</v>
      </c>
      <c r="I252" s="2">
        <f t="shared" si="10"/>
        <v>79.151598173515978</v>
      </c>
      <c r="J252" s="2">
        <f t="shared" si="10"/>
        <v>305.60753424657537</v>
      </c>
      <c r="K252" s="2">
        <f t="shared" si="10"/>
        <v>308.03972602739725</v>
      </c>
      <c r="L252" s="2">
        <f t="shared" si="10"/>
        <v>353.72123287671235</v>
      </c>
      <c r="M252" s="2">
        <f t="shared" si="10"/>
        <v>10.420776255707763</v>
      </c>
      <c r="N252" s="2">
        <f t="shared" si="10"/>
        <v>57.957077625570776</v>
      </c>
      <c r="O252" s="2">
        <f t="shared" si="10"/>
        <v>1180.0560502283106</v>
      </c>
      <c r="P252" s="2">
        <f t="shared" si="10"/>
        <v>699.20890410958907</v>
      </c>
      <c r="Q252" s="2">
        <f t="shared" si="10"/>
        <v>83430.637785388128</v>
      </c>
      <c r="S252" s="8">
        <f t="shared" si="11"/>
        <v>0.41650237642310672</v>
      </c>
      <c r="U252" s="6">
        <f t="shared" si="12"/>
        <v>23512.179680365294</v>
      </c>
      <c r="V252" s="6">
        <f t="shared" si="13"/>
        <v>22680.503107559616</v>
      </c>
      <c r="W252" s="6">
        <f t="shared" si="14"/>
        <v>23026.014954337901</v>
      </c>
      <c r="X252" s="6">
        <f t="shared" si="15"/>
        <v>7454.2384703196349</v>
      </c>
      <c r="Y252" s="6">
        <f t="shared" si="16"/>
        <v>1180.0560502283106</v>
      </c>
      <c r="Z252" s="6">
        <f t="shared" si="17"/>
        <v>57.957077625570776</v>
      </c>
      <c r="AA252" s="6">
        <f t="shared" si="18"/>
        <v>3394.9343607305937</v>
      </c>
      <c r="AB252" s="6">
        <f t="shared" si="19"/>
        <v>81305.883701166909</v>
      </c>
      <c r="AC252" s="4">
        <f t="shared" si="20"/>
        <v>0.34018402093236721</v>
      </c>
    </row>
    <row r="253" spans="1:29" x14ac:dyDescent="0.35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10"/>
        <v>1644.6721461187215</v>
      </c>
      <c r="F253" s="2">
        <f t="shared" si="10"/>
        <v>19406.048972602741</v>
      </c>
      <c r="G253" s="2">
        <f>SUMIF($B$2:$B$241,$B253,G$2:G$241)/$C253-Adjustments!D10</f>
        <v>25941.172475900559</v>
      </c>
      <c r="H253" s="2">
        <f t="shared" si="10"/>
        <v>8068.8859589041094</v>
      </c>
      <c r="I253" s="2">
        <f t="shared" si="10"/>
        <v>80.57089041095891</v>
      </c>
      <c r="J253" s="2">
        <f t="shared" si="10"/>
        <v>311.80730593607308</v>
      </c>
      <c r="K253" s="2">
        <f t="shared" si="10"/>
        <v>284.14954337899542</v>
      </c>
      <c r="L253" s="2">
        <f t="shared" si="10"/>
        <v>352.06883561643838</v>
      </c>
      <c r="M253" s="2">
        <f t="shared" si="10"/>
        <v>35.57545662100457</v>
      </c>
      <c r="N253" s="2">
        <f t="shared" si="10"/>
        <v>69.839269406392688</v>
      </c>
      <c r="O253" s="2">
        <f t="shared" si="10"/>
        <v>1527.1037671232878</v>
      </c>
      <c r="P253" s="2">
        <f t="shared" si="10"/>
        <v>680.12397260273974</v>
      </c>
      <c r="Q253" s="2">
        <f t="shared" si="10"/>
        <v>84502.370091324206</v>
      </c>
      <c r="S253" s="8">
        <f t="shared" si="11"/>
        <v>0.37955387277092423</v>
      </c>
      <c r="U253" s="6">
        <f t="shared" si="12"/>
        <v>24014.900799086758</v>
      </c>
      <c r="V253" s="6">
        <f t="shared" si="13"/>
        <v>25941.172475900559</v>
      </c>
      <c r="W253" s="6">
        <f t="shared" si="14"/>
        <v>19406.048972602741</v>
      </c>
      <c r="X253" s="6">
        <f t="shared" si="15"/>
        <v>8068.8859589041094</v>
      </c>
      <c r="Y253" s="6">
        <f t="shared" si="16"/>
        <v>1527.1037671232878</v>
      </c>
      <c r="Z253" s="6">
        <f t="shared" si="17"/>
        <v>69.839269406392688</v>
      </c>
      <c r="AA253" s="6">
        <f t="shared" si="18"/>
        <v>3388.968150684932</v>
      </c>
      <c r="AB253" s="6">
        <f t="shared" si="19"/>
        <v>82416.919393708784</v>
      </c>
      <c r="AC253" s="4">
        <f t="shared" si="20"/>
        <v>0.29595816416403559</v>
      </c>
    </row>
    <row r="254" spans="1:29" x14ac:dyDescent="0.35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10"/>
        <v>1662.7553506375227</v>
      </c>
      <c r="F254" s="2">
        <f t="shared" si="10"/>
        <v>19105.550318761383</v>
      </c>
      <c r="G254" s="2">
        <f>SUMIF($B$2:$B$241,$B254,G$2:G$241)/$C254-Adjustments!D11</f>
        <v>27061.164490993724</v>
      </c>
      <c r="H254" s="2">
        <f t="shared" si="10"/>
        <v>8083.1609744990892</v>
      </c>
      <c r="I254" s="2">
        <f t="shared" si="10"/>
        <v>124.95229963570128</v>
      </c>
      <c r="J254" s="2">
        <f t="shared" si="10"/>
        <v>315.48918488160291</v>
      </c>
      <c r="K254" s="2">
        <f t="shared" si="10"/>
        <v>260.6322859744991</v>
      </c>
      <c r="L254" s="2">
        <f t="shared" si="10"/>
        <v>277.36202185792348</v>
      </c>
      <c r="M254" s="2">
        <f t="shared" si="10"/>
        <v>24.52163023679417</v>
      </c>
      <c r="N254" s="2">
        <f t="shared" si="10"/>
        <v>97.856329690346087</v>
      </c>
      <c r="O254" s="2">
        <f t="shared" si="10"/>
        <v>2079.7308743169401</v>
      </c>
      <c r="P254" s="2">
        <f t="shared" si="10"/>
        <v>678.07126593806925</v>
      </c>
      <c r="Q254" s="2">
        <f t="shared" si="10"/>
        <v>86204.308970856102</v>
      </c>
      <c r="S254" s="8">
        <f t="shared" si="11"/>
        <v>0.37594639144189063</v>
      </c>
      <c r="U254" s="6">
        <f t="shared" si="12"/>
        <v>24322.340163934427</v>
      </c>
      <c r="V254" s="6">
        <f t="shared" si="13"/>
        <v>27061.164490993724</v>
      </c>
      <c r="W254" s="6">
        <f t="shared" si="14"/>
        <v>19105.550318761383</v>
      </c>
      <c r="X254" s="6">
        <f t="shared" si="15"/>
        <v>8083.1609744990892</v>
      </c>
      <c r="Y254" s="6">
        <f t="shared" si="16"/>
        <v>2079.7308743169401</v>
      </c>
      <c r="Z254" s="6">
        <f t="shared" si="17"/>
        <v>97.856329690346087</v>
      </c>
      <c r="AA254" s="6">
        <f t="shared" si="18"/>
        <v>3343.784039162113</v>
      </c>
      <c r="AB254" s="6">
        <f t="shared" si="19"/>
        <v>84093.587191358019</v>
      </c>
      <c r="AC254" s="4">
        <f t="shared" si="20"/>
        <v>0.2928513622078141</v>
      </c>
    </row>
    <row r="255" spans="1:29" x14ac:dyDescent="0.35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10"/>
        <v>1694.1857305936073</v>
      </c>
      <c r="F255" s="2">
        <f t="shared" si="10"/>
        <v>19022.935502283104</v>
      </c>
      <c r="G255" s="2">
        <f>SUMIF($B$2:$B$241,$B255,G$2:G$241)/$C255-Adjustments!D12</f>
        <v>26062.598122780317</v>
      </c>
      <c r="H255" s="2">
        <f t="shared" si="10"/>
        <v>7883.5238584474882</v>
      </c>
      <c r="I255" s="2">
        <f t="shared" si="10"/>
        <v>153.28253424657535</v>
      </c>
      <c r="J255" s="2">
        <f t="shared" si="10"/>
        <v>333.64292237442925</v>
      </c>
      <c r="K255" s="2">
        <f t="shared" si="10"/>
        <v>249.29954337899542</v>
      </c>
      <c r="L255" s="2">
        <f t="shared" si="10"/>
        <v>264.61940639269409</v>
      </c>
      <c r="M255" s="2">
        <f t="shared" si="10"/>
        <v>30.371461187214614</v>
      </c>
      <c r="N255" s="2">
        <f t="shared" si="10"/>
        <v>98.336757990867582</v>
      </c>
      <c r="O255" s="2">
        <f t="shared" si="10"/>
        <v>2413.4925799086759</v>
      </c>
      <c r="P255" s="2">
        <f t="shared" si="10"/>
        <v>733.01130136986296</v>
      </c>
      <c r="Q255" s="2">
        <f t="shared" si="10"/>
        <v>83931.300228310502</v>
      </c>
      <c r="S255" s="8">
        <f t="shared" si="11"/>
        <v>0.38819499569248439</v>
      </c>
      <c r="U255" s="6">
        <f t="shared" si="12"/>
        <v>22839.546118721461</v>
      </c>
      <c r="V255" s="6">
        <f t="shared" si="13"/>
        <v>26062.598122780317</v>
      </c>
      <c r="W255" s="6">
        <f t="shared" si="14"/>
        <v>19022.935502283104</v>
      </c>
      <c r="X255" s="6">
        <f t="shared" si="15"/>
        <v>7883.5238584474882</v>
      </c>
      <c r="Y255" s="6">
        <f t="shared" si="16"/>
        <v>2413.4925799086759</v>
      </c>
      <c r="Z255" s="6">
        <f t="shared" si="17"/>
        <v>98.336757990867582</v>
      </c>
      <c r="AA255" s="6">
        <f t="shared" si="18"/>
        <v>3458.4128995433789</v>
      </c>
      <c r="AB255" s="6">
        <f t="shared" si="19"/>
        <v>81778.845839675298</v>
      </c>
      <c r="AC255" s="4">
        <f t="shared" si="20"/>
        <v>0.30561910581037449</v>
      </c>
    </row>
    <row r="256" spans="1:29" x14ac:dyDescent="0.35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10"/>
        <v>1714.4539954337899</v>
      </c>
      <c r="F256" s="2">
        <f t="shared" si="10"/>
        <v>18621.523515981735</v>
      </c>
      <c r="G256" s="2">
        <f>SUMIF($B$2:$B$241,$B256,G$2:G$241)/$C256-Adjustments!D13</f>
        <v>23996.389079147641</v>
      </c>
      <c r="H256" s="2">
        <f t="shared" si="10"/>
        <v>8292.4457762557086</v>
      </c>
      <c r="I256" s="2">
        <f t="shared" si="10"/>
        <v>186.54303196347033</v>
      </c>
      <c r="J256" s="2">
        <f t="shared" si="10"/>
        <v>346.12739726027399</v>
      </c>
      <c r="K256" s="2">
        <f t="shared" si="10"/>
        <v>263.64109589041095</v>
      </c>
      <c r="L256" s="2">
        <f t="shared" si="10"/>
        <v>200.36666666666667</v>
      </c>
      <c r="M256" s="2">
        <f t="shared" si="10"/>
        <v>-3.3902968036529679</v>
      </c>
      <c r="N256" s="2">
        <f t="shared" si="10"/>
        <v>120.25433789954337</v>
      </c>
      <c r="O256" s="2">
        <f t="shared" si="10"/>
        <v>2879.8759132420091</v>
      </c>
      <c r="P256" s="2">
        <f t="shared" si="10"/>
        <v>750.73276255707765</v>
      </c>
      <c r="Q256" s="2">
        <f t="shared" si="10"/>
        <v>83194.08207305937</v>
      </c>
      <c r="S256" s="8">
        <f t="shared" si="11"/>
        <v>0.39877353051807074</v>
      </c>
      <c r="U256" s="6">
        <f t="shared" si="12"/>
        <v>23462.17408675799</v>
      </c>
      <c r="V256" s="6">
        <f t="shared" si="13"/>
        <v>23996.389079147641</v>
      </c>
      <c r="W256" s="6">
        <f t="shared" si="14"/>
        <v>18621.523515981735</v>
      </c>
      <c r="X256" s="6">
        <f t="shared" si="15"/>
        <v>8292.4457762557086</v>
      </c>
      <c r="Y256" s="6">
        <f t="shared" si="16"/>
        <v>2879.8759132420091</v>
      </c>
      <c r="Z256" s="6">
        <f t="shared" si="17"/>
        <v>120.25433789954337</v>
      </c>
      <c r="AA256" s="6">
        <f t="shared" si="18"/>
        <v>3458.4746529680365</v>
      </c>
      <c r="AB256" s="6">
        <f t="shared" si="19"/>
        <v>80831.137362252673</v>
      </c>
      <c r="AC256" s="4">
        <f t="shared" si="20"/>
        <v>0.31027805915549928</v>
      </c>
    </row>
    <row r="257" spans="2:29" x14ac:dyDescent="0.35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10"/>
        <v>1722.8516027397261</v>
      </c>
      <c r="F257" s="2">
        <f t="shared" si="10"/>
        <v>24975.642331050225</v>
      </c>
      <c r="G257" s="2">
        <f>SUMIF($B$2:$B$241,$B257,G$2:G$241)/$C257-Adjustments!D14</f>
        <v>19186.38709462202</v>
      </c>
      <c r="H257" s="2">
        <f t="shared" si="10"/>
        <v>8304.4963470319635</v>
      </c>
      <c r="I257" s="2">
        <f t="shared" si="10"/>
        <v>214.9038926940639</v>
      </c>
      <c r="J257" s="2">
        <f t="shared" si="10"/>
        <v>365.20831735159811</v>
      </c>
      <c r="K257" s="2">
        <f t="shared" si="10"/>
        <v>259.02439155251142</v>
      </c>
      <c r="L257" s="2">
        <f t="shared" si="10"/>
        <v>188.72154566210045</v>
      </c>
      <c r="M257" s="2">
        <f t="shared" si="10"/>
        <v>-18.177853881278537</v>
      </c>
      <c r="N257" s="2">
        <f t="shared" si="10"/>
        <v>170.86414611872146</v>
      </c>
      <c r="O257" s="2">
        <f t="shared" si="10"/>
        <v>3893.4355559360729</v>
      </c>
      <c r="P257" s="2">
        <f t="shared" si="10"/>
        <v>700.59531621004567</v>
      </c>
      <c r="Q257" s="2">
        <f t="shared" si="10"/>
        <v>84544.579679223723</v>
      </c>
      <c r="S257" s="8">
        <f t="shared" si="11"/>
        <v>0.48030307862141797</v>
      </c>
      <c r="U257" s="6">
        <f t="shared" si="12"/>
        <v>21958.665221461186</v>
      </c>
      <c r="V257" s="6">
        <f t="shared" si="13"/>
        <v>19186.38709462202</v>
      </c>
      <c r="W257" s="6">
        <f t="shared" si="14"/>
        <v>24975.642331050225</v>
      </c>
      <c r="X257" s="6">
        <f t="shared" si="15"/>
        <v>8304.4963470319635</v>
      </c>
      <c r="Y257" s="6">
        <f t="shared" si="16"/>
        <v>3893.4355559360729</v>
      </c>
      <c r="Z257" s="6">
        <f t="shared" si="17"/>
        <v>170.86414611872146</v>
      </c>
      <c r="AA257" s="6">
        <f t="shared" si="18"/>
        <v>3433.1272123287672</v>
      </c>
      <c r="AB257" s="6">
        <f t="shared" si="19"/>
        <v>81922.617908548957</v>
      </c>
      <c r="AC257" s="4">
        <f t="shared" si="20"/>
        <v>0.39638710376277042</v>
      </c>
    </row>
    <row r="258" spans="2:29" x14ac:dyDescent="0.35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10"/>
        <v>1741.9659403460839</v>
      </c>
      <c r="F258" s="2">
        <f t="shared" si="10"/>
        <v>21681.96798155738</v>
      </c>
      <c r="G258" s="2">
        <f>SUMIF($B$2:$B$241,$B258,G$2:G$241)/$C258-Adjustments!D15</f>
        <v>24630.760691408625</v>
      </c>
      <c r="H258" s="2">
        <f t="shared" si="10"/>
        <v>6804.9900956284155</v>
      </c>
      <c r="I258" s="2">
        <f t="shared" si="10"/>
        <v>195.01859061930784</v>
      </c>
      <c r="J258" s="2">
        <f t="shared" si="10"/>
        <v>373.21974385245903</v>
      </c>
      <c r="K258" s="2">
        <f t="shared" si="10"/>
        <v>248.55055214025498</v>
      </c>
      <c r="L258" s="2">
        <f t="shared" si="10"/>
        <v>113.73779713114754</v>
      </c>
      <c r="M258" s="2">
        <f t="shared" si="10"/>
        <v>51.614981785063755</v>
      </c>
      <c r="N258" s="2">
        <f t="shared" si="10"/>
        <v>377.87225295992715</v>
      </c>
      <c r="O258" s="2">
        <f t="shared" si="10"/>
        <v>4528.4208151183966</v>
      </c>
      <c r="P258" s="2">
        <f t="shared" si="10"/>
        <v>727.35155168488154</v>
      </c>
      <c r="Q258" s="2">
        <f t="shared" si="10"/>
        <v>84796.441231785066</v>
      </c>
      <c r="S258" s="8">
        <f t="shared" si="11"/>
        <v>0.43255774642295042</v>
      </c>
      <c r="U258" s="6">
        <f t="shared" si="12"/>
        <v>20666.937260928964</v>
      </c>
      <c r="V258" s="6">
        <f t="shared" si="13"/>
        <v>24630.760691408625</v>
      </c>
      <c r="W258" s="6">
        <f t="shared" si="14"/>
        <v>21681.96798155738</v>
      </c>
      <c r="X258" s="6">
        <f t="shared" si="15"/>
        <v>6804.9900956284155</v>
      </c>
      <c r="Y258" s="6">
        <f t="shared" si="16"/>
        <v>4528.4208151183966</v>
      </c>
      <c r="Z258" s="6">
        <f t="shared" si="17"/>
        <v>377.87225295992715</v>
      </c>
      <c r="AA258" s="6">
        <f t="shared" si="18"/>
        <v>3451.4591575591985</v>
      </c>
      <c r="AB258" s="6">
        <f t="shared" si="19"/>
        <v>82142.408255160903</v>
      </c>
      <c r="AC258" s="4">
        <f t="shared" si="20"/>
        <v>0.36570294011689808</v>
      </c>
    </row>
    <row r="259" spans="2:29" x14ac:dyDescent="0.35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10"/>
        <v>1769.3871164383561</v>
      </c>
      <c r="F259" s="2">
        <f t="shared" si="10"/>
        <v>18748.429996575345</v>
      </c>
      <c r="G259" s="2">
        <f>SUMIF($B$2:$B$241,$B259,G$2:G$241)/$C259-Adjustments!D16</f>
        <v>25760.459446347035</v>
      </c>
      <c r="H259" s="2">
        <f t="shared" si="10"/>
        <v>6598.6202054794521</v>
      </c>
      <c r="I259" s="2">
        <f t="shared" si="10"/>
        <v>193.49555707762556</v>
      </c>
      <c r="J259" s="2">
        <f t="shared" si="10"/>
        <v>443.30917465753424</v>
      </c>
      <c r="K259" s="2">
        <f t="shared" si="10"/>
        <v>240.27388926940645</v>
      </c>
      <c r="L259" s="2">
        <f t="shared" si="10"/>
        <v>86.405650684931487</v>
      </c>
      <c r="M259" s="2">
        <f t="shared" si="10"/>
        <v>-6.0141552511415526</v>
      </c>
      <c r="N259" s="2">
        <f t="shared" si="10"/>
        <v>836.80277739726023</v>
      </c>
      <c r="O259" s="2">
        <f t="shared" si="10"/>
        <v>5315.9184657534242</v>
      </c>
      <c r="P259" s="2">
        <f t="shared" si="10"/>
        <v>752.20631050228315</v>
      </c>
      <c r="Q259" s="2">
        <f t="shared" si="10"/>
        <v>85684.576960045655</v>
      </c>
      <c r="S259" s="8">
        <f t="shared" si="11"/>
        <v>0.40728967489007589</v>
      </c>
      <c r="U259" s="6">
        <f t="shared" si="12"/>
        <v>22206.658780821912</v>
      </c>
      <c r="V259" s="6">
        <f t="shared" si="13"/>
        <v>25760.459446347035</v>
      </c>
      <c r="W259" s="6">
        <f t="shared" si="14"/>
        <v>18748.429996575345</v>
      </c>
      <c r="X259" s="6">
        <f t="shared" si="15"/>
        <v>6598.6202054794521</v>
      </c>
      <c r="Y259" s="6">
        <f t="shared" si="16"/>
        <v>5315.9184657534242</v>
      </c>
      <c r="Z259" s="6">
        <f t="shared" si="17"/>
        <v>836.80277739726023</v>
      </c>
      <c r="AA259" s="6">
        <f t="shared" si="18"/>
        <v>3479.0635433789953</v>
      </c>
      <c r="AB259" s="6">
        <f t="shared" si="19"/>
        <v>82945.953215753427</v>
      </c>
      <c r="AC259" s="4">
        <f t="shared" si="20"/>
        <v>0.34215309708099106</v>
      </c>
    </row>
    <row r="260" spans="2:29" x14ac:dyDescent="0.35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10"/>
        <v>1869.2457739726028</v>
      </c>
      <c r="F260" s="2">
        <f t="shared" si="10"/>
        <v>18533.901989726033</v>
      </c>
      <c r="G260" s="2">
        <f>SUMIF($B$2:$B$241,$B260,G$2:G$241)/$C260-Adjustments!D17</f>
        <v>25106.952524860477</v>
      </c>
      <c r="H260" s="2">
        <f t="shared" si="10"/>
        <v>6712.8100456621005</v>
      </c>
      <c r="I260" s="2">
        <f t="shared" si="10"/>
        <v>165.15649543378993</v>
      </c>
      <c r="J260" s="2">
        <f t="shared" si="10"/>
        <v>438.84227054794519</v>
      </c>
      <c r="K260" s="2">
        <f t="shared" si="10"/>
        <v>221.8785913242009</v>
      </c>
      <c r="L260" s="2">
        <f t="shared" si="10"/>
        <v>84.001743150684959</v>
      </c>
      <c r="M260" s="2">
        <f t="shared" si="10"/>
        <v>-40.643036529680366</v>
      </c>
      <c r="N260" s="2">
        <f t="shared" si="10"/>
        <v>1696.8630810502282</v>
      </c>
      <c r="O260" s="2">
        <f t="shared" si="10"/>
        <v>5574.6043127853891</v>
      </c>
      <c r="P260" s="2">
        <f t="shared" si="10"/>
        <v>798.0632716894977</v>
      </c>
      <c r="Q260" s="2">
        <f t="shared" si="10"/>
        <v>85153.777566210047</v>
      </c>
      <c r="S260" s="8">
        <f t="shared" si="11"/>
        <v>0.42289804235862222</v>
      </c>
      <c r="U260" s="6">
        <f t="shared" si="12"/>
        <v>21482.199107305936</v>
      </c>
      <c r="V260" s="6">
        <f t="shared" si="13"/>
        <v>25106.952524860477</v>
      </c>
      <c r="W260" s="6">
        <f t="shared" si="14"/>
        <v>18533.901989726033</v>
      </c>
      <c r="X260" s="6">
        <f t="shared" si="15"/>
        <v>6712.8100456621005</v>
      </c>
      <c r="Y260" s="6">
        <f t="shared" si="16"/>
        <v>5574.6043127853891</v>
      </c>
      <c r="Z260" s="6">
        <f t="shared" si="17"/>
        <v>1696.8630810502282</v>
      </c>
      <c r="AA260" s="6">
        <f t="shared" si="18"/>
        <v>3536.5451095890412</v>
      </c>
      <c r="AB260" s="6">
        <f t="shared" si="19"/>
        <v>82643.876170979202</v>
      </c>
      <c r="AC260" s="4">
        <f t="shared" si="20"/>
        <v>0.35504039564221512</v>
      </c>
    </row>
    <row r="261" spans="2:29" x14ac:dyDescent="0.35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10"/>
        <v>1790.7801369863014</v>
      </c>
      <c r="F261" s="2">
        <f t="shared" si="10"/>
        <v>17039.741894977167</v>
      </c>
      <c r="G261" s="2">
        <f>SUMIF($B$2:$B$241,$B261,G$2:G$241)/$C261-Adjustments!D18</f>
        <v>27046.313381532214</v>
      </c>
      <c r="H261" s="2">
        <f t="shared" si="10"/>
        <v>6757.0652968036529</v>
      </c>
      <c r="I261" s="2">
        <f t="shared" si="10"/>
        <v>179.71598173515983</v>
      </c>
      <c r="J261" s="2">
        <f t="shared" si="10"/>
        <v>455.07465753424657</v>
      </c>
      <c r="K261" s="2">
        <f t="shared" si="10"/>
        <v>271.67899543378996</v>
      </c>
      <c r="L261" s="2">
        <f t="shared" si="10"/>
        <v>92.202283105022829</v>
      </c>
      <c r="M261" s="2">
        <f t="shared" si="10"/>
        <v>-6.0253424657534245</v>
      </c>
      <c r="N261" s="2">
        <f t="shared" si="10"/>
        <v>2380.3086757990868</v>
      </c>
      <c r="O261" s="2">
        <f t="shared" si="10"/>
        <v>5123.4134703196351</v>
      </c>
      <c r="P261" s="2">
        <f t="shared" si="10"/>
        <v>758.96700913242012</v>
      </c>
      <c r="Q261" s="2">
        <f t="shared" si="10"/>
        <v>84135.422260273976</v>
      </c>
      <c r="S261" s="8">
        <f t="shared" si="11"/>
        <v>0.41310479207201256</v>
      </c>
      <c r="U261" s="6">
        <f t="shared" si="12"/>
        <v>19582.47100456621</v>
      </c>
      <c r="V261" s="6">
        <f t="shared" si="13"/>
        <v>27046.313381532214</v>
      </c>
      <c r="W261" s="6">
        <f t="shared" si="14"/>
        <v>17039.741894977167</v>
      </c>
      <c r="X261" s="6">
        <f t="shared" si="15"/>
        <v>6757.0652968036529</v>
      </c>
      <c r="Y261" s="6">
        <f t="shared" si="16"/>
        <v>5123.4134703196351</v>
      </c>
      <c r="Z261" s="6">
        <f t="shared" si="17"/>
        <v>2380.3086757990868</v>
      </c>
      <c r="AA261" s="6">
        <f t="shared" si="18"/>
        <v>3542.3937214611874</v>
      </c>
      <c r="AB261" s="6">
        <f t="shared" si="19"/>
        <v>81471.707445459164</v>
      </c>
      <c r="AC261" s="4">
        <f t="shared" si="20"/>
        <v>0.34473142448081151</v>
      </c>
    </row>
    <row r="262" spans="2:29" x14ac:dyDescent="0.35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10"/>
        <v>1953.1901183970856</v>
      </c>
      <c r="F262" s="2">
        <f t="shared" si="10"/>
        <v>19571.845059198542</v>
      </c>
      <c r="G262" s="2">
        <f>SUMIF($B$2:$B$241,$B262,G$2:G$241)/$C262-Adjustments!D19</f>
        <v>24734.680467010723</v>
      </c>
      <c r="H262" s="2">
        <f t="shared" si="10"/>
        <v>6934.2756147540986</v>
      </c>
      <c r="I262" s="2">
        <f t="shared" si="10"/>
        <v>175.26867030965391</v>
      </c>
      <c r="J262" s="2">
        <f t="shared" si="10"/>
        <v>449.56158925318761</v>
      </c>
      <c r="K262" s="2">
        <f t="shared" si="10"/>
        <v>252.13775045537341</v>
      </c>
      <c r="L262" s="2">
        <f t="shared" si="10"/>
        <v>88.414275956284158</v>
      </c>
      <c r="M262" s="2">
        <f t="shared" si="10"/>
        <v>-56.605532786885249</v>
      </c>
      <c r="N262" s="2">
        <f t="shared" si="10"/>
        <v>3148.5030737704919</v>
      </c>
      <c r="O262" s="2">
        <f t="shared" si="10"/>
        <v>5985.4105191256831</v>
      </c>
      <c r="P262" s="2">
        <f t="shared" si="10"/>
        <v>702.22540983606552</v>
      </c>
      <c r="Q262" s="2">
        <f t="shared" si="10"/>
        <v>83699.552709471769</v>
      </c>
      <c r="S262" s="8">
        <f t="shared" si="11"/>
        <v>0.46801227171513038</v>
      </c>
      <c r="U262" s="6">
        <f t="shared" si="12"/>
        <v>17160.81830601093</v>
      </c>
      <c r="V262" s="6">
        <f t="shared" si="13"/>
        <v>24734.680467010723</v>
      </c>
      <c r="W262" s="6">
        <f t="shared" si="14"/>
        <v>19571.845059198542</v>
      </c>
      <c r="X262" s="6">
        <f t="shared" si="15"/>
        <v>6934.2756147540986</v>
      </c>
      <c r="Y262" s="6">
        <f t="shared" si="16"/>
        <v>5985.4105191256831</v>
      </c>
      <c r="Z262" s="6">
        <f t="shared" si="17"/>
        <v>3148.5030737704919</v>
      </c>
      <c r="AA262" s="6">
        <f t="shared" si="18"/>
        <v>3564.1922814207651</v>
      </c>
      <c r="AB262" s="6">
        <f t="shared" si="19"/>
        <v>81099.725321291233</v>
      </c>
      <c r="AC262" s="4">
        <f t="shared" si="20"/>
        <v>0.39790456509775141</v>
      </c>
    </row>
    <row r="263" spans="2:29" x14ac:dyDescent="0.35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1">SUMIF($B$2:$B$241,$B263,E$2:E$241)/$C263</f>
        <v>1795.0025114155251</v>
      </c>
      <c r="F263" s="2">
        <f t="shared" si="21"/>
        <v>22273.725456621003</v>
      </c>
      <c r="G263" s="2">
        <f>SUMIF($B$2:$B$241,$B263,G$2:G$241)/$C263-Adjustments!D20</f>
        <v>21923.286009639778</v>
      </c>
      <c r="H263" s="2">
        <f t="shared" si="21"/>
        <v>6663.182191780822</v>
      </c>
      <c r="I263" s="2">
        <f t="shared" si="21"/>
        <v>181.42842465753424</v>
      </c>
      <c r="J263" s="2">
        <f t="shared" si="21"/>
        <v>415.12226027397259</v>
      </c>
      <c r="K263" s="2">
        <f t="shared" si="21"/>
        <v>247.68344748858448</v>
      </c>
      <c r="L263" s="2">
        <f t="shared" si="21"/>
        <v>84.228310502283108</v>
      </c>
      <c r="M263" s="2">
        <f t="shared" si="21"/>
        <v>4.3341324200913238</v>
      </c>
      <c r="N263" s="2">
        <f t="shared" si="21"/>
        <v>4160.5315068493155</v>
      </c>
      <c r="O263" s="2">
        <f t="shared" si="21"/>
        <v>6044.8490867579912</v>
      </c>
      <c r="P263" s="2">
        <f t="shared" si="21"/>
        <v>729.71792237442924</v>
      </c>
      <c r="Q263" s="2">
        <f t="shared" si="21"/>
        <v>84421.656392694058</v>
      </c>
      <c r="S263" s="8">
        <f t="shared" si="11"/>
        <v>0.50355850174835171</v>
      </c>
      <c r="U263" s="6">
        <f t="shared" si="12"/>
        <v>17350.011301369865</v>
      </c>
      <c r="V263" s="6">
        <f t="shared" si="13"/>
        <v>21923.286009639778</v>
      </c>
      <c r="W263" s="6">
        <f t="shared" si="14"/>
        <v>22273.725456621003</v>
      </c>
      <c r="X263" s="6">
        <f t="shared" si="15"/>
        <v>6663.182191780822</v>
      </c>
      <c r="Y263" s="6">
        <f t="shared" si="16"/>
        <v>6044.8490867579912</v>
      </c>
      <c r="Z263" s="6">
        <f t="shared" si="17"/>
        <v>4160.5315068493155</v>
      </c>
      <c r="AA263" s="6">
        <f t="shared" si="18"/>
        <v>3457.5170091324198</v>
      </c>
      <c r="AB263" s="6">
        <f t="shared" si="19"/>
        <v>81873.102562151209</v>
      </c>
      <c r="AC263" s="4">
        <f t="shared" si="20"/>
        <v>0.43893075912300566</v>
      </c>
    </row>
    <row r="264" spans="2:29" x14ac:dyDescent="0.35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2">SUMIF($B$2:$B$241,$B264,E$2:E$241)/$C264</f>
        <v>1872.8449771689498</v>
      </c>
      <c r="F264" s="2">
        <f t="shared" si="22"/>
        <v>20405.498401826484</v>
      </c>
      <c r="G264" s="2">
        <f>SUMIF($B$2:$B$241,$B264,G$2:G$241)/$C264-Adjustments!D21</f>
        <v>25071.054185692541</v>
      </c>
      <c r="H264" s="2">
        <f t="shared" si="22"/>
        <v>6737.353767123288</v>
      </c>
      <c r="I264" s="2">
        <f t="shared" si="22"/>
        <v>196.13481735159817</v>
      </c>
      <c r="J264" s="2">
        <f t="shared" si="22"/>
        <v>426.34931506849313</v>
      </c>
      <c r="K264" s="2">
        <f t="shared" si="22"/>
        <v>259.39817351598174</v>
      </c>
      <c r="L264" s="2">
        <f t="shared" si="22"/>
        <v>81.548630136986304</v>
      </c>
      <c r="M264" s="2">
        <f t="shared" si="22"/>
        <v>-44.246689497716893</v>
      </c>
      <c r="N264" s="2">
        <f t="shared" si="22"/>
        <v>4853.2823059360735</v>
      </c>
      <c r="O264" s="2">
        <f t="shared" si="22"/>
        <v>6263.4909817351599</v>
      </c>
      <c r="P264" s="2">
        <f t="shared" si="22"/>
        <v>676.11004566210045</v>
      </c>
      <c r="Q264" s="2">
        <f t="shared" si="22"/>
        <v>85700.326369863018</v>
      </c>
      <c r="S264" s="8">
        <f t="shared" si="11"/>
        <v>0.48646795819028293</v>
      </c>
      <c r="U264" s="6">
        <f t="shared" si="12"/>
        <v>16116.096689497715</v>
      </c>
      <c r="V264" s="6">
        <f t="shared" si="13"/>
        <v>25071.054185692541</v>
      </c>
      <c r="W264" s="6">
        <f t="shared" si="14"/>
        <v>20405.498401826484</v>
      </c>
      <c r="X264" s="6">
        <f t="shared" si="15"/>
        <v>6737.353767123288</v>
      </c>
      <c r="Y264" s="6">
        <f t="shared" si="16"/>
        <v>6263.4909817351599</v>
      </c>
      <c r="Z264" s="6">
        <f t="shared" si="17"/>
        <v>4853.2823059360735</v>
      </c>
      <c r="AA264" s="6">
        <f t="shared" si="18"/>
        <v>3468.1392694063925</v>
      </c>
      <c r="AB264" s="6">
        <f>SUM(U264:AA264)</f>
        <v>82914.915601217654</v>
      </c>
      <c r="AC264" s="4">
        <f t="shared" si="20"/>
        <v>0.42200381807287585</v>
      </c>
    </row>
    <row r="265" spans="2:29" x14ac:dyDescent="0.35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2"/>
        <v>1815.3603881278539</v>
      </c>
      <c r="F265" s="2">
        <f t="shared" si="22"/>
        <v>18943.897260273974</v>
      </c>
      <c r="G265" s="2">
        <f>SUMIF($B$2:$B$241,$B265,G$2:G$241)/$C265-Adjustments!D22</f>
        <v>26129.177942668695</v>
      </c>
      <c r="H265" s="2">
        <f t="shared" si="22"/>
        <v>6501.3985159817348</v>
      </c>
      <c r="I265" s="2">
        <f t="shared" si="22"/>
        <v>180.01849315068492</v>
      </c>
      <c r="J265" s="2">
        <f t="shared" si="22"/>
        <v>381.46324200913244</v>
      </c>
      <c r="K265" s="2">
        <f t="shared" si="22"/>
        <v>240.92751141552512</v>
      </c>
      <c r="L265" s="2">
        <f t="shared" si="22"/>
        <v>85.004908675799086</v>
      </c>
      <c r="M265" s="2">
        <f t="shared" si="22"/>
        <v>-24.142237442922376</v>
      </c>
      <c r="N265" s="2">
        <f t="shared" si="22"/>
        <v>5110.5647260273972</v>
      </c>
      <c r="O265" s="2">
        <f t="shared" si="22"/>
        <v>6662.1365296803651</v>
      </c>
      <c r="P265" s="2">
        <f t="shared" si="22"/>
        <v>703.38824200913245</v>
      </c>
      <c r="Q265" s="2">
        <f t="shared" si="22"/>
        <v>84664.455593607301</v>
      </c>
      <c r="S265" s="8">
        <f t="shared" ref="S265" si="23">(H265+E265+F265+I265+J265+K265+N265+O265+P265)/Q265</f>
        <v>0.47882142068290529</v>
      </c>
      <c r="U265" s="6">
        <f t="shared" ref="U265" si="24">D265</f>
        <v>15329.212785388128</v>
      </c>
      <c r="V265" s="6">
        <f t="shared" ref="V265" si="25">G265</f>
        <v>26129.177942668695</v>
      </c>
      <c r="W265" s="6">
        <f t="shared" ref="W265" si="26">F265</f>
        <v>18943.897260273974</v>
      </c>
      <c r="X265" s="6">
        <f t="shared" ref="X265" si="27">H265</f>
        <v>6501.3985159817348</v>
      </c>
      <c r="Y265" s="6">
        <f t="shared" ref="Y265" si="28">O265</f>
        <v>6662.1365296803651</v>
      </c>
      <c r="Z265" s="6">
        <f t="shared" ref="Z265" si="29">N265</f>
        <v>5110.5647260273972</v>
      </c>
      <c r="AA265" s="6">
        <f t="shared" ref="AA265" si="30">P265+M265+L265+K265+J265+I265+E265</f>
        <v>3382.0205479452056</v>
      </c>
      <c r="AB265" s="6">
        <f>SUM(U265:AA265)</f>
        <v>82058.40830796551</v>
      </c>
      <c r="AC265" s="4">
        <f t="shared" ref="AC265" si="31">(Z265+AA265+Y265+W265)/AB265</f>
        <v>0.4155408295997492</v>
      </c>
    </row>
    <row r="266" spans="2:29" x14ac:dyDescent="0.35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35">
      <c r="B268">
        <v>2022</v>
      </c>
      <c r="C268">
        <v>2022</v>
      </c>
      <c r="D268" s="2">
        <f>CA!D268+NV!D268+OR!D268+WA!D268+ID!D268+MT!D268+AZ!D268+UT!D268+CO!D268+NM!D268+WY!D268</f>
        <v>14870.01388</v>
      </c>
      <c r="E268" s="2">
        <f>CA!E268+NV!E268+OR!E268+WA!E268+ID!E268+MT!E268+AZ!E268+UT!E268+CO!E268+NM!E268+WY!E268</f>
        <v>2066.8042799999998</v>
      </c>
      <c r="F268" s="2">
        <f>CA!F268+NV!F268+OR!F268+WA!F268+ID!F268+MT!F268+AZ!F268+UT!F268+CO!F268+NM!F268+WY!F268</f>
        <v>19569.798749999998</v>
      </c>
      <c r="G268" s="2">
        <f>CA!G268+NV!G268+OR!G268+WA!G268+ID!G268+MT!G268+AZ!G268+UT!G268+CO!G268+NM!G268+WY!G268</f>
        <v>17785.050478300003</v>
      </c>
      <c r="H268" s="2">
        <f>CA!H268+NV!H268+OR!H268+WA!H268+ID!H268+MT!H268+AZ!H268+UT!H268+CO!H268+NM!H268+WY!H268</f>
        <v>7187.9009999999998</v>
      </c>
      <c r="I268" s="2">
        <f>CA!I268+NV!I268+OR!I268+WA!I268+ID!I268+MT!I268+AZ!I268+UT!I268+CO!I268+NM!I268+WY!I268</f>
        <v>338.33551</v>
      </c>
      <c r="J268" s="2">
        <f>CA!J268+NV!J268+OR!J268+WA!J268+ID!J268+MT!J268+AZ!J268+UT!J268+CO!J268+NM!J268+WY!J268</f>
        <v>23.279900000000001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-16.110009962199999</v>
      </c>
      <c r="N268" s="2">
        <f>CA!N268+NV!N268+OR!N268+WA!N268+ID!N268+MT!N268+AZ!N268+UT!N268+CO!N268+NM!N268+WY!N268</f>
        <v>9023.6376450000007</v>
      </c>
      <c r="O268" s="2">
        <f>CA!O268+NV!O268+OR!O268+WA!O268+ID!O268+MT!O268+AZ!O268+UT!O268+CO!O268+NM!O268+WY!O268</f>
        <v>9697.9752000000008</v>
      </c>
      <c r="P268" s="2">
        <f>CA!P268+NV!P268+OR!P268+WA!P268+ID!P268+MT!P268+AZ!P268+UT!P268+CO!P268+NM!P268+WY!P268</f>
        <v>1210.6001100000001</v>
      </c>
      <c r="Q268" s="2">
        <f>CA!Q268+NV!Q268+OR!Q268+WA!Q268+ID!Q268+MT!Q268+AZ!Q268+UT!Q268+CO!Q268+NM!Q268+WY!Q268</f>
        <v>81757.286743337798</v>
      </c>
      <c r="S268" s="8">
        <f t="shared" ref="S268:S291" si="32">(H268+E268+F268+I268+J268+K268+N268+O268+P268)/Q268</f>
        <v>0.60078231985851138</v>
      </c>
      <c r="U268" s="6">
        <f t="shared" ref="U268:U291" si="33">D268</f>
        <v>14870.01388</v>
      </c>
      <c r="V268" s="6">
        <f t="shared" ref="V268:V291" si="34">G268</f>
        <v>17785.050478300003</v>
      </c>
      <c r="W268" s="6">
        <f t="shared" ref="W268:W291" si="35">F268</f>
        <v>19569.798749999998</v>
      </c>
      <c r="X268" s="6">
        <f t="shared" ref="X268:X291" si="36">H268</f>
        <v>7187.9009999999998</v>
      </c>
      <c r="Y268" s="6">
        <f t="shared" ref="Y268:Y291" si="37">O268</f>
        <v>9697.9752000000008</v>
      </c>
      <c r="Z268" s="6">
        <f t="shared" ref="Z268:Z291" si="38">N268</f>
        <v>9023.6376450000007</v>
      </c>
      <c r="AA268" s="6">
        <f t="shared" ref="AA268:AA291" si="39">P268+M268+L268+K268+J268+I268+E268</f>
        <v>3622.9097900378001</v>
      </c>
      <c r="AB268" s="6">
        <f t="shared" si="19"/>
        <v>81757.286743337798</v>
      </c>
      <c r="AC268" s="4">
        <f t="shared" si="20"/>
        <v>0.5126677150700979</v>
      </c>
    </row>
    <row r="269" spans="2:29" x14ac:dyDescent="0.35">
      <c r="B269">
        <v>2023</v>
      </c>
      <c r="C269">
        <v>2023</v>
      </c>
      <c r="D269" s="2">
        <f>CA!D269+NV!D269+OR!D269+WA!D269+ID!D269+MT!D269+AZ!D269+UT!D269+CO!D269+NM!D269+WY!D269</f>
        <v>13353.891309999999</v>
      </c>
      <c r="E269" s="2">
        <f>CA!E269+NV!E269+OR!E269+WA!E269+ID!E269+MT!E269+AZ!E269+UT!E269+CO!E269+NM!E269+WY!E269</f>
        <v>2101.9889899999998</v>
      </c>
      <c r="F269" s="2">
        <f>CA!F269+NV!F269+OR!F269+WA!F269+ID!F269+MT!F269+AZ!F269+UT!F269+CO!F269+NM!F269+WY!F269</f>
        <v>19573.623779999998</v>
      </c>
      <c r="G269" s="2">
        <f>CA!G269+NV!G269+OR!G269+WA!G269+ID!G269+MT!G269+AZ!G269+UT!G269+CO!G269+NM!G269+WY!G269</f>
        <v>17893.997285789999</v>
      </c>
      <c r="H269" s="2">
        <f>CA!H269+NV!H269+OR!H269+WA!H269+ID!H269+MT!H269+AZ!H269+UT!H269+CO!H269+NM!H269+WY!H269</f>
        <v>6540.3040000000001</v>
      </c>
      <c r="I269" s="2">
        <f>CA!I269+NV!I269+OR!I269+WA!I269+ID!I269+MT!I269+AZ!I269+UT!I269+CO!I269+NM!I269+WY!I269</f>
        <v>338.40613000000002</v>
      </c>
      <c r="J269" s="2">
        <f>CA!J269+NV!J269+OR!J269+WA!J269+ID!J269+MT!J269+AZ!J269+UT!J269+CO!J269+NM!J269+WY!J269</f>
        <v>23.372070000000001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-15.3775028889</v>
      </c>
      <c r="N269" s="2">
        <f>CA!N269+NV!N269+OR!N269+WA!N269+ID!N269+MT!N269+AZ!N269+UT!N269+CO!N269+NM!N269+WY!N269</f>
        <v>10507.774888</v>
      </c>
      <c r="O269" s="2">
        <f>CA!O269+NV!O269+OR!O269+WA!O269+ID!O269+MT!O269+AZ!O269+UT!O269+CO!O269+NM!O269+WY!O269</f>
        <v>10131.5933</v>
      </c>
      <c r="P269" s="2">
        <f>CA!P269+NV!P269+OR!P269+WA!P269+ID!P269+MT!P269+AZ!P269+UT!P269+CO!P269+NM!P269+WY!P269</f>
        <v>1218.9841100000001</v>
      </c>
      <c r="Q269" s="2">
        <f>CA!Q269+NV!Q269+OR!Q269+WA!Q269+ID!Q269+MT!Q269+AZ!Q269+UT!Q269+CO!Q269+NM!Q269+WY!Q269</f>
        <v>81668.558360901094</v>
      </c>
      <c r="S269" s="8">
        <f t="shared" si="32"/>
        <v>0.61756994711622459</v>
      </c>
      <c r="U269" s="6">
        <f t="shared" si="33"/>
        <v>13353.891309999999</v>
      </c>
      <c r="V269" s="6">
        <f t="shared" si="34"/>
        <v>17893.997285789999</v>
      </c>
      <c r="W269" s="6">
        <f t="shared" si="35"/>
        <v>19573.623779999998</v>
      </c>
      <c r="X269" s="6">
        <f t="shared" si="36"/>
        <v>6540.3040000000001</v>
      </c>
      <c r="Y269" s="6">
        <f t="shared" si="37"/>
        <v>10131.5933</v>
      </c>
      <c r="Z269" s="6">
        <f t="shared" si="38"/>
        <v>10507.774888</v>
      </c>
      <c r="AA269" s="6">
        <f t="shared" si="39"/>
        <v>3667.3737971111</v>
      </c>
      <c r="AB269" s="6">
        <f t="shared" si="19"/>
        <v>81668.558360901094</v>
      </c>
      <c r="AC269" s="4">
        <f t="shared" si="20"/>
        <v>0.53729815544434623</v>
      </c>
    </row>
    <row r="270" spans="2:29" x14ac:dyDescent="0.35">
      <c r="B270">
        <v>2024</v>
      </c>
      <c r="C270">
        <v>2024</v>
      </c>
      <c r="D270" s="2">
        <f>CA!D270+NV!D270+OR!D270+WA!D270+ID!D270+MT!D270+AZ!D270+UT!D270+CO!D270+NM!D270+WY!D270</f>
        <v>13152.778060000001</v>
      </c>
      <c r="E270" s="2">
        <f>CA!E270+NV!E270+OR!E270+WA!E270+ID!E270+MT!E270+AZ!E270+UT!E270+CO!E270+NM!E270+WY!E270</f>
        <v>2148.4774249999996</v>
      </c>
      <c r="F270" s="2">
        <f>CA!F270+NV!F270+OR!F270+WA!F270+ID!F270+MT!F270+AZ!F270+UT!F270+CO!F270+NM!F270+WY!F270</f>
        <v>19562.244969999996</v>
      </c>
      <c r="G270" s="2">
        <f>CA!G270+NV!G270+OR!G270+WA!G270+ID!G270+MT!G270+AZ!G270+UT!G270+CO!G270+NM!G270+WY!G270</f>
        <v>16825.960579737999</v>
      </c>
      <c r="H270" s="2">
        <f>CA!H270+NV!H270+OR!H270+WA!H270+ID!H270+MT!H270+AZ!H270+UT!H270+CO!H270+NM!H270+WY!H270</f>
        <v>6343.473</v>
      </c>
      <c r="I270" s="2">
        <f>CA!I270+NV!I270+OR!I270+WA!I270+ID!I270+MT!I270+AZ!I270+UT!I270+CO!I270+NM!I270+WY!I270</f>
        <v>335.98362500000002</v>
      </c>
      <c r="J270" s="2">
        <f>CA!J270+NV!J270+OR!J270+WA!J270+ID!J270+MT!J270+AZ!J270+UT!J270+CO!J270+NM!J270+WY!J270</f>
        <v>23.031310000000001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-39.408155100000002</v>
      </c>
      <c r="N270" s="2">
        <f>CA!N270+NV!N270+OR!N270+WA!N270+ID!N270+MT!N270+AZ!N270+UT!N270+CO!N270+NM!N270+WY!N270</f>
        <v>11585.952745999999</v>
      </c>
      <c r="O270" s="2">
        <f>CA!O270+NV!O270+OR!O270+WA!O270+ID!O270+MT!O270+AZ!O270+UT!O270+CO!O270+NM!O270+WY!O270</f>
        <v>10601.595600000001</v>
      </c>
      <c r="P270" s="2">
        <f>CA!P270+NV!P270+OR!P270+WA!P270+ID!P270+MT!P270+AZ!P270+UT!P270+CO!P270+NM!P270+WY!P270</f>
        <v>1225.91373</v>
      </c>
      <c r="Q270" s="2">
        <f>CA!Q270+NV!Q270+OR!Q270+WA!Q270+ID!Q270+MT!Q270+AZ!Q270+UT!Q270+CO!Q270+NM!Q270+WY!Q270</f>
        <v>81766.002890637988</v>
      </c>
      <c r="S270" s="8">
        <f t="shared" si="32"/>
        <v>0.63384133470873172</v>
      </c>
      <c r="U270" s="6">
        <f t="shared" si="33"/>
        <v>13152.778060000001</v>
      </c>
      <c r="V270" s="6">
        <f t="shared" si="34"/>
        <v>16825.960579737999</v>
      </c>
      <c r="W270" s="6">
        <f t="shared" si="35"/>
        <v>19562.244969999996</v>
      </c>
      <c r="X270" s="6">
        <f t="shared" si="36"/>
        <v>6343.473</v>
      </c>
      <c r="Y270" s="6">
        <f t="shared" si="37"/>
        <v>10601.595600000001</v>
      </c>
      <c r="Z270" s="6">
        <f t="shared" si="38"/>
        <v>11585.952745999999</v>
      </c>
      <c r="AA270" s="6">
        <f t="shared" si="39"/>
        <v>3693.9979348999996</v>
      </c>
      <c r="AB270" s="6">
        <f t="shared" si="19"/>
        <v>81766.002890638003</v>
      </c>
      <c r="AC270" s="4">
        <f t="shared" si="20"/>
        <v>0.55577855886732097</v>
      </c>
    </row>
    <row r="271" spans="2:29" x14ac:dyDescent="0.35">
      <c r="B271">
        <v>2025</v>
      </c>
      <c r="C271">
        <v>2025</v>
      </c>
      <c r="D271" s="2">
        <f>CA!D271+NV!D271+OR!D271+WA!D271+ID!D271+MT!D271+AZ!D271+UT!D271+CO!D271+NM!D271+WY!D271</f>
        <v>13158.223410000001</v>
      </c>
      <c r="E271" s="2">
        <f>CA!E271+NV!E271+OR!E271+WA!E271+ID!E271+MT!E271+AZ!E271+UT!E271+CO!E271+NM!E271+WY!E271</f>
        <v>2220.015339</v>
      </c>
      <c r="F271" s="2">
        <f>CA!F271+NV!F271+OR!F271+WA!F271+ID!F271+MT!F271+AZ!F271+UT!F271+CO!F271+NM!F271+WY!F271</f>
        <v>19565.114499999996</v>
      </c>
      <c r="G271" s="2">
        <f>CA!G271+NV!G271+OR!G271+WA!G271+ID!G271+MT!G271+AZ!G271+UT!G271+CO!G271+NM!G271+WY!G271</f>
        <v>16262.27979133</v>
      </c>
      <c r="H271" s="2">
        <f>CA!H271+NV!H271+OR!H271+WA!H271+ID!H271+MT!H271+AZ!H271+UT!H271+CO!H271+NM!H271+WY!H271</f>
        <v>5620.8598000000002</v>
      </c>
      <c r="I271" s="2">
        <f>CA!I271+NV!I271+OR!I271+WA!I271+ID!I271+MT!I271+AZ!I271+UT!I271+CO!I271+NM!I271+WY!I271</f>
        <v>335.39592900000002</v>
      </c>
      <c r="J271" s="2">
        <f>CA!J271+NV!J271+OR!J271+WA!J271+ID!J271+MT!J271+AZ!J271+UT!J271+CO!J271+NM!J271+WY!J271</f>
        <v>22.9878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-90.556226433249989</v>
      </c>
      <c r="N271" s="2">
        <f>CA!N271+NV!N271+OR!N271+WA!N271+ID!N271+MT!N271+AZ!N271+UT!N271+CO!N271+NM!N271+WY!N271</f>
        <v>12569.926293</v>
      </c>
      <c r="O271" s="2">
        <f>CA!O271+NV!O271+OR!O271+WA!O271+ID!O271+MT!O271+AZ!O271+UT!O271+CO!O271+NM!O271+WY!O271</f>
        <v>10781.8977</v>
      </c>
      <c r="P271" s="2">
        <f>CA!P271+NV!P271+OR!P271+WA!P271+ID!P271+MT!P271+AZ!P271+UT!P271+CO!P271+NM!P271+WY!P271</f>
        <v>1236.4995399999998</v>
      </c>
      <c r="Q271" s="2">
        <f>CA!Q271+NV!Q271+OR!Q271+WA!Q271+ID!Q271+MT!Q271+AZ!Q271+UT!Q271+CO!Q271+NM!Q271+WY!Q271</f>
        <v>81682.643875896756</v>
      </c>
      <c r="S271" s="8">
        <f t="shared" si="32"/>
        <v>0.64092804072969578</v>
      </c>
      <c r="U271" s="6">
        <f t="shared" si="33"/>
        <v>13158.223410000001</v>
      </c>
      <c r="V271" s="6">
        <f t="shared" si="34"/>
        <v>16262.27979133</v>
      </c>
      <c r="W271" s="6">
        <f t="shared" si="35"/>
        <v>19565.114499999996</v>
      </c>
      <c r="X271" s="6">
        <f t="shared" si="36"/>
        <v>5620.8598000000002</v>
      </c>
      <c r="Y271" s="6">
        <f t="shared" si="37"/>
        <v>10781.8977</v>
      </c>
      <c r="Z271" s="6">
        <f t="shared" si="38"/>
        <v>12569.926293</v>
      </c>
      <c r="AA271" s="6">
        <f t="shared" si="39"/>
        <v>3724.3423815667502</v>
      </c>
      <c r="AB271" s="6">
        <f t="shared" si="19"/>
        <v>81682.643875896742</v>
      </c>
      <c r="AC271" s="4">
        <f t="shared" si="20"/>
        <v>0.57100601377975047</v>
      </c>
    </row>
    <row r="272" spans="2:29" x14ac:dyDescent="0.35">
      <c r="B272">
        <v>2026</v>
      </c>
      <c r="C272">
        <v>2026</v>
      </c>
      <c r="D272" s="2">
        <f>CA!D272+NV!D272+OR!D272+WA!D272+ID!D272+MT!D272+AZ!D272+UT!D272+CO!D272+NM!D272+WY!D272</f>
        <v>11555.56503</v>
      </c>
      <c r="E272" s="2">
        <f>CA!E272+NV!E272+OR!E272+WA!E272+ID!E272+MT!E272+AZ!E272+UT!E272+CO!E272+NM!E272+WY!E272</f>
        <v>2270.7305989999995</v>
      </c>
      <c r="F272" s="2">
        <f>CA!F272+NV!F272+OR!F272+WA!F272+ID!F272+MT!F272+AZ!F272+UT!F272+CO!F272+NM!F272+WY!F272</f>
        <v>19528.642499999998</v>
      </c>
      <c r="G272" s="2">
        <f>CA!G272+NV!G272+OR!G272+WA!G272+ID!G272+MT!G272+AZ!G272+UT!G272+CO!G272+NM!G272+WY!G272</f>
        <v>17987.857625410001</v>
      </c>
      <c r="H272" s="2">
        <f>CA!H272+NV!H272+OR!H272+WA!H272+ID!H272+MT!H272+AZ!H272+UT!H272+CO!H272+NM!H272+WY!H272</f>
        <v>4519.098</v>
      </c>
      <c r="I272" s="2">
        <f>CA!I272+NV!I272+OR!I272+WA!I272+ID!I272+MT!I272+AZ!I272+UT!I272+CO!I272+NM!I272+WY!I272</f>
        <v>335.58189499999997</v>
      </c>
      <c r="J272" s="2">
        <f>CA!J272+NV!J272+OR!J272+WA!J272+ID!J272+MT!J272+AZ!J272+UT!J272+CO!J272+NM!J272+WY!J272</f>
        <v>23.055900000000001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-77.339505099999997</v>
      </c>
      <c r="N272" s="2">
        <f>CA!N272+NV!N272+OR!N272+WA!N272+ID!N272+MT!N272+AZ!N272+UT!N272+CO!N272+NM!N272+WY!N272</f>
        <v>13329.354465999997</v>
      </c>
      <c r="O272" s="2">
        <f>CA!O272+NV!O272+OR!O272+WA!O272+ID!O272+MT!O272+AZ!O272+UT!O272+CO!O272+NM!O272+WY!O272</f>
        <v>11161.1908</v>
      </c>
      <c r="P272" s="2">
        <f>CA!P272+NV!P272+OR!P272+WA!P272+ID!P272+MT!P272+AZ!P272+UT!P272+CO!P272+NM!P272+WY!P272</f>
        <v>1258.1314499999999</v>
      </c>
      <c r="Q272" s="2">
        <f>CA!Q272+NV!Q272+OR!Q272+WA!Q272+ID!Q272+MT!Q272+AZ!Q272+UT!Q272+CO!Q272+NM!Q272+WY!Q272</f>
        <v>81891.868760309997</v>
      </c>
      <c r="S272" s="8">
        <f t="shared" si="32"/>
        <v>0.64018304141337234</v>
      </c>
      <c r="U272" s="6">
        <f t="shared" si="33"/>
        <v>11555.56503</v>
      </c>
      <c r="V272" s="6">
        <f t="shared" si="34"/>
        <v>17987.857625410001</v>
      </c>
      <c r="W272" s="6">
        <f t="shared" si="35"/>
        <v>19528.642499999998</v>
      </c>
      <c r="X272" s="6">
        <f t="shared" si="36"/>
        <v>4519.098</v>
      </c>
      <c r="Y272" s="6">
        <f t="shared" si="37"/>
        <v>11161.1908</v>
      </c>
      <c r="Z272" s="6">
        <f t="shared" si="38"/>
        <v>13329.354465999997</v>
      </c>
      <c r="AA272" s="6">
        <f t="shared" si="39"/>
        <v>3810.1603388999993</v>
      </c>
      <c r="AB272" s="6">
        <f t="shared" si="19"/>
        <v>81891.868760309997</v>
      </c>
      <c r="AC272" s="4">
        <f t="shared" si="20"/>
        <v>0.58405491081040195</v>
      </c>
    </row>
    <row r="273" spans="2:29" x14ac:dyDescent="0.35">
      <c r="B273">
        <v>2027</v>
      </c>
      <c r="C273">
        <v>2027</v>
      </c>
      <c r="D273" s="2">
        <f>CA!D273+NV!D273+OR!D273+WA!D273+ID!D273+MT!D273+AZ!D273+UT!D273+CO!D273+NM!D273+WY!D273</f>
        <v>11555.624470000001</v>
      </c>
      <c r="E273" s="2">
        <f>CA!E273+NV!E273+OR!E273+WA!E273+ID!E273+MT!E273+AZ!E273+UT!E273+CO!E273+NM!E273+WY!E273</f>
        <v>2341.9716199999998</v>
      </c>
      <c r="F273" s="2">
        <f>CA!F273+NV!F273+OR!F273+WA!F273+ID!F273+MT!F273+AZ!F273+UT!F273+CO!F273+NM!F273+WY!F273</f>
        <v>19538.842499999999</v>
      </c>
      <c r="G273" s="2">
        <f>CA!G273+NV!G273+OR!G273+WA!G273+ID!G273+MT!G273+AZ!G273+UT!G273+CO!G273+NM!G273+WY!G273</f>
        <v>17317.143056749999</v>
      </c>
      <c r="H273" s="2">
        <f>CA!H273+NV!H273+OR!H273+WA!H273+ID!H273+MT!H273+AZ!H273+UT!H273+CO!H273+NM!H273+WY!H273</f>
        <v>4459.3140000000003</v>
      </c>
      <c r="I273" s="2">
        <f>CA!I273+NV!I273+OR!I273+WA!I273+ID!I273+MT!I273+AZ!I273+UT!I273+CO!I273+NM!I273+WY!I273</f>
        <v>333.96993900000001</v>
      </c>
      <c r="J273" s="2">
        <f>CA!J273+NV!J273+OR!J273+WA!J273+ID!J273+MT!J273+AZ!J273+UT!J273+CO!J273+NM!J273+WY!J273</f>
        <v>22.849799999999998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-102.6009937</v>
      </c>
      <c r="N273" s="2">
        <f>CA!N273+NV!N273+OR!N273+WA!N273+ID!N273+MT!N273+AZ!N273+UT!N273+CO!N273+NM!N273+WY!N273</f>
        <v>14013.139668</v>
      </c>
      <c r="O273" s="2">
        <f>CA!O273+NV!O273+OR!O273+WA!O273+ID!O273+MT!O273+AZ!O273+UT!O273+CO!O273+NM!O273+WY!O273</f>
        <v>11624.2245</v>
      </c>
      <c r="P273" s="2">
        <f>CA!P273+NV!P273+OR!P273+WA!P273+ID!P273+MT!P273+AZ!P273+UT!P273+CO!P273+NM!P273+WY!P273</f>
        <v>1259.9838699999998</v>
      </c>
      <c r="Q273" s="2">
        <f>CA!Q273+NV!Q273+OR!Q273+WA!Q273+ID!Q273+MT!Q273+AZ!Q273+UT!Q273+CO!Q273+NM!Q273+WY!Q273</f>
        <v>82364.46243005</v>
      </c>
      <c r="S273" s="8">
        <f t="shared" si="32"/>
        <v>0.65069684565131758</v>
      </c>
      <c r="U273" s="6">
        <f t="shared" si="33"/>
        <v>11555.624470000001</v>
      </c>
      <c r="V273" s="6">
        <f t="shared" si="34"/>
        <v>17317.143056749999</v>
      </c>
      <c r="W273" s="6">
        <f t="shared" si="35"/>
        <v>19538.842499999999</v>
      </c>
      <c r="X273" s="6">
        <f t="shared" si="36"/>
        <v>4459.3140000000003</v>
      </c>
      <c r="Y273" s="6">
        <f t="shared" si="37"/>
        <v>11624.2245</v>
      </c>
      <c r="Z273" s="6">
        <f t="shared" si="38"/>
        <v>14013.139668</v>
      </c>
      <c r="AA273" s="6">
        <f t="shared" si="39"/>
        <v>3856.1742352999995</v>
      </c>
      <c r="AB273" s="6">
        <f t="shared" si="19"/>
        <v>82364.46243005</v>
      </c>
      <c r="AC273" s="4">
        <f t="shared" si="20"/>
        <v>0.5953099122688007</v>
      </c>
    </row>
    <row r="274" spans="2:29" x14ac:dyDescent="0.35">
      <c r="B274">
        <v>2028</v>
      </c>
      <c r="C274">
        <v>2028</v>
      </c>
      <c r="D274" s="2">
        <f>CA!D274+NV!D274+OR!D274+WA!D274+ID!D274+MT!D274+AZ!D274+UT!D274+CO!D274+NM!D274+WY!D274</f>
        <v>10630.462759999999</v>
      </c>
      <c r="E274" s="2">
        <f>CA!E274+NV!E274+OR!E274+WA!E274+ID!E274+MT!E274+AZ!E274+UT!E274+CO!E274+NM!E274+WY!E274</f>
        <v>2389.8430590000003</v>
      </c>
      <c r="F274" s="2">
        <f>CA!F274+NV!F274+OR!F274+WA!F274+ID!F274+MT!F274+AZ!F274+UT!F274+CO!F274+NM!F274+WY!F274</f>
        <v>19549.022969999998</v>
      </c>
      <c r="G274" s="2">
        <f>CA!G274+NV!G274+OR!G274+WA!G274+ID!G274+MT!G274+AZ!G274+UT!G274+CO!G274+NM!G274+WY!G274</f>
        <v>16768.897833499999</v>
      </c>
      <c r="H274" s="2">
        <f>CA!H274+NV!H274+OR!H274+WA!H274+ID!H274+MT!H274+AZ!H274+UT!H274+CO!H274+NM!H274+WY!H274</f>
        <v>4908.8389999999999</v>
      </c>
      <c r="I274" s="2">
        <f>CA!I274+NV!I274+OR!I274+WA!I274+ID!I274+MT!I274+AZ!I274+UT!I274+CO!I274+NM!I274+WY!I274</f>
        <v>332.684099</v>
      </c>
      <c r="J274" s="2">
        <f>CA!J274+NV!J274+OR!J274+WA!J274+ID!J274+MT!J274+AZ!J274+UT!J274+CO!J274+NM!J274+WY!J274</f>
        <v>22.692270000000001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-121.0183332</v>
      </c>
      <c r="N274" s="2">
        <f>CA!N274+NV!N274+OR!N274+WA!N274+ID!N274+MT!N274+AZ!N274+UT!N274+CO!N274+NM!N274+WY!N274</f>
        <v>14691.535708999998</v>
      </c>
      <c r="O274" s="2">
        <f>CA!O274+NV!O274+OR!O274+WA!O274+ID!O274+MT!O274+AZ!O274+UT!O274+CO!O274+NM!O274+WY!O274</f>
        <v>12145.345799999999</v>
      </c>
      <c r="P274" s="2">
        <f>CA!P274+NV!P274+OR!P274+WA!P274+ID!P274+MT!P274+AZ!P274+UT!P274+CO!P274+NM!P274+WY!P274</f>
        <v>1269.78015</v>
      </c>
      <c r="Q274" s="2">
        <f>CA!Q274+NV!Q274+OR!Q274+WA!Q274+ID!Q274+MT!Q274+AZ!Q274+UT!Q274+CO!Q274+NM!Q274+WY!Q274</f>
        <v>82588.085317299992</v>
      </c>
      <c r="S274" s="8">
        <f t="shared" si="32"/>
        <v>0.66970608223331796</v>
      </c>
      <c r="U274" s="6">
        <f t="shared" si="33"/>
        <v>10630.462759999999</v>
      </c>
      <c r="V274" s="6">
        <f t="shared" si="34"/>
        <v>16768.897833499999</v>
      </c>
      <c r="W274" s="6">
        <f t="shared" si="35"/>
        <v>19549.022969999998</v>
      </c>
      <c r="X274" s="6">
        <f t="shared" si="36"/>
        <v>4908.8389999999999</v>
      </c>
      <c r="Y274" s="6">
        <f t="shared" si="37"/>
        <v>12145.345799999999</v>
      </c>
      <c r="Z274" s="6">
        <f t="shared" si="38"/>
        <v>14691.535708999998</v>
      </c>
      <c r="AA274" s="6">
        <f t="shared" si="39"/>
        <v>3893.9812448000002</v>
      </c>
      <c r="AB274" s="6">
        <f t="shared" si="19"/>
        <v>82588.085317300007</v>
      </c>
      <c r="AC274" s="4">
        <f t="shared" si="20"/>
        <v>0.60880314067854646</v>
      </c>
    </row>
    <row r="275" spans="2:29" x14ac:dyDescent="0.35">
      <c r="B275">
        <v>2029</v>
      </c>
      <c r="C275">
        <v>2029</v>
      </c>
      <c r="D275" s="2">
        <f>CA!D275+NV!D275+OR!D275+WA!D275+ID!D275+MT!D275+AZ!D275+UT!D275+CO!D275+NM!D275+WY!D275</f>
        <v>10204.46019</v>
      </c>
      <c r="E275" s="2">
        <f>CA!E275+NV!E275+OR!E275+WA!E275+ID!E275+MT!E275+AZ!E275+UT!E275+CO!E275+NM!E275+WY!E275</f>
        <v>2458.691045</v>
      </c>
      <c r="F275" s="2">
        <f>CA!F275+NV!F275+OR!F275+WA!F275+ID!F275+MT!F275+AZ!F275+UT!F275+CO!F275+NM!F275+WY!F275</f>
        <v>19557.834499999997</v>
      </c>
      <c r="G275" s="2">
        <f>CA!G275+NV!G275+OR!G275+WA!G275+ID!G275+MT!G275+AZ!G275+UT!G275+CO!G275+NM!G275+WY!G275</f>
        <v>16600.01784371</v>
      </c>
      <c r="H275" s="2">
        <f>CA!H275+NV!H275+OR!H275+WA!H275+ID!H275+MT!H275+AZ!H275+UT!H275+CO!H275+NM!H275+WY!H275</f>
        <v>4501.9589999999998</v>
      </c>
      <c r="I275" s="2">
        <f>CA!I275+NV!I275+OR!I275+WA!I275+ID!I275+MT!I275+AZ!I275+UT!I275+CO!I275+NM!I275+WY!I275</f>
        <v>331.72660300000001</v>
      </c>
      <c r="J275" s="2">
        <f>CA!J275+NV!J275+OR!J275+WA!J275+ID!J275+MT!J275+AZ!J275+UT!J275+CO!J275+NM!J275+WY!J275</f>
        <v>22.664619999999999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-108.1493462</v>
      </c>
      <c r="N275" s="2">
        <f>CA!N275+NV!N275+OR!N275+WA!N275+ID!N275+MT!N275+AZ!N275+UT!N275+CO!N275+NM!N275+WY!N275</f>
        <v>15370.897170999999</v>
      </c>
      <c r="O275" s="2">
        <f>CA!O275+NV!O275+OR!O275+WA!O275+ID!O275+MT!O275+AZ!O275+UT!O275+CO!O275+NM!O275+WY!O275</f>
        <v>12597.779</v>
      </c>
      <c r="P275" s="2">
        <f>CA!P275+NV!P275+OR!P275+WA!P275+ID!P275+MT!P275+AZ!P275+UT!P275+CO!P275+NM!P275+WY!P275</f>
        <v>1273.2438099999999</v>
      </c>
      <c r="Q275" s="2">
        <f>CA!Q275+NV!Q275+OR!Q275+WA!Q275+ID!Q275+MT!Q275+AZ!Q275+UT!Q275+CO!Q275+NM!Q275+WY!Q275</f>
        <v>82811.124436509999</v>
      </c>
      <c r="S275" s="8">
        <f t="shared" si="32"/>
        <v>0.67762388363682147</v>
      </c>
      <c r="U275" s="6">
        <f t="shared" si="33"/>
        <v>10204.46019</v>
      </c>
      <c r="V275" s="6">
        <f t="shared" si="34"/>
        <v>16600.01784371</v>
      </c>
      <c r="W275" s="6">
        <f t="shared" si="35"/>
        <v>19557.834499999997</v>
      </c>
      <c r="X275" s="6">
        <f t="shared" si="36"/>
        <v>4501.9589999999998</v>
      </c>
      <c r="Y275" s="6">
        <f t="shared" si="37"/>
        <v>12597.779</v>
      </c>
      <c r="Z275" s="6">
        <f t="shared" si="38"/>
        <v>15370.897170999999</v>
      </c>
      <c r="AA275" s="6">
        <f t="shared" si="39"/>
        <v>3978.1767318000002</v>
      </c>
      <c r="AB275" s="6">
        <f t="shared" si="19"/>
        <v>82811.124436510014</v>
      </c>
      <c r="AC275" s="4">
        <f t="shared" si="20"/>
        <v>0.62195372606355359</v>
      </c>
    </row>
    <row r="276" spans="2:29" x14ac:dyDescent="0.35">
      <c r="B276">
        <v>2030</v>
      </c>
      <c r="C276">
        <v>2030</v>
      </c>
      <c r="D276" s="2">
        <f>CA!D276+NV!D276+OR!D276+WA!D276+ID!D276+MT!D276+AZ!D276+UT!D276+CO!D276+NM!D276+WY!D276</f>
        <v>9698.8567299999995</v>
      </c>
      <c r="E276" s="2">
        <f>CA!E276+NV!E276+OR!E276+WA!E276+ID!E276+MT!E276+AZ!E276+UT!E276+CO!E276+NM!E276+WY!E276</f>
        <v>2501.8467289999999</v>
      </c>
      <c r="F276" s="2">
        <f>CA!F276+NV!F276+OR!F276+WA!F276+ID!F276+MT!F276+AZ!F276+UT!F276+CO!F276+NM!F276+WY!F276</f>
        <v>19568.161499999998</v>
      </c>
      <c r="G276" s="2">
        <f>CA!G276+NV!G276+OR!G276+WA!G276+ID!G276+MT!G276+AZ!G276+UT!G276+CO!G276+NM!G276+WY!G276</f>
        <v>16410.878310308999</v>
      </c>
      <c r="H276" s="2">
        <f>CA!H276+NV!H276+OR!H276+WA!H276+ID!H276+MT!H276+AZ!H276+UT!H276+CO!H276+NM!H276+WY!H276</f>
        <v>4425.5578000000005</v>
      </c>
      <c r="I276" s="2">
        <f>CA!I276+NV!I276+OR!I276+WA!I276+ID!I276+MT!I276+AZ!I276+UT!I276+CO!I276+NM!I276+WY!I276</f>
        <v>328.99020800000005</v>
      </c>
      <c r="J276" s="2">
        <f>CA!J276+NV!J276+OR!J276+WA!J276+ID!J276+MT!J276+AZ!J276+UT!J276+CO!J276+NM!J276+WY!J276</f>
        <v>22.308250000000001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-115.2973923</v>
      </c>
      <c r="N276" s="2">
        <f>CA!N276+NV!N276+OR!N276+WA!N276+ID!N276+MT!N276+AZ!N276+UT!N276+CO!N276+NM!N276+WY!N276</f>
        <v>16052.770751999999</v>
      </c>
      <c r="O276" s="2">
        <f>CA!O276+NV!O276+OR!O276+WA!O276+ID!O276+MT!O276+AZ!O276+UT!O276+CO!O276+NM!O276+WY!O276</f>
        <v>13048.0144</v>
      </c>
      <c r="P276" s="2">
        <f>CA!P276+NV!P276+OR!P276+WA!P276+ID!P276+MT!P276+AZ!P276+UT!P276+CO!P276+NM!P276+WY!P276</f>
        <v>1274.6942099999999</v>
      </c>
      <c r="Q276" s="2">
        <f>CA!Q276+NV!Q276+OR!Q276+WA!Q276+ID!Q276+MT!Q276+AZ!Q276+UT!Q276+CO!Q276+NM!Q276+WY!Q276</f>
        <v>83216.781497009011</v>
      </c>
      <c r="S276" s="8">
        <f t="shared" si="32"/>
        <v>0.68762986046338126</v>
      </c>
      <c r="U276" s="6">
        <f t="shared" si="33"/>
        <v>9698.8567299999995</v>
      </c>
      <c r="V276" s="6">
        <f t="shared" si="34"/>
        <v>16410.878310308999</v>
      </c>
      <c r="W276" s="6">
        <f t="shared" si="35"/>
        <v>19568.161499999998</v>
      </c>
      <c r="X276" s="6">
        <f t="shared" si="36"/>
        <v>4425.5578000000005</v>
      </c>
      <c r="Y276" s="6">
        <f t="shared" si="37"/>
        <v>13048.0144</v>
      </c>
      <c r="Z276" s="6">
        <f t="shared" si="38"/>
        <v>16052.770751999999</v>
      </c>
      <c r="AA276" s="6">
        <f t="shared" si="39"/>
        <v>4012.5420046999998</v>
      </c>
      <c r="AB276" s="6">
        <f t="shared" si="19"/>
        <v>83216.781497008997</v>
      </c>
      <c r="AC276" s="4">
        <f t="shared" si="20"/>
        <v>0.63306328013410962</v>
      </c>
    </row>
    <row r="277" spans="2:29" x14ac:dyDescent="0.35">
      <c r="B277">
        <v>2031</v>
      </c>
      <c r="C277">
        <v>2031</v>
      </c>
      <c r="D277" s="2">
        <f>CA!D277+NV!D277+OR!D277+WA!D277+ID!D277+MT!D277+AZ!D277+UT!D277+CO!D277+NM!D277+WY!D277</f>
        <v>7769.5920859999987</v>
      </c>
      <c r="E277" s="2">
        <f>CA!E277+NV!E277+OR!E277+WA!E277+ID!E277+MT!E277+AZ!E277+UT!E277+CO!E277+NM!E277+WY!E277</f>
        <v>2563.0861839999998</v>
      </c>
      <c r="F277" s="2">
        <f>CA!F277+NV!F277+OR!F277+WA!F277+ID!F277+MT!F277+AZ!F277+UT!F277+CO!F277+NM!F277+WY!F277</f>
        <v>19564.292499999996</v>
      </c>
      <c r="G277" s="2">
        <f>CA!G277+NV!G277+OR!G277+WA!G277+ID!G277+MT!G277+AZ!G277+UT!G277+CO!G277+NM!G277+WY!G277</f>
        <v>17131.802745069999</v>
      </c>
      <c r="H277" s="2">
        <f>CA!H277+NV!H277+OR!H277+WA!H277+ID!H277+MT!H277+AZ!H277+UT!H277+CO!H277+NM!H277+WY!H277</f>
        <v>4875.6769999999997</v>
      </c>
      <c r="I277" s="2">
        <f>CA!I277+NV!I277+OR!I277+WA!I277+ID!I277+MT!I277+AZ!I277+UT!I277+CO!I277+NM!I277+WY!I277</f>
        <v>327.83038299999998</v>
      </c>
      <c r="J277" s="2">
        <f>CA!J277+NV!J277+OR!J277+WA!J277+ID!J277+MT!J277+AZ!J277+UT!J277+CO!J277+NM!J277+WY!J277</f>
        <v>22.204809999999998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-124.3048048</v>
      </c>
      <c r="N277" s="2">
        <f>CA!N277+NV!N277+OR!N277+WA!N277+ID!N277+MT!N277+AZ!N277+UT!N277+CO!N277+NM!N277+WY!N277</f>
        <v>16631.900046999999</v>
      </c>
      <c r="O277" s="2">
        <f>CA!O277+NV!O277+OR!O277+WA!O277+ID!O277+MT!O277+AZ!O277+UT!O277+CO!O277+NM!O277+WY!O277</f>
        <v>13528.432599999998</v>
      </c>
      <c r="P277" s="2">
        <f>CA!P277+NV!P277+OR!P277+WA!P277+ID!P277+MT!P277+AZ!P277+UT!P277+CO!P277+NM!P277+WY!P277</f>
        <v>1280.3231899999998</v>
      </c>
      <c r="Q277" s="2">
        <f>CA!Q277+NV!Q277+OR!Q277+WA!Q277+ID!Q277+MT!Q277+AZ!Q277+UT!Q277+CO!Q277+NM!Q277+WY!Q277</f>
        <v>83570.836740269995</v>
      </c>
      <c r="S277" s="8">
        <f t="shared" si="32"/>
        <v>0.70351990009056897</v>
      </c>
      <c r="U277" s="6">
        <f t="shared" si="33"/>
        <v>7769.5920859999987</v>
      </c>
      <c r="V277" s="6">
        <f t="shared" si="34"/>
        <v>17131.802745069999</v>
      </c>
      <c r="W277" s="6">
        <f t="shared" si="35"/>
        <v>19564.292499999996</v>
      </c>
      <c r="X277" s="6">
        <f t="shared" si="36"/>
        <v>4875.6769999999997</v>
      </c>
      <c r="Y277" s="6">
        <f t="shared" si="37"/>
        <v>13528.432599999998</v>
      </c>
      <c r="Z277" s="6">
        <f t="shared" si="38"/>
        <v>16631.900046999999</v>
      </c>
      <c r="AA277" s="6">
        <f t="shared" si="39"/>
        <v>4069.1397621999995</v>
      </c>
      <c r="AB277" s="6">
        <f t="shared" si="19"/>
        <v>83570.836740269995</v>
      </c>
      <c r="AC277" s="4">
        <f t="shared" si="20"/>
        <v>0.64369063428652462</v>
      </c>
    </row>
    <row r="278" spans="2:29" x14ac:dyDescent="0.35">
      <c r="B278">
        <v>2032</v>
      </c>
      <c r="C278">
        <v>2032</v>
      </c>
      <c r="D278" s="2">
        <f>CA!D278+NV!D278+OR!D278+WA!D278+ID!D278+MT!D278+AZ!D278+UT!D278+CO!D278+NM!D278+WY!D278</f>
        <v>7797.3380400000005</v>
      </c>
      <c r="E278" s="2">
        <f>CA!E278+NV!E278+OR!E278+WA!E278+ID!E278+MT!E278+AZ!E278+UT!E278+CO!E278+NM!E278+WY!E278</f>
        <v>2632.7066060000002</v>
      </c>
      <c r="F278" s="2">
        <f>CA!F278+NV!F278+OR!F278+WA!F278+ID!F278+MT!F278+AZ!F278+UT!F278+CO!F278+NM!F278+WY!F278</f>
        <v>19576.451969999998</v>
      </c>
      <c r="G278" s="2">
        <f>CA!G278+NV!G278+OR!G278+WA!G278+ID!G278+MT!G278+AZ!G278+UT!G278+CO!G278+NM!G278+WY!G278</f>
        <v>16581.701130199999</v>
      </c>
      <c r="H278" s="2">
        <f>CA!H278+NV!H278+OR!H278+WA!H278+ID!H278+MT!H278+AZ!H278+UT!H278+CO!H278+NM!H278+WY!H278</f>
        <v>4486.2370000000001</v>
      </c>
      <c r="I278" s="2">
        <f>CA!I278+NV!I278+OR!I278+WA!I278+ID!I278+MT!I278+AZ!I278+UT!I278+CO!I278+NM!I278+WY!I278</f>
        <v>328.81983400000001</v>
      </c>
      <c r="J278" s="2">
        <f>CA!J278+NV!J278+OR!J278+WA!J278+ID!J278+MT!J278+AZ!J278+UT!J278+CO!J278+NM!J278+WY!J278</f>
        <v>22.33717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-135.98614600000002</v>
      </c>
      <c r="N278" s="2">
        <f>CA!N278+NV!N278+OR!N278+WA!N278+ID!N278+MT!N278+AZ!N278+UT!N278+CO!N278+NM!N278+WY!N278</f>
        <v>17252.261384000001</v>
      </c>
      <c r="O278" s="2">
        <f>CA!O278+NV!O278+OR!O278+WA!O278+ID!O278+MT!O278+AZ!O278+UT!O278+CO!O278+NM!O278+WY!O278</f>
        <v>14048.5142</v>
      </c>
      <c r="P278" s="2">
        <f>CA!P278+NV!P278+OR!P278+WA!P278+ID!P278+MT!P278+AZ!P278+UT!P278+CO!P278+NM!P278+WY!P278</f>
        <v>1292.54279</v>
      </c>
      <c r="Q278" s="2">
        <f>CA!Q278+NV!Q278+OR!Q278+WA!Q278+ID!Q278+MT!Q278+AZ!Q278+UT!Q278+CO!Q278+NM!Q278+WY!Q278</f>
        <v>83882.923978200008</v>
      </c>
      <c r="S278" s="8">
        <f t="shared" si="32"/>
        <v>0.71098941388237202</v>
      </c>
      <c r="U278" s="6">
        <f t="shared" si="33"/>
        <v>7797.3380400000005</v>
      </c>
      <c r="V278" s="6">
        <f t="shared" si="34"/>
        <v>16581.701130199999</v>
      </c>
      <c r="W278" s="6">
        <f t="shared" si="35"/>
        <v>19576.451969999998</v>
      </c>
      <c r="X278" s="6">
        <f t="shared" si="36"/>
        <v>4486.2370000000001</v>
      </c>
      <c r="Y278" s="6">
        <f t="shared" si="37"/>
        <v>14048.5142</v>
      </c>
      <c r="Z278" s="6">
        <f t="shared" si="38"/>
        <v>17252.261384000001</v>
      </c>
      <c r="AA278" s="6">
        <f t="shared" si="39"/>
        <v>4140.4202540000006</v>
      </c>
      <c r="AB278" s="6">
        <f t="shared" si="19"/>
        <v>83882.923978199993</v>
      </c>
      <c r="AC278" s="4">
        <f t="shared" si="20"/>
        <v>0.65588614701006742</v>
      </c>
    </row>
    <row r="279" spans="2:29" x14ac:dyDescent="0.35">
      <c r="B279">
        <v>2033</v>
      </c>
      <c r="C279">
        <v>2033</v>
      </c>
      <c r="D279" s="2">
        <f>CA!D279+NV!D279+OR!D279+WA!D279+ID!D279+MT!D279+AZ!D279+UT!D279+CO!D279+NM!D279+WY!D279</f>
        <v>6630.6155600000002</v>
      </c>
      <c r="E279" s="2">
        <f>CA!E279+NV!E279+OR!E279+WA!E279+ID!E279+MT!E279+AZ!E279+UT!E279+CO!E279+NM!E279+WY!E279</f>
        <v>2691.3170249999998</v>
      </c>
      <c r="F279" s="2">
        <f>CA!F279+NV!F279+OR!F279+WA!F279+ID!F279+MT!F279+AZ!F279+UT!F279+CO!F279+NM!F279+WY!F279</f>
        <v>19590.341499999999</v>
      </c>
      <c r="G279" s="2">
        <f>CA!G279+NV!G279+OR!G279+WA!G279+ID!G279+MT!G279+AZ!G279+UT!G279+CO!G279+NM!G279+WY!G279</f>
        <v>17232.543839499998</v>
      </c>
      <c r="H279" s="2">
        <f>CA!H279+NV!H279+OR!H279+WA!H279+ID!H279+MT!H279+AZ!H279+UT!H279+CO!H279+NM!H279+WY!H279</f>
        <v>4428.9276</v>
      </c>
      <c r="I279" s="2">
        <f>CA!I279+NV!I279+OR!I279+WA!I279+ID!I279+MT!I279+AZ!I279+UT!I279+CO!I279+NM!I279+WY!I279</f>
        <v>326.15365600000001</v>
      </c>
      <c r="J279" s="2">
        <f>CA!J279+NV!J279+OR!J279+WA!J279+ID!J279+MT!J279+AZ!J279+UT!J279+CO!J279+NM!J279+WY!J279</f>
        <v>22.025929999999999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-152.868944</v>
      </c>
      <c r="N279" s="2">
        <f>CA!N279+NV!N279+OR!N279+WA!N279+ID!N279+MT!N279+AZ!N279+UT!N279+CO!N279+NM!N279+WY!N279</f>
        <v>17813.095702000002</v>
      </c>
      <c r="O279" s="2">
        <f>CA!O279+NV!O279+OR!O279+WA!O279+ID!O279+MT!O279+AZ!O279+UT!O279+CO!O279+NM!O279+WY!O279</f>
        <v>14375.1504</v>
      </c>
      <c r="P279" s="2">
        <f>CA!P279+NV!P279+OR!P279+WA!P279+ID!P279+MT!P279+AZ!P279+UT!P279+CO!P279+NM!P279+WY!P279</f>
        <v>1296.58627</v>
      </c>
      <c r="Q279" s="2">
        <f>CA!Q279+NV!Q279+OR!Q279+WA!Q279+ID!Q279+MT!Q279+AZ!Q279+UT!Q279+CO!Q279+NM!Q279+WY!Q279</f>
        <v>84253.888538499988</v>
      </c>
      <c r="S279" s="8">
        <f t="shared" si="32"/>
        <v>0.71858520874481036</v>
      </c>
      <c r="U279" s="6">
        <f t="shared" si="33"/>
        <v>6630.6155600000002</v>
      </c>
      <c r="V279" s="6">
        <f t="shared" si="34"/>
        <v>17232.543839499998</v>
      </c>
      <c r="W279" s="6">
        <f t="shared" si="35"/>
        <v>19590.341499999999</v>
      </c>
      <c r="X279" s="6">
        <f t="shared" si="36"/>
        <v>4428.9276</v>
      </c>
      <c r="Y279" s="6">
        <f t="shared" si="37"/>
        <v>14375.1504</v>
      </c>
      <c r="Z279" s="6">
        <f t="shared" si="38"/>
        <v>17813.095702000002</v>
      </c>
      <c r="AA279" s="6">
        <f t="shared" si="39"/>
        <v>4183.2139369999995</v>
      </c>
      <c r="AB279" s="6">
        <f t="shared" si="19"/>
        <v>84253.888538499988</v>
      </c>
      <c r="AC279" s="4">
        <f t="shared" si="20"/>
        <v>0.66420437691048695</v>
      </c>
    </row>
    <row r="280" spans="2:29" x14ac:dyDescent="0.35">
      <c r="B280">
        <v>2034</v>
      </c>
      <c r="C280">
        <v>2034</v>
      </c>
      <c r="D280" s="2">
        <f>CA!D280+NV!D280+OR!D280+WA!D280+ID!D280+MT!D280+AZ!D280+UT!D280+CO!D280+NM!D280+WY!D280</f>
        <v>6566.5474200000008</v>
      </c>
      <c r="E280" s="2">
        <f>CA!E280+NV!E280+OR!E280+WA!E280+ID!E280+MT!E280+AZ!E280+UT!E280+CO!E280+NM!E280+WY!E280</f>
        <v>2751.8294249999999</v>
      </c>
      <c r="F280" s="2">
        <f>CA!F280+NV!F280+OR!F280+WA!F280+ID!F280+MT!F280+AZ!F280+UT!F280+CO!F280+NM!F280+WY!F280</f>
        <v>19604.212499999998</v>
      </c>
      <c r="G280" s="2">
        <f>CA!G280+NV!G280+OR!G280+WA!G280+ID!G280+MT!G280+AZ!G280+UT!G280+CO!G280+NM!G280+WY!G280</f>
        <v>16407.599757208998</v>
      </c>
      <c r="H280" s="2">
        <f>CA!H280+NV!H280+OR!H280+WA!H280+ID!H280+MT!H280+AZ!H280+UT!H280+CO!H280+NM!H280+WY!H280</f>
        <v>4827.71</v>
      </c>
      <c r="I280" s="2">
        <f>CA!I280+NV!I280+OR!I280+WA!I280+ID!I280+MT!I280+AZ!I280+UT!I280+CO!I280+NM!I280+WY!I280</f>
        <v>324.11432400000007</v>
      </c>
      <c r="J280" s="2">
        <f>CA!J280+NV!J280+OR!J280+WA!J280+ID!J280+MT!J280+AZ!J280+UT!J280+CO!J280+NM!J280+WY!J280</f>
        <v>21.894169999999999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-171.90864000000002</v>
      </c>
      <c r="N280" s="2">
        <f>CA!N280+NV!N280+OR!N280+WA!N280+ID!N280+MT!N280+AZ!N280+UT!N280+CO!N280+NM!N280+WY!N280</f>
        <v>18396.482399</v>
      </c>
      <c r="O280" s="2">
        <f>CA!O280+NV!O280+OR!O280+WA!O280+ID!O280+MT!O280+AZ!O280+UT!O280+CO!O280+NM!O280+WY!O280</f>
        <v>14738.439599999998</v>
      </c>
      <c r="P280" s="2">
        <f>CA!P280+NV!P280+OR!P280+WA!P280+ID!P280+MT!P280+AZ!P280+UT!P280+CO!P280+NM!P280+WY!P280</f>
        <v>1300.06141</v>
      </c>
      <c r="Q280" s="2">
        <f>CA!Q280+NV!Q280+OR!Q280+WA!Q280+ID!Q280+MT!Q280+AZ!Q280+UT!Q280+CO!Q280+NM!Q280+WY!Q280</f>
        <v>84766.982365209013</v>
      </c>
      <c r="S280" s="8">
        <f t="shared" si="32"/>
        <v>0.73100094044909925</v>
      </c>
      <c r="U280" s="6">
        <f t="shared" si="33"/>
        <v>6566.5474200000008</v>
      </c>
      <c r="V280" s="6">
        <f t="shared" si="34"/>
        <v>16407.599757208998</v>
      </c>
      <c r="W280" s="6">
        <f t="shared" si="35"/>
        <v>19604.212499999998</v>
      </c>
      <c r="X280" s="6">
        <f t="shared" si="36"/>
        <v>4827.71</v>
      </c>
      <c r="Y280" s="6">
        <f t="shared" si="37"/>
        <v>14738.439599999998</v>
      </c>
      <c r="Z280" s="6">
        <f t="shared" si="38"/>
        <v>18396.482399</v>
      </c>
      <c r="AA280" s="6">
        <f t="shared" si="39"/>
        <v>4225.9906890000002</v>
      </c>
      <c r="AB280" s="6">
        <f t="shared" si="19"/>
        <v>84766.982365208998</v>
      </c>
      <c r="AC280" s="4">
        <f t="shared" si="20"/>
        <v>0.67202020879511981</v>
      </c>
    </row>
    <row r="281" spans="2:29" x14ac:dyDescent="0.35">
      <c r="B281">
        <v>2035</v>
      </c>
      <c r="C281">
        <v>2035</v>
      </c>
      <c r="D281" s="2">
        <f>CA!D281+NV!D281+OR!D281+WA!D281+ID!D281+MT!D281+AZ!D281+UT!D281+CO!D281+NM!D281+WY!D281</f>
        <v>6486.6847199999993</v>
      </c>
      <c r="E281" s="2">
        <f>CA!E281+NV!E281+OR!E281+WA!E281+ID!E281+MT!E281+AZ!E281+UT!E281+CO!E281+NM!E281+WY!E281</f>
        <v>2825.6237309999997</v>
      </c>
      <c r="F281" s="2">
        <f>CA!F281+NV!F281+OR!F281+WA!F281+ID!F281+MT!F281+AZ!F281+UT!F281+CO!F281+NM!F281+WY!F281</f>
        <v>19625.506499999996</v>
      </c>
      <c r="G281" s="2">
        <f>CA!G281+NV!G281+OR!G281+WA!G281+ID!G281+MT!G281+AZ!G281+UT!G281+CO!G281+NM!G281+WY!G281</f>
        <v>16216.186112208999</v>
      </c>
      <c r="H281" s="2">
        <f>CA!H281+NV!H281+OR!H281+WA!H281+ID!H281+MT!H281+AZ!H281+UT!H281+CO!H281+NM!H281+WY!H281</f>
        <v>4459.9970000000003</v>
      </c>
      <c r="I281" s="2">
        <f>CA!I281+NV!I281+OR!I281+WA!I281+ID!I281+MT!I281+AZ!I281+UT!I281+CO!I281+NM!I281+WY!I281</f>
        <v>322.949566</v>
      </c>
      <c r="J281" s="2">
        <f>CA!J281+NV!J281+OR!J281+WA!J281+ID!J281+MT!J281+AZ!J281+UT!J281+CO!J281+NM!J281+WY!J281</f>
        <v>21.880500000000001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-190.43896000000001</v>
      </c>
      <c r="N281" s="2">
        <f>CA!N281+NV!N281+OR!N281+WA!N281+ID!N281+MT!N281+AZ!N281+UT!N281+CO!N281+NM!N281+WY!N281</f>
        <v>19025.926480000006</v>
      </c>
      <c r="O281" s="2">
        <f>CA!O281+NV!O281+OR!O281+WA!O281+ID!O281+MT!O281+AZ!O281+UT!O281+CO!O281+NM!O281+WY!O281</f>
        <v>15135.132600000001</v>
      </c>
      <c r="P281" s="2">
        <f>CA!P281+NV!P281+OR!P281+WA!P281+ID!P281+MT!P281+AZ!P281+UT!P281+CO!P281+NM!P281+WY!P281</f>
        <v>1304.2179900000001</v>
      </c>
      <c r="Q281" s="2">
        <f>CA!Q281+NV!Q281+OR!Q281+WA!Q281+ID!Q281+MT!Q281+AZ!Q281+UT!Q281+CO!Q281+NM!Q281+WY!Q281</f>
        <v>85233.666239209007</v>
      </c>
      <c r="S281" s="8">
        <f t="shared" si="32"/>
        <v>0.73587394669815465</v>
      </c>
      <c r="U281" s="6">
        <f t="shared" si="33"/>
        <v>6486.6847199999993</v>
      </c>
      <c r="V281" s="6">
        <f t="shared" si="34"/>
        <v>16216.186112208999</v>
      </c>
      <c r="W281" s="6">
        <f t="shared" si="35"/>
        <v>19625.506499999996</v>
      </c>
      <c r="X281" s="6">
        <f t="shared" si="36"/>
        <v>4459.9970000000003</v>
      </c>
      <c r="Y281" s="6">
        <f t="shared" si="37"/>
        <v>15135.132600000001</v>
      </c>
      <c r="Z281" s="6">
        <f t="shared" si="38"/>
        <v>19025.926480000006</v>
      </c>
      <c r="AA281" s="6">
        <f t="shared" si="39"/>
        <v>4284.2328269999998</v>
      </c>
      <c r="AB281" s="6">
        <f t="shared" si="19"/>
        <v>85233.666239209007</v>
      </c>
      <c r="AC281" s="4">
        <f t="shared" si="20"/>
        <v>0.68131292444963953</v>
      </c>
    </row>
    <row r="282" spans="2:29" x14ac:dyDescent="0.35">
      <c r="B282">
        <v>2036</v>
      </c>
      <c r="C282">
        <v>2036</v>
      </c>
      <c r="D282" s="2">
        <f>CA!D282+NV!D282+OR!D282+WA!D282+ID!D282+MT!D282+AZ!D282+UT!D282+CO!D282+NM!D282+WY!D282</f>
        <v>6335.9809000000005</v>
      </c>
      <c r="E282" s="2">
        <f>CA!E282+NV!E282+OR!E282+WA!E282+ID!E282+MT!E282+AZ!E282+UT!E282+CO!E282+NM!E282+WY!E282</f>
        <v>2887.7192190000001</v>
      </c>
      <c r="F282" s="2">
        <f>CA!F282+NV!F282+OR!F282+WA!F282+ID!F282+MT!F282+AZ!F282+UT!F282+CO!F282+NM!F282+WY!F282</f>
        <v>19644.248970000001</v>
      </c>
      <c r="G282" s="2">
        <f>CA!G282+NV!G282+OR!G282+WA!G282+ID!G282+MT!G282+AZ!G282+UT!G282+CO!G282+NM!G282+WY!G282</f>
        <v>15810.106178349999</v>
      </c>
      <c r="H282" s="2">
        <f>CA!H282+NV!H282+OR!H282+WA!H282+ID!H282+MT!H282+AZ!H282+UT!H282+CO!H282+NM!H282+WY!H282</f>
        <v>4404.2079000000003</v>
      </c>
      <c r="I282" s="2">
        <f>CA!I282+NV!I282+OR!I282+WA!I282+ID!I282+MT!I282+AZ!I282+UT!I282+CO!I282+NM!I282+WY!I282</f>
        <v>320.82353400000005</v>
      </c>
      <c r="J282" s="2">
        <f>CA!J282+NV!J282+OR!J282+WA!J282+ID!J282+MT!J282+AZ!J282+UT!J282+CO!J282+NM!J282+WY!J282</f>
        <v>21.65982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-206.12512399999997</v>
      </c>
      <c r="N282" s="2">
        <f>CA!N282+NV!N282+OR!N282+WA!N282+ID!N282+MT!N282+AZ!N282+UT!N282+CO!N282+NM!N282+WY!N282</f>
        <v>19565.688956999995</v>
      </c>
      <c r="O282" s="2">
        <f>CA!O282+NV!O282+OR!O282+WA!O282+ID!O282+MT!O282+AZ!O282+UT!O282+CO!O282+NM!O282+WY!O282</f>
        <v>15703.136500000001</v>
      </c>
      <c r="P282" s="2">
        <f>CA!P282+NV!P282+OR!P282+WA!P282+ID!P282+MT!P282+AZ!P282+UT!P282+CO!P282+NM!P282+WY!P282</f>
        <v>1301.3460700000001</v>
      </c>
      <c r="Q282" s="2">
        <f>CA!Q282+NV!Q282+OR!Q282+WA!Q282+ID!Q282+MT!Q282+AZ!Q282+UT!Q282+CO!Q282+NM!Q282+WY!Q282</f>
        <v>85788.792924349997</v>
      </c>
      <c r="S282" s="8">
        <f t="shared" si="32"/>
        <v>0.74425608279980082</v>
      </c>
      <c r="U282" s="6">
        <f t="shared" si="33"/>
        <v>6335.9809000000005</v>
      </c>
      <c r="V282" s="6">
        <f t="shared" si="34"/>
        <v>15810.106178349999</v>
      </c>
      <c r="W282" s="6">
        <f t="shared" si="35"/>
        <v>19644.248970000001</v>
      </c>
      <c r="X282" s="6">
        <f t="shared" si="36"/>
        <v>4404.2079000000003</v>
      </c>
      <c r="Y282" s="6">
        <f t="shared" si="37"/>
        <v>15703.136500000001</v>
      </c>
      <c r="Z282" s="6">
        <f t="shared" si="38"/>
        <v>19565.688956999995</v>
      </c>
      <c r="AA282" s="6">
        <f t="shared" si="39"/>
        <v>4325.4235189999999</v>
      </c>
      <c r="AB282" s="6">
        <f t="shared" si="19"/>
        <v>85788.792924349997</v>
      </c>
      <c r="AC282" s="4">
        <f t="shared" si="20"/>
        <v>0.69051557816226072</v>
      </c>
    </row>
    <row r="283" spans="2:29" x14ac:dyDescent="0.35">
      <c r="B283">
        <v>2037</v>
      </c>
      <c r="C283">
        <v>2037</v>
      </c>
      <c r="D283" s="2">
        <f>CA!D283+NV!D283+OR!D283+WA!D283+ID!D283+MT!D283+AZ!D283+UT!D283+CO!D283+NM!D283+WY!D283</f>
        <v>5539.8040299999993</v>
      </c>
      <c r="E283" s="2">
        <f>CA!E283+NV!E283+OR!E283+WA!E283+ID!E283+MT!E283+AZ!E283+UT!E283+CO!E283+NM!E283+WY!E283</f>
        <v>2965.9976789999996</v>
      </c>
      <c r="F283" s="2">
        <f>CA!F283+NV!F283+OR!F283+WA!F283+ID!F283+MT!F283+AZ!F283+UT!F283+CO!F283+NM!F283+WY!F283</f>
        <v>19665.646489999996</v>
      </c>
      <c r="G283" s="2">
        <f>CA!G283+NV!G283+OR!G283+WA!G283+ID!G283+MT!G283+AZ!G283+UT!G283+CO!G283+NM!G283+WY!G283</f>
        <v>15381.400725309999</v>
      </c>
      <c r="H283" s="2">
        <f>CA!H283+NV!H283+OR!H283+WA!H283+ID!H283+MT!H283+AZ!H283+UT!H283+CO!H283+NM!H283+WY!H283</f>
        <v>4776.098</v>
      </c>
      <c r="I283" s="2">
        <f>CA!I283+NV!I283+OR!I283+WA!I283+ID!I283+MT!I283+AZ!I283+UT!I283+CO!I283+NM!I283+WY!I283</f>
        <v>319.54144700000006</v>
      </c>
      <c r="J283" s="2">
        <f>CA!J283+NV!J283+OR!J283+WA!J283+ID!J283+MT!J283+AZ!J283+UT!J283+CO!J283+NM!J283+WY!J283</f>
        <v>21.579260000000001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-236.51511300000001</v>
      </c>
      <c r="N283" s="2">
        <f>CA!N283+NV!N283+OR!N283+WA!N283+ID!N283+MT!N283+AZ!N283+UT!N283+CO!N283+NM!N283+WY!N283</f>
        <v>20220.533207</v>
      </c>
      <c r="O283" s="2">
        <f>CA!O283+NV!O283+OR!O283+WA!O283+ID!O283+MT!O283+AZ!O283+UT!O283+CO!O283+NM!O283+WY!O283</f>
        <v>16306.8264</v>
      </c>
      <c r="P283" s="2">
        <f>CA!P283+NV!P283+OR!P283+WA!P283+ID!P283+MT!P283+AZ!P283+UT!P283+CO!P283+NM!P283+WY!P283</f>
        <v>1301.8784499999997</v>
      </c>
      <c r="Q283" s="2">
        <f>CA!Q283+NV!Q283+OR!Q283+WA!Q283+ID!Q283+MT!Q283+AZ!Q283+UT!Q283+CO!Q283+NM!Q283+WY!Q283</f>
        <v>86262.79057531002</v>
      </c>
      <c r="S283" s="8">
        <f t="shared" si="32"/>
        <v>0.76021307096190371</v>
      </c>
      <c r="U283" s="6">
        <f t="shared" si="33"/>
        <v>5539.8040299999993</v>
      </c>
      <c r="V283" s="6">
        <f t="shared" si="34"/>
        <v>15381.400725309999</v>
      </c>
      <c r="W283" s="6">
        <f t="shared" si="35"/>
        <v>19665.646489999996</v>
      </c>
      <c r="X283" s="6">
        <f t="shared" si="36"/>
        <v>4776.098</v>
      </c>
      <c r="Y283" s="6">
        <f t="shared" si="37"/>
        <v>16306.8264</v>
      </c>
      <c r="Z283" s="6">
        <f t="shared" si="38"/>
        <v>20220.533207</v>
      </c>
      <c r="AA283" s="6">
        <f t="shared" si="39"/>
        <v>4372.481722999999</v>
      </c>
      <c r="AB283" s="6">
        <f t="shared" si="19"/>
        <v>86262.790575310006</v>
      </c>
      <c r="AC283" s="4">
        <f t="shared" si="20"/>
        <v>0.7021044347866825</v>
      </c>
    </row>
    <row r="284" spans="2:29" x14ac:dyDescent="0.35">
      <c r="B284">
        <v>2038</v>
      </c>
      <c r="C284">
        <v>2038</v>
      </c>
      <c r="D284" s="2">
        <f>CA!D284+NV!D284+OR!D284+WA!D284+ID!D284+MT!D284+AZ!D284+UT!D284+CO!D284+NM!D284+WY!D284</f>
        <v>4899.3606</v>
      </c>
      <c r="E284" s="2">
        <f>CA!E284+NV!E284+OR!E284+WA!E284+ID!E284+MT!E284+AZ!E284+UT!E284+CO!E284+NM!E284+WY!E284</f>
        <v>3063.1454880000001</v>
      </c>
      <c r="F284" s="2">
        <f>CA!F284+NV!F284+OR!F284+WA!F284+ID!F284+MT!F284+AZ!F284+UT!F284+CO!F284+NM!F284+WY!F284</f>
        <v>19685.164999999997</v>
      </c>
      <c r="G284" s="2">
        <f>CA!G284+NV!G284+OR!G284+WA!G284+ID!G284+MT!G284+AZ!G284+UT!G284+CO!G284+NM!G284+WY!G284</f>
        <v>15356.037233730001</v>
      </c>
      <c r="H284" s="2">
        <f>CA!H284+NV!H284+OR!H284+WA!H284+ID!H284+MT!H284+AZ!H284+UT!H284+CO!H284+NM!H284+WY!H284</f>
        <v>4410.3064999999997</v>
      </c>
      <c r="I284" s="2">
        <f>CA!I284+NV!I284+OR!I284+WA!I284+ID!I284+MT!I284+AZ!I284+UT!I284+CO!I284+NM!I284+WY!I284</f>
        <v>318.02632299999999</v>
      </c>
      <c r="J284" s="2">
        <f>CA!J284+NV!J284+OR!J284+WA!J284+ID!J284+MT!J284+AZ!J284+UT!J284+CO!J284+NM!J284+WY!J284</f>
        <v>21.56324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-257.70035100000001</v>
      </c>
      <c r="N284" s="2">
        <f>CA!N284+NV!N284+OR!N284+WA!N284+ID!N284+MT!N284+AZ!N284+UT!N284+CO!N284+NM!N284+WY!N284</f>
        <v>20941.047962000001</v>
      </c>
      <c r="O284" s="2">
        <f>CA!O284+NV!O284+OR!O284+WA!O284+ID!O284+MT!O284+AZ!O284+UT!O284+CO!O284+NM!O284+WY!O284</f>
        <v>16971.706899999997</v>
      </c>
      <c r="P284" s="2">
        <f>CA!P284+NV!P284+OR!P284+WA!P284+ID!P284+MT!P284+AZ!P284+UT!P284+CO!P284+NM!P284+WY!P284</f>
        <v>1303.0534</v>
      </c>
      <c r="Q284" s="2">
        <f>CA!Q284+NV!Q284+OR!Q284+WA!Q284+ID!Q284+MT!Q284+AZ!Q284+UT!Q284+CO!Q284+NM!Q284+WY!Q284</f>
        <v>86711.712295729987</v>
      </c>
      <c r="S284" s="8">
        <f t="shared" si="32"/>
        <v>0.76937720460959269</v>
      </c>
      <c r="U284" s="6">
        <f t="shared" si="33"/>
        <v>4899.3606</v>
      </c>
      <c r="V284" s="6">
        <f t="shared" si="34"/>
        <v>15356.037233730001</v>
      </c>
      <c r="W284" s="6">
        <f t="shared" si="35"/>
        <v>19685.164999999997</v>
      </c>
      <c r="X284" s="6">
        <f t="shared" si="36"/>
        <v>4410.3064999999997</v>
      </c>
      <c r="Y284" s="6">
        <f t="shared" si="37"/>
        <v>16971.706899999997</v>
      </c>
      <c r="Z284" s="6">
        <f t="shared" si="38"/>
        <v>20941.047962000001</v>
      </c>
      <c r="AA284" s="6">
        <f t="shared" si="39"/>
        <v>4448.0880999999999</v>
      </c>
      <c r="AB284" s="6">
        <f t="shared" si="19"/>
        <v>86711.712295729987</v>
      </c>
      <c r="AC284" s="4">
        <f t="shared" si="20"/>
        <v>0.71554356752167803</v>
      </c>
    </row>
    <row r="285" spans="2:29" x14ac:dyDescent="0.35">
      <c r="B285">
        <v>2039</v>
      </c>
      <c r="C285">
        <v>2039</v>
      </c>
      <c r="D285" s="2">
        <f>CA!D285+NV!D285+OR!D285+WA!D285+ID!D285+MT!D285+AZ!D285+UT!D285+CO!D285+NM!D285+WY!D285</f>
        <v>4807.35257</v>
      </c>
      <c r="E285" s="2">
        <f>CA!E285+NV!E285+OR!E285+WA!E285+ID!E285+MT!E285+AZ!E285+UT!E285+CO!E285+NM!E285+WY!E285</f>
        <v>3161.6074560000002</v>
      </c>
      <c r="F285" s="2">
        <f>CA!F285+NV!F285+OR!F285+WA!F285+ID!F285+MT!F285+AZ!F285+UT!F285+CO!F285+NM!F285+WY!F285</f>
        <v>19704.756999999998</v>
      </c>
      <c r="G285" s="2">
        <f>CA!G285+NV!G285+OR!G285+WA!G285+ID!G285+MT!G285+AZ!G285+UT!G285+CO!G285+NM!G285+WY!G285</f>
        <v>15067.161653640002</v>
      </c>
      <c r="H285" s="2">
        <f>CA!H285+NV!H285+OR!H285+WA!H285+ID!H285+MT!H285+AZ!H285+UT!H285+CO!H285+NM!H285+WY!H285</f>
        <v>4345.5104000000001</v>
      </c>
      <c r="I285" s="2">
        <f>CA!I285+NV!I285+OR!I285+WA!I285+ID!I285+MT!I285+AZ!I285+UT!I285+CO!I285+NM!I285+WY!I285</f>
        <v>315.481448</v>
      </c>
      <c r="J285" s="2">
        <f>CA!J285+NV!J285+OR!J285+WA!J285+ID!J285+MT!J285+AZ!J285+UT!J285+CO!J285+NM!J285+WY!J285</f>
        <v>21.366610000000001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-265.60687899999999</v>
      </c>
      <c r="N285" s="2">
        <f>CA!N285+NV!N285+OR!N285+WA!N285+ID!N285+MT!N285+AZ!N285+UT!N285+CO!N285+NM!N285+WY!N285</f>
        <v>21479.131865000003</v>
      </c>
      <c r="O285" s="2">
        <f>CA!O285+NV!O285+OR!O285+WA!O285+ID!O285+MT!O285+AZ!O285+UT!O285+CO!O285+NM!O285+WY!O285</f>
        <v>17218.41</v>
      </c>
      <c r="P285" s="2">
        <f>CA!P285+NV!P285+OR!P285+WA!P285+ID!P285+MT!P285+AZ!P285+UT!P285+CO!P285+NM!P285+WY!P285</f>
        <v>1288.80339</v>
      </c>
      <c r="Q285" s="2">
        <f>CA!Q285+NV!Q285+OR!Q285+WA!Q285+ID!Q285+MT!Q285+AZ!Q285+UT!Q285+CO!Q285+NM!Q285+WY!Q285</f>
        <v>87143.975513639976</v>
      </c>
      <c r="S285" s="8">
        <f t="shared" si="32"/>
        <v>0.77498263960231262</v>
      </c>
      <c r="U285" s="6">
        <f t="shared" si="33"/>
        <v>4807.35257</v>
      </c>
      <c r="V285" s="6">
        <f t="shared" si="34"/>
        <v>15067.161653640002</v>
      </c>
      <c r="W285" s="6">
        <f t="shared" si="35"/>
        <v>19704.756999999998</v>
      </c>
      <c r="X285" s="6">
        <f t="shared" si="36"/>
        <v>4345.5104000000001</v>
      </c>
      <c r="Y285" s="6">
        <f t="shared" si="37"/>
        <v>17218.41</v>
      </c>
      <c r="Z285" s="6">
        <f t="shared" si="38"/>
        <v>21479.131865000003</v>
      </c>
      <c r="AA285" s="6">
        <f t="shared" si="39"/>
        <v>4521.6520250000003</v>
      </c>
      <c r="AB285" s="6">
        <f t="shared" si="19"/>
        <v>87143.975513640005</v>
      </c>
      <c r="AC285" s="4">
        <f t="shared" si="20"/>
        <v>0.7220688581065593</v>
      </c>
    </row>
    <row r="286" spans="2:29" x14ac:dyDescent="0.35">
      <c r="B286">
        <v>2040</v>
      </c>
      <c r="C286">
        <v>2040</v>
      </c>
      <c r="D286" s="2">
        <f>CA!D286+NV!D286+OR!D286+WA!D286+ID!D286+MT!D286+AZ!D286+UT!D286+CO!D286+NM!D286+WY!D286</f>
        <v>4477.3209299999999</v>
      </c>
      <c r="E286" s="2">
        <f>CA!E286+NV!E286+OR!E286+WA!E286+ID!E286+MT!E286+AZ!E286+UT!E286+CO!E286+NM!E286+WY!E286</f>
        <v>3267.54025</v>
      </c>
      <c r="F286" s="2">
        <f>CA!F286+NV!F286+OR!F286+WA!F286+ID!F286+MT!F286+AZ!F286+UT!F286+CO!F286+NM!F286+WY!F286</f>
        <v>19725.585369999997</v>
      </c>
      <c r="G286" s="2">
        <f>CA!G286+NV!G286+OR!G286+WA!G286+ID!G286+MT!G286+AZ!G286+UT!G286+CO!G286+NM!G286+WY!G286</f>
        <v>14489.208781430001</v>
      </c>
      <c r="H286" s="2">
        <f>CA!H286+NV!H286+OR!H286+WA!H286+ID!H286+MT!H286+AZ!H286+UT!H286+CO!H286+NM!H286+WY!H286</f>
        <v>4729.3490000000002</v>
      </c>
      <c r="I286" s="2">
        <f>CA!I286+NV!I286+OR!I286+WA!I286+ID!I286+MT!I286+AZ!I286+UT!I286+CO!I286+NM!I286+WY!I286</f>
        <v>315.01280000000003</v>
      </c>
      <c r="J286" s="2">
        <f>CA!J286+NV!J286+OR!J286+WA!J286+ID!J286+MT!J286+AZ!J286+UT!J286+CO!J286+NM!J286+WY!J286</f>
        <v>21.353560000000002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-292.16536100000002</v>
      </c>
      <c r="N286" s="2">
        <f>CA!N286+NV!N286+OR!N286+WA!N286+ID!N286+MT!N286+AZ!N286+UT!N286+CO!N286+NM!N286+WY!N286</f>
        <v>22058.794221999997</v>
      </c>
      <c r="O286" s="2">
        <f>CA!O286+NV!O286+OR!O286+WA!O286+ID!O286+MT!O286+AZ!O286+UT!O286+CO!O286+NM!O286+WY!O286</f>
        <v>17476.636699999999</v>
      </c>
      <c r="P286" s="2">
        <f>CA!P286+NV!P286+OR!P286+WA!P286+ID!P286+MT!P286+AZ!P286+UT!P286+CO!P286+NM!P286+WY!P286</f>
        <v>1293.3521800000001</v>
      </c>
      <c r="Q286" s="2">
        <f>CA!Q286+NV!Q286+OR!Q286+WA!Q286+ID!Q286+MT!Q286+AZ!Q286+UT!Q286+CO!Q286+NM!Q286+WY!Q286</f>
        <v>87561.988432430007</v>
      </c>
      <c r="S286" s="8">
        <f t="shared" si="32"/>
        <v>0.78672978212639977</v>
      </c>
      <c r="U286" s="6">
        <f t="shared" si="33"/>
        <v>4477.3209299999999</v>
      </c>
      <c r="V286" s="6">
        <f t="shared" si="34"/>
        <v>14489.208781430001</v>
      </c>
      <c r="W286" s="6">
        <f t="shared" si="35"/>
        <v>19725.585369999997</v>
      </c>
      <c r="X286" s="6">
        <f t="shared" si="36"/>
        <v>4729.3490000000002</v>
      </c>
      <c r="Y286" s="6">
        <f t="shared" si="37"/>
        <v>17476.636699999999</v>
      </c>
      <c r="Z286" s="6">
        <f t="shared" si="38"/>
        <v>22058.794221999997</v>
      </c>
      <c r="AA286" s="6">
        <f t="shared" si="39"/>
        <v>4605.0934290000005</v>
      </c>
      <c r="AB286" s="6">
        <f t="shared" si="19"/>
        <v>87561.988432429993</v>
      </c>
      <c r="AC286" s="4">
        <f t="shared" si="20"/>
        <v>0.72938167422139255</v>
      </c>
    </row>
    <row r="287" spans="2:29" x14ac:dyDescent="0.35">
      <c r="B287">
        <v>2041</v>
      </c>
      <c r="C287">
        <v>2041</v>
      </c>
      <c r="D287" s="2">
        <f>CA!D287+NV!D287+OR!D287+WA!D287+ID!D287+MT!D287+AZ!D287+UT!D287+CO!D287+NM!D287+WY!D287</f>
        <v>4406.6967299999997</v>
      </c>
      <c r="E287" s="2">
        <f>CA!E287+NV!E287+OR!E287+WA!E287+ID!E287+MT!E287+AZ!E287+UT!E287+CO!E287+NM!E287+WY!E287</f>
        <v>3374.2349730000001</v>
      </c>
      <c r="F287" s="2">
        <f>CA!F287+NV!F287+OR!F287+WA!F287+ID!F287+MT!F287+AZ!F287+UT!F287+CO!F287+NM!F287+WY!F287</f>
        <v>19746.568999999996</v>
      </c>
      <c r="G287" s="2">
        <f>CA!G287+NV!G287+OR!G287+WA!G287+ID!G287+MT!G287+AZ!G287+UT!G287+CO!G287+NM!G287+WY!G287</f>
        <v>14356.633892689997</v>
      </c>
      <c r="H287" s="2">
        <f>CA!H287+NV!H287+OR!H287+WA!H287+ID!H287+MT!H287+AZ!H287+UT!H287+CO!H287+NM!H287+WY!H287</f>
        <v>4356.6527999999998</v>
      </c>
      <c r="I287" s="2">
        <f>CA!I287+NV!I287+OR!I287+WA!I287+ID!I287+MT!I287+AZ!I287+UT!I287+CO!I287+NM!I287+WY!I287</f>
        <v>314.058244</v>
      </c>
      <c r="J287" s="2">
        <f>CA!J287+NV!J287+OR!J287+WA!J287+ID!J287+MT!J287+AZ!J287+UT!J287+CO!J287+NM!J287+WY!J287</f>
        <v>21.29954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-312.53811999999999</v>
      </c>
      <c r="N287" s="2">
        <f>CA!N287+NV!N287+OR!N287+WA!N287+ID!N287+MT!N287+AZ!N287+UT!N287+CO!N287+NM!N287+WY!N287</f>
        <v>22698.893304000005</v>
      </c>
      <c r="O287" s="2">
        <f>CA!O287+NV!O287+OR!O287+WA!O287+ID!O287+MT!O287+AZ!O287+UT!O287+CO!O287+NM!O287+WY!O287</f>
        <v>17779.215400000001</v>
      </c>
      <c r="P287" s="2">
        <f>CA!P287+NV!P287+OR!P287+WA!P287+ID!P287+MT!P287+AZ!P287+UT!P287+CO!P287+NM!P287+WY!P287</f>
        <v>1290.8699999999999</v>
      </c>
      <c r="Q287" s="2">
        <f>CA!Q287+NV!Q287+OR!Q287+WA!Q287+ID!Q287+MT!Q287+AZ!Q287+UT!Q287+CO!Q287+NM!Q287+WY!Q287</f>
        <v>88032.585763690004</v>
      </c>
      <c r="S287" s="8">
        <f t="shared" si="32"/>
        <v>0.79040951322027131</v>
      </c>
      <c r="U287" s="6">
        <f t="shared" si="33"/>
        <v>4406.6967299999997</v>
      </c>
      <c r="V287" s="6">
        <f t="shared" si="34"/>
        <v>14356.633892689997</v>
      </c>
      <c r="W287" s="6">
        <f t="shared" si="35"/>
        <v>19746.568999999996</v>
      </c>
      <c r="X287" s="6">
        <f t="shared" si="36"/>
        <v>4356.6527999999998</v>
      </c>
      <c r="Y287" s="6">
        <f t="shared" si="37"/>
        <v>17779.215400000001</v>
      </c>
      <c r="Z287" s="6">
        <f t="shared" si="38"/>
        <v>22698.893304000005</v>
      </c>
      <c r="AA287" s="6">
        <f t="shared" si="39"/>
        <v>4687.9246370000001</v>
      </c>
      <c r="AB287" s="6">
        <f t="shared" si="19"/>
        <v>88032.585763689989</v>
      </c>
      <c r="AC287" s="4">
        <f t="shared" si="20"/>
        <v>0.73737016557991319</v>
      </c>
    </row>
    <row r="288" spans="2:29" x14ac:dyDescent="0.35">
      <c r="B288">
        <v>2042</v>
      </c>
      <c r="C288">
        <v>2042</v>
      </c>
      <c r="D288" s="2">
        <f>CA!D288+NV!D288+OR!D288+WA!D288+ID!D288+MT!D288+AZ!D288+UT!D288+CO!D288+NM!D288+WY!D288</f>
        <v>3961.48963</v>
      </c>
      <c r="E288" s="2">
        <f>CA!E288+NV!E288+OR!E288+WA!E288+ID!E288+MT!E288+AZ!E288+UT!E288+CO!E288+NM!E288+WY!E288</f>
        <v>3471.6105799999996</v>
      </c>
      <c r="F288" s="2">
        <f>CA!F288+NV!F288+OR!F288+WA!F288+ID!F288+MT!F288+AZ!F288+UT!F288+CO!F288+NM!F288+WY!F288</f>
        <v>19767.514599999999</v>
      </c>
      <c r="G288" s="2">
        <f>CA!G288+NV!G288+OR!G288+WA!G288+ID!G288+MT!G288+AZ!G288+UT!G288+CO!G288+NM!G288+WY!G288</f>
        <v>14387.643733800001</v>
      </c>
      <c r="H288" s="2">
        <f>CA!H288+NV!H288+OR!H288+WA!H288+ID!H288+MT!H288+AZ!H288+UT!H288+CO!H288+NM!H288+WY!H288</f>
        <v>4300.6247999999996</v>
      </c>
      <c r="I288" s="2">
        <f>CA!I288+NV!I288+OR!I288+WA!I288+ID!I288+MT!I288+AZ!I288+UT!I288+CO!I288+NM!I288+WY!I288</f>
        <v>310.99327299999999</v>
      </c>
      <c r="J288" s="2">
        <f>CA!J288+NV!J288+OR!J288+WA!J288+ID!J288+MT!J288+AZ!J288+UT!J288+CO!J288+NM!J288+WY!J288</f>
        <v>21.103159999999999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-328.98513700000001</v>
      </c>
      <c r="N288" s="2">
        <f>CA!N288+NV!N288+OR!N288+WA!N288+ID!N288+MT!N288+AZ!N288+UT!N288+CO!N288+NM!N288+WY!N288</f>
        <v>23109.417483000001</v>
      </c>
      <c r="O288" s="2">
        <f>CA!O288+NV!O288+OR!O288+WA!O288+ID!O288+MT!O288+AZ!O288+UT!O288+CO!O288+NM!O288+WY!O288</f>
        <v>18238.871999999996</v>
      </c>
      <c r="P288" s="2">
        <f>CA!P288+NV!P288+OR!P288+WA!P288+ID!P288+MT!P288+AZ!P288+UT!P288+CO!P288+NM!P288+WY!P288</f>
        <v>1283.3143399999999</v>
      </c>
      <c r="Q288" s="2">
        <f>CA!Q288+NV!Q288+OR!Q288+WA!Q288+ID!Q288+MT!Q288+AZ!Q288+UT!Q288+CO!Q288+NM!Q288+WY!Q288</f>
        <v>88523.598462800001</v>
      </c>
      <c r="S288" s="8">
        <f t="shared" si="32"/>
        <v>0.7964367858998348</v>
      </c>
      <c r="U288" s="6">
        <f t="shared" si="33"/>
        <v>3961.48963</v>
      </c>
      <c r="V288" s="6">
        <f t="shared" si="34"/>
        <v>14387.643733800001</v>
      </c>
      <c r="W288" s="6">
        <f t="shared" si="35"/>
        <v>19767.514599999999</v>
      </c>
      <c r="X288" s="6">
        <f t="shared" si="36"/>
        <v>4300.6247999999996</v>
      </c>
      <c r="Y288" s="6">
        <f t="shared" si="37"/>
        <v>18238.871999999996</v>
      </c>
      <c r="Z288" s="6">
        <f t="shared" si="38"/>
        <v>23109.417483000001</v>
      </c>
      <c r="AA288" s="6">
        <f t="shared" si="39"/>
        <v>4758.0362159999995</v>
      </c>
      <c r="AB288" s="6">
        <f t="shared" si="19"/>
        <v>88523.598462799986</v>
      </c>
      <c r="AC288" s="4">
        <f t="shared" si="20"/>
        <v>0.74413875444390076</v>
      </c>
    </row>
    <row r="289" spans="2:41" x14ac:dyDescent="0.35">
      <c r="B289">
        <v>2043</v>
      </c>
      <c r="C289">
        <v>2043</v>
      </c>
      <c r="D289" s="2">
        <f>CA!D289+NV!D289+OR!D289+WA!D289+ID!D289+MT!D289+AZ!D289+UT!D289+CO!D289+NM!D289+WY!D289</f>
        <v>3026.5684300000003</v>
      </c>
      <c r="E289" s="2">
        <f>CA!E289+NV!E289+OR!E289+WA!E289+ID!E289+MT!E289+AZ!E289+UT!E289+CO!E289+NM!E289+WY!E289</f>
        <v>3575.3762250000004</v>
      </c>
      <c r="F289" s="2">
        <f>CA!F289+NV!F289+OR!F289+WA!F289+ID!F289+MT!F289+AZ!F289+UT!F289+CO!F289+NM!F289+WY!F289</f>
        <v>19788.049999999996</v>
      </c>
      <c r="G289" s="2">
        <f>CA!G289+NV!G289+OR!G289+WA!G289+ID!G289+MT!G289+AZ!G289+UT!G289+CO!G289+NM!G289+WY!G289</f>
        <v>14221.388721700001</v>
      </c>
      <c r="H289" s="2">
        <f>CA!H289+NV!H289+OR!H289+WA!H289+ID!H289+MT!H289+AZ!H289+UT!H289+CO!H289+NM!H289+WY!H289</f>
        <v>4610.29</v>
      </c>
      <c r="I289" s="2">
        <f>CA!I289+NV!I289+OR!I289+WA!I289+ID!I289+MT!I289+AZ!I289+UT!I289+CO!I289+NM!I289+WY!I289</f>
        <v>308.108495</v>
      </c>
      <c r="J289" s="2">
        <f>CA!J289+NV!J289+OR!J289+WA!J289+ID!J289+MT!J289+AZ!J289+UT!J289+CO!J289+NM!J289+WY!J289</f>
        <v>20.908370000000001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-338.88631399999997</v>
      </c>
      <c r="N289" s="2">
        <f>CA!N289+NV!N289+OR!N289+WA!N289+ID!N289+MT!N289+AZ!N289+UT!N289+CO!N289+NM!N289+WY!N289</f>
        <v>23715.793058999996</v>
      </c>
      <c r="O289" s="2">
        <f>CA!O289+NV!O289+OR!O289+WA!O289+ID!O289+MT!O289+AZ!O289+UT!O289+CO!O289+NM!O289+WY!O289</f>
        <v>18890.165800000002</v>
      </c>
      <c r="P289" s="2">
        <f>CA!P289+NV!P289+OR!P289+WA!P289+ID!P289+MT!P289+AZ!P289+UT!P289+CO!P289+NM!P289+WY!P289</f>
        <v>1279.8009899999997</v>
      </c>
      <c r="Q289" s="2">
        <f>CA!Q289+NV!Q289+OR!Q289+WA!Q289+ID!Q289+MT!Q289+AZ!Q289+UT!Q289+CO!Q289+NM!Q289+WY!Q289</f>
        <v>89097.563776699986</v>
      </c>
      <c r="S289" s="8">
        <f t="shared" si="32"/>
        <v>0.81021848274013197</v>
      </c>
      <c r="U289" s="6">
        <f t="shared" si="33"/>
        <v>3026.5684300000003</v>
      </c>
      <c r="V289" s="6">
        <f t="shared" si="34"/>
        <v>14221.388721700001</v>
      </c>
      <c r="W289" s="6">
        <f t="shared" si="35"/>
        <v>19788.049999999996</v>
      </c>
      <c r="X289" s="6">
        <f t="shared" si="36"/>
        <v>4610.29</v>
      </c>
      <c r="Y289" s="6">
        <f t="shared" si="37"/>
        <v>18890.165800000002</v>
      </c>
      <c r="Z289" s="6">
        <f t="shared" si="38"/>
        <v>23715.793058999996</v>
      </c>
      <c r="AA289" s="6">
        <f t="shared" si="39"/>
        <v>4845.3077659999999</v>
      </c>
      <c r="AB289" s="6">
        <f t="shared" si="19"/>
        <v>89097.563776699986</v>
      </c>
      <c r="AC289" s="4">
        <f t="shared" si="20"/>
        <v>0.7546706528757392</v>
      </c>
    </row>
    <row r="290" spans="2:41" x14ac:dyDescent="0.35">
      <c r="B290">
        <v>2044</v>
      </c>
      <c r="C290">
        <v>2044</v>
      </c>
      <c r="D290" s="2">
        <f>CA!D290+NV!D290+OR!D290+WA!D290+ID!D290+MT!D290+AZ!D290+UT!D290+CO!D290+NM!D290+WY!D290</f>
        <v>2980.0441099999998</v>
      </c>
      <c r="E290" s="2">
        <f>CA!E290+NV!E290+OR!E290+WA!E290+ID!E290+MT!E290+AZ!E290+UT!E290+CO!E290+NM!E290+WY!E290</f>
        <v>3717.5145069999999</v>
      </c>
      <c r="F290" s="2">
        <f>CA!F290+NV!F290+OR!F290+WA!F290+ID!F290+MT!F290+AZ!F290+UT!F290+CO!F290+NM!F290+WY!F290</f>
        <v>19808.557969999998</v>
      </c>
      <c r="G290" s="2">
        <f>CA!G290+NV!G290+OR!G290+WA!G290+ID!G290+MT!G290+AZ!G290+UT!G290+CO!G290+NM!G290+WY!G290</f>
        <v>14607.6515989</v>
      </c>
      <c r="H290" s="2">
        <f>CA!H290+NV!H290+OR!H290+WA!H290+ID!H290+MT!H290+AZ!H290+UT!H290+CO!H290+NM!H290+WY!H290</f>
        <v>3326.1819999999998</v>
      </c>
      <c r="I290" s="2">
        <f>CA!I290+NV!I290+OR!I290+WA!I290+ID!I290+MT!I290+AZ!I290+UT!I290+CO!I290+NM!I290+WY!I290</f>
        <v>310.30141699999996</v>
      </c>
      <c r="J290" s="2">
        <f>CA!J290+NV!J290+OR!J290+WA!J290+ID!J290+MT!J290+AZ!J290+UT!J290+CO!J290+NM!J290+WY!J290</f>
        <v>21.189309999999999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-344.51662299999998</v>
      </c>
      <c r="N290" s="2">
        <f>CA!N290+NV!N290+OR!N290+WA!N290+ID!N290+MT!N290+AZ!N290+UT!N290+CO!N290+NM!N290+WY!N290</f>
        <v>24304.226069000004</v>
      </c>
      <c r="O290" s="2">
        <f>CA!O290+NV!O290+OR!O290+WA!O290+ID!O290+MT!O290+AZ!O290+UT!O290+CO!O290+NM!O290+WY!O290</f>
        <v>19607.003499999999</v>
      </c>
      <c r="P290" s="2">
        <f>CA!P290+NV!P290+OR!P290+WA!P290+ID!P290+MT!P290+AZ!P290+UT!P290+CO!P290+NM!P290+WY!P290</f>
        <v>1288.79721</v>
      </c>
      <c r="Q290" s="2">
        <f>CA!Q290+NV!Q290+OR!Q290+WA!Q290+ID!Q290+MT!Q290+AZ!Q290+UT!Q290+CO!Q290+NM!Q290+WY!Q290</f>
        <v>89626.951068900016</v>
      </c>
      <c r="S290" s="8">
        <f t="shared" si="32"/>
        <v>0.80761167394119593</v>
      </c>
      <c r="U290" s="6">
        <f t="shared" si="33"/>
        <v>2980.0441099999998</v>
      </c>
      <c r="V290" s="6">
        <f t="shared" si="34"/>
        <v>14607.6515989</v>
      </c>
      <c r="W290" s="6">
        <f t="shared" si="35"/>
        <v>19808.557969999998</v>
      </c>
      <c r="X290" s="6">
        <f t="shared" si="36"/>
        <v>3326.1819999999998</v>
      </c>
      <c r="Y290" s="6">
        <f t="shared" si="37"/>
        <v>19607.003499999999</v>
      </c>
      <c r="Z290" s="6">
        <f t="shared" si="38"/>
        <v>24304.226069000004</v>
      </c>
      <c r="AA290" s="6">
        <f t="shared" si="39"/>
        <v>4993.2858209999995</v>
      </c>
      <c r="AB290" s="6">
        <f t="shared" si="19"/>
        <v>89626.951068900002</v>
      </c>
      <c r="AC290" s="4">
        <f t="shared" si="20"/>
        <v>0.76665637445568546</v>
      </c>
    </row>
    <row r="291" spans="2:41" x14ac:dyDescent="0.35">
      <c r="B291">
        <v>2045</v>
      </c>
      <c r="C291">
        <v>2045</v>
      </c>
      <c r="D291" s="2">
        <f>CA!D291+NV!D291+OR!D291+WA!D291+ID!D291+MT!D291+AZ!D291+UT!D291+CO!D291+NM!D291+WY!D291</f>
        <v>2988.0226700000003</v>
      </c>
      <c r="E291" s="2">
        <f>CA!E291+NV!E291+OR!E291+WA!E291+ID!E291+MT!E291+AZ!E291+UT!E291+CO!E291+NM!E291+WY!E291</f>
        <v>3826.7856540000002</v>
      </c>
      <c r="F291" s="2">
        <f>CA!F291+NV!F291+OR!F291+WA!F291+ID!F291+MT!F291+AZ!F291+UT!F291+CO!F291+NM!F291+WY!F291</f>
        <v>19829.539299999997</v>
      </c>
      <c r="G291" s="2">
        <f>CA!G291+NV!G291+OR!G291+WA!G291+ID!G291+MT!G291+AZ!G291+UT!G291+CO!G291+NM!G291+WY!G291</f>
        <v>14694.381843500001</v>
      </c>
      <c r="H291" s="2">
        <f>CA!H291+NV!H291+OR!H291+WA!H291+ID!H291+MT!H291+AZ!H291+UT!H291+CO!H291+NM!H291+WY!H291</f>
        <v>2674.643</v>
      </c>
      <c r="I291" s="2">
        <f>CA!I291+NV!I291+OR!I291+WA!I291+ID!I291+MT!I291+AZ!I291+UT!I291+CO!I291+NM!I291+WY!I291</f>
        <v>305.397514</v>
      </c>
      <c r="J291" s="2">
        <f>CA!J291+NV!J291+OR!J291+WA!J291+ID!J291+MT!J291+AZ!J291+UT!J291+CO!J291+NM!J291+WY!J291</f>
        <v>20.863810000000001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-358.10366500000003</v>
      </c>
      <c r="N291" s="2">
        <f>CA!N291+NV!N291+OR!N291+WA!N291+ID!N291+MT!N291+AZ!N291+UT!N291+CO!N291+NM!N291+WY!N291</f>
        <v>24950.998611999999</v>
      </c>
      <c r="O291" s="2">
        <f>CA!O291+NV!O291+OR!O291+WA!O291+ID!O291+MT!O291+AZ!O291+UT!O291+CO!O291+NM!O291+WY!O291</f>
        <v>20200.2536</v>
      </c>
      <c r="P291" s="2">
        <f>CA!P291+NV!P291+OR!P291+WA!P291+ID!P291+MT!P291+AZ!P291+UT!P291+CO!P291+NM!P291+WY!P291</f>
        <v>1276.8798900000002</v>
      </c>
      <c r="Q291" s="2">
        <f>CA!Q291+NV!Q291+OR!Q291+WA!Q291+ID!Q291+MT!Q291+AZ!Q291+UT!Q291+CO!Q291+NM!Q291+WY!Q291</f>
        <v>90409.662228500005</v>
      </c>
      <c r="S291" s="8">
        <f t="shared" si="32"/>
        <v>0.80837998482159079</v>
      </c>
      <c r="U291" s="6">
        <f t="shared" si="33"/>
        <v>2988.0226700000003</v>
      </c>
      <c r="V291" s="6">
        <f t="shared" si="34"/>
        <v>14694.381843500001</v>
      </c>
      <c r="W291" s="6">
        <f t="shared" si="35"/>
        <v>19829.539299999997</v>
      </c>
      <c r="X291" s="6">
        <f t="shared" si="36"/>
        <v>2674.643</v>
      </c>
      <c r="Y291" s="6">
        <f t="shared" si="37"/>
        <v>20200.2536</v>
      </c>
      <c r="Z291" s="6">
        <f t="shared" si="38"/>
        <v>24950.998611999999</v>
      </c>
      <c r="AA291" s="6">
        <f t="shared" si="39"/>
        <v>5071.8232029999999</v>
      </c>
      <c r="AB291" s="6">
        <f t="shared" si="19"/>
        <v>90409.662228499976</v>
      </c>
      <c r="AC291" s="4">
        <f>(Z291+AA291+Y291+W291)/AB291</f>
        <v>0.77483548758262266</v>
      </c>
    </row>
    <row r="293" spans="2:41" x14ac:dyDescent="0.35">
      <c r="C293" s="6"/>
      <c r="D293" s="6"/>
      <c r="G293" s="6"/>
      <c r="Q293" t="e">
        <f>Q291/Q267</f>
        <v>#DIV/0!</v>
      </c>
      <c r="U293" s="6">
        <f>U291-U268</f>
        <v>-11881.99121</v>
      </c>
      <c r="V293" s="6">
        <f t="shared" ref="V293:AB293" si="40">V291-V268</f>
        <v>-3090.6686348000021</v>
      </c>
      <c r="W293" s="6">
        <f t="shared" si="40"/>
        <v>259.74054999999862</v>
      </c>
      <c r="X293" s="6">
        <f t="shared" si="40"/>
        <v>-4513.2579999999998</v>
      </c>
      <c r="Y293" s="6">
        <f t="shared" si="40"/>
        <v>10502.278399999999</v>
      </c>
      <c r="Z293" s="6">
        <f t="shared" si="40"/>
        <v>15927.360966999999</v>
      </c>
      <c r="AA293" s="6">
        <f t="shared" si="40"/>
        <v>1448.9134129621998</v>
      </c>
      <c r="AB293" s="6">
        <f t="shared" si="40"/>
        <v>8652.3754851621779</v>
      </c>
    </row>
    <row r="294" spans="2:41" x14ac:dyDescent="0.35">
      <c r="C294" s="6"/>
      <c r="D294" s="6"/>
      <c r="G294" s="6"/>
    </row>
    <row r="296" spans="2:41" s="3" customFormat="1" x14ac:dyDescent="0.35"/>
    <row r="304" spans="2:41" ht="38.25" x14ac:dyDescent="0.35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35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35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1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35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2">AI307+AH307+AG307+AE307+AD307+AB307+AA307+Z307+Y307+X307+W307+U307</f>
        <v>83777.68740000001</v>
      </c>
      <c r="AL307" s="6">
        <f t="shared" si="41"/>
        <v>81757.286743337798</v>
      </c>
      <c r="AM307" s="6">
        <f t="shared" ref="AM307:AM330" si="43">AK307-AL307</f>
        <v>2020.400656662212</v>
      </c>
      <c r="AN307">
        <v>733.84829999999999</v>
      </c>
      <c r="AO307" s="6">
        <f t="shared" ref="AO307:AO330" si="44">AL307+AN307-AK307</f>
        <v>-1286.5523566622142</v>
      </c>
    </row>
    <row r="308" spans="19:41" x14ac:dyDescent="0.35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2"/>
        <v>84202.531099999993</v>
      </c>
      <c r="AL308" s="6">
        <f t="shared" si="41"/>
        <v>81668.558360901094</v>
      </c>
      <c r="AM308" s="6">
        <f t="shared" si="43"/>
        <v>2533.9727390988992</v>
      </c>
      <c r="AN308">
        <v>812.15039999999999</v>
      </c>
      <c r="AO308" s="6">
        <f t="shared" si="44"/>
        <v>-1721.8223390989006</v>
      </c>
    </row>
    <row r="309" spans="19:41" x14ac:dyDescent="0.35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2"/>
        <v>84683.749199999991</v>
      </c>
      <c r="AL309" s="6">
        <f t="shared" si="41"/>
        <v>81766.002890638003</v>
      </c>
      <c r="AM309" s="6">
        <f t="shared" si="43"/>
        <v>2917.7463093619881</v>
      </c>
      <c r="AN309">
        <v>890.31529999999998</v>
      </c>
      <c r="AO309" s="6">
        <f t="shared" si="44"/>
        <v>-2027.4310093619861</v>
      </c>
    </row>
    <row r="310" spans="19:41" x14ac:dyDescent="0.35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2"/>
        <v>84877.71100000001</v>
      </c>
      <c r="AL310" s="6">
        <f t="shared" si="41"/>
        <v>81682.643875896742</v>
      </c>
      <c r="AM310" s="6">
        <f t="shared" si="43"/>
        <v>3195.0671241032687</v>
      </c>
      <c r="AN310">
        <v>973.22609999999997</v>
      </c>
      <c r="AO310" s="6">
        <f t="shared" si="44"/>
        <v>-2221.8410241032689</v>
      </c>
    </row>
    <row r="311" spans="19:41" x14ac:dyDescent="0.35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2"/>
        <v>85107.868599999987</v>
      </c>
      <c r="AL311" s="6">
        <f t="shared" si="41"/>
        <v>81891.868760309997</v>
      </c>
      <c r="AM311" s="6">
        <f t="shared" si="43"/>
        <v>3215.99983968999</v>
      </c>
      <c r="AN311">
        <v>1060.8040000000001</v>
      </c>
      <c r="AO311" s="6">
        <f t="shared" si="44"/>
        <v>-2155.1958396899863</v>
      </c>
    </row>
    <row r="312" spans="19:41" x14ac:dyDescent="0.35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2"/>
        <v>85377.505000000005</v>
      </c>
      <c r="AL312" s="6">
        <f t="shared" si="41"/>
        <v>82364.46243005</v>
      </c>
      <c r="AM312" s="6">
        <f t="shared" si="43"/>
        <v>3013.0425699500047</v>
      </c>
      <c r="AN312">
        <v>1149.2840000000001</v>
      </c>
      <c r="AO312" s="6">
        <f t="shared" si="44"/>
        <v>-1863.758569950005</v>
      </c>
    </row>
    <row r="313" spans="19:41" x14ac:dyDescent="0.35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2"/>
        <v>85818.521099999998</v>
      </c>
      <c r="AL313" s="6">
        <f t="shared" si="41"/>
        <v>82588.085317300007</v>
      </c>
      <c r="AM313" s="6">
        <f t="shared" si="43"/>
        <v>3230.4357826999913</v>
      </c>
      <c r="AN313">
        <v>1240.931</v>
      </c>
      <c r="AO313" s="6">
        <f t="shared" si="44"/>
        <v>-1989.5047826999944</v>
      </c>
    </row>
    <row r="314" spans="19:41" x14ac:dyDescent="0.35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2"/>
        <v>86279.838399999993</v>
      </c>
      <c r="AL314" s="6">
        <f t="shared" si="41"/>
        <v>82811.124436510014</v>
      </c>
      <c r="AM314" s="6">
        <f t="shared" si="43"/>
        <v>3468.7139634899795</v>
      </c>
      <c r="AN314">
        <v>1332.3009999999999</v>
      </c>
      <c r="AO314" s="6">
        <f t="shared" si="44"/>
        <v>-2136.4129634899728</v>
      </c>
    </row>
    <row r="315" spans="19:41" x14ac:dyDescent="0.35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2"/>
        <v>86774.124800000005</v>
      </c>
      <c r="AL315" s="6">
        <f t="shared" si="41"/>
        <v>83216.781497008997</v>
      </c>
      <c r="AM315" s="6">
        <f t="shared" si="43"/>
        <v>3557.3433029910084</v>
      </c>
      <c r="AN315">
        <v>1427.7729999999999</v>
      </c>
      <c r="AO315" s="6">
        <f t="shared" si="44"/>
        <v>-2129.5703029910073</v>
      </c>
    </row>
    <row r="316" spans="19:41" x14ac:dyDescent="0.35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2"/>
        <v>87295.585200000001</v>
      </c>
      <c r="AL316" s="6">
        <f t="shared" si="41"/>
        <v>83570.836740269995</v>
      </c>
      <c r="AM316" s="6">
        <f t="shared" si="43"/>
        <v>3724.7484597300063</v>
      </c>
      <c r="AN316">
        <v>1526.146</v>
      </c>
      <c r="AO316" s="6">
        <f t="shared" si="44"/>
        <v>-2198.6024597300129</v>
      </c>
    </row>
    <row r="317" spans="19:41" x14ac:dyDescent="0.35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2"/>
        <v>87827.659500000009</v>
      </c>
      <c r="AL317" s="6">
        <f t="shared" si="41"/>
        <v>83882.923978199993</v>
      </c>
      <c r="AM317" s="6">
        <f t="shared" si="43"/>
        <v>3944.7355218000157</v>
      </c>
      <c r="AN317">
        <v>1630.7280000000001</v>
      </c>
      <c r="AO317" s="6">
        <f t="shared" si="44"/>
        <v>-2314.0075218000129</v>
      </c>
    </row>
    <row r="318" spans="19:41" x14ac:dyDescent="0.35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2"/>
        <v>88374.358800000002</v>
      </c>
      <c r="AL318" s="6">
        <f t="shared" si="41"/>
        <v>84253.888538499988</v>
      </c>
      <c r="AM318" s="6">
        <f t="shared" si="43"/>
        <v>4120.4702615000133</v>
      </c>
      <c r="AN318">
        <v>1738.999</v>
      </c>
      <c r="AO318" s="6">
        <f t="shared" si="44"/>
        <v>-2381.4712615000171</v>
      </c>
    </row>
    <row r="319" spans="19:41" x14ac:dyDescent="0.35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2"/>
        <v>88943.628299999982</v>
      </c>
      <c r="AL319" s="6">
        <f t="shared" si="41"/>
        <v>84766.982365208998</v>
      </c>
      <c r="AM319" s="6">
        <f t="shared" si="43"/>
        <v>4176.645934790984</v>
      </c>
      <c r="AN319">
        <v>1847.4559999999999</v>
      </c>
      <c r="AO319" s="6">
        <f t="shared" si="44"/>
        <v>-2329.1899347909784</v>
      </c>
    </row>
    <row r="320" spans="19:41" x14ac:dyDescent="0.35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2"/>
        <v>89528.714899999992</v>
      </c>
      <c r="AL320" s="6">
        <f t="shared" si="41"/>
        <v>85233.666239209007</v>
      </c>
      <c r="AM320" s="6">
        <f t="shared" si="43"/>
        <v>4295.0486607909843</v>
      </c>
      <c r="AN320">
        <v>1955.614</v>
      </c>
      <c r="AO320" s="6">
        <f t="shared" si="44"/>
        <v>-2339.4346607909829</v>
      </c>
    </row>
    <row r="321" spans="19:41" x14ac:dyDescent="0.35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2"/>
        <v>90112.28899999999</v>
      </c>
      <c r="AL321" s="6">
        <f t="shared" si="41"/>
        <v>85788.792924349997</v>
      </c>
      <c r="AM321" s="6">
        <f t="shared" si="43"/>
        <v>4323.4960756499931</v>
      </c>
      <c r="AN321">
        <v>2067.8359999999998</v>
      </c>
      <c r="AO321" s="6">
        <f t="shared" si="44"/>
        <v>-2255.6600756499975</v>
      </c>
    </row>
    <row r="322" spans="19:41" x14ac:dyDescent="0.35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2"/>
        <v>90686.103300000002</v>
      </c>
      <c r="AL322" s="6">
        <f t="shared" si="41"/>
        <v>86262.790575310006</v>
      </c>
      <c r="AM322" s="6">
        <f t="shared" si="43"/>
        <v>4423.3127246899967</v>
      </c>
      <c r="AN322">
        <v>2191.288</v>
      </c>
      <c r="AO322" s="6">
        <f t="shared" si="44"/>
        <v>-2232.0247246899962</v>
      </c>
    </row>
    <row r="323" spans="19:41" x14ac:dyDescent="0.35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2"/>
        <v>91289.252699999997</v>
      </c>
      <c r="AL323" s="6">
        <f t="shared" si="41"/>
        <v>86711.712295729987</v>
      </c>
      <c r="AM323" s="6">
        <f t="shared" si="43"/>
        <v>4577.5404042700102</v>
      </c>
      <c r="AN323">
        <v>2314.1860000000001</v>
      </c>
      <c r="AO323" s="6">
        <f t="shared" si="44"/>
        <v>-2263.3544042700087</v>
      </c>
    </row>
    <row r="324" spans="19:41" x14ac:dyDescent="0.35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2"/>
        <v>91901.791400000002</v>
      </c>
      <c r="AL324" s="6">
        <f t="shared" si="41"/>
        <v>87143.975513640005</v>
      </c>
      <c r="AM324" s="6">
        <f t="shared" si="43"/>
        <v>4757.8158863599965</v>
      </c>
      <c r="AN324">
        <v>2442.605</v>
      </c>
      <c r="AO324" s="6">
        <f t="shared" si="44"/>
        <v>-2315.2108863600006</v>
      </c>
    </row>
    <row r="325" spans="19:41" x14ac:dyDescent="0.35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2"/>
        <v>92541.146099999998</v>
      </c>
      <c r="AL325" s="6">
        <f t="shared" si="41"/>
        <v>87561.988432429993</v>
      </c>
      <c r="AM325" s="6">
        <f t="shared" si="43"/>
        <v>4979.1576675700053</v>
      </c>
      <c r="AN325">
        <v>2566.3409999999999</v>
      </c>
      <c r="AO325" s="6">
        <f t="shared" si="44"/>
        <v>-2412.8166675700049</v>
      </c>
    </row>
    <row r="326" spans="19:41" x14ac:dyDescent="0.35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2"/>
        <v>93207.066499999986</v>
      </c>
      <c r="AL326" s="6">
        <f t="shared" si="41"/>
        <v>88032.585763689989</v>
      </c>
      <c r="AM326" s="6">
        <f t="shared" si="43"/>
        <v>5174.4807363099972</v>
      </c>
      <c r="AN326">
        <v>2699.3090000000002</v>
      </c>
      <c r="AO326" s="6">
        <f t="shared" si="44"/>
        <v>-2475.1717363100033</v>
      </c>
    </row>
    <row r="327" spans="19:41" x14ac:dyDescent="0.35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2"/>
        <v>93917.365300000005</v>
      </c>
      <c r="AL327" s="6">
        <f t="shared" si="41"/>
        <v>88523.598462799986</v>
      </c>
      <c r="AM327" s="6">
        <f t="shared" si="43"/>
        <v>5393.7668372000189</v>
      </c>
      <c r="AN327">
        <v>2835.2950000000001</v>
      </c>
      <c r="AO327" s="6">
        <f t="shared" si="44"/>
        <v>-2558.4718372000207</v>
      </c>
    </row>
    <row r="328" spans="19:41" x14ac:dyDescent="0.35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2"/>
        <v>94649.272999999986</v>
      </c>
      <c r="AL328" s="6">
        <f t="shared" si="41"/>
        <v>89097.563776699986</v>
      </c>
      <c r="AM328" s="6">
        <f t="shared" si="43"/>
        <v>5551.7092233000003</v>
      </c>
      <c r="AN328">
        <v>2982.9119999999998</v>
      </c>
      <c r="AO328" s="6">
        <f t="shared" si="44"/>
        <v>-2568.7972233000037</v>
      </c>
    </row>
    <row r="329" spans="19:41" x14ac:dyDescent="0.35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2"/>
        <v>95439.049100000004</v>
      </c>
      <c r="AL329" s="6">
        <f t="shared" si="41"/>
        <v>89626.951068900002</v>
      </c>
      <c r="AM329" s="6">
        <f t="shared" si="43"/>
        <v>5812.0980311000021</v>
      </c>
      <c r="AN329">
        <v>3132.2060000000001</v>
      </c>
      <c r="AO329" s="6">
        <f t="shared" si="44"/>
        <v>-2679.8920310999965</v>
      </c>
    </row>
    <row r="330" spans="19:41" x14ac:dyDescent="0.35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2"/>
        <v>96264.581800000014</v>
      </c>
      <c r="AL330" s="6">
        <f t="shared" si="41"/>
        <v>90409.662228499976</v>
      </c>
      <c r="AM330" s="6">
        <f t="shared" si="43"/>
        <v>5854.9195715000387</v>
      </c>
      <c r="AN330">
        <v>3283.317</v>
      </c>
      <c r="AO330" s="6">
        <f t="shared" si="44"/>
        <v>-2571.6025715000433</v>
      </c>
    </row>
  </sheetData>
  <autoFilter ref="B1:Q217" xr:uid="{00000000-0009-0000-0000-00000B000000}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2"/>
  <sheetViews>
    <sheetView workbookViewId="0">
      <selection activeCell="F30" sqref="F30"/>
    </sheetView>
  </sheetViews>
  <sheetFormatPr defaultRowHeight="12.75" x14ac:dyDescent="0.35"/>
  <sheetData>
    <row r="1" spans="1:4" x14ac:dyDescent="0.35">
      <c r="A1" t="s">
        <v>519</v>
      </c>
    </row>
    <row r="2" spans="1:4" x14ac:dyDescent="0.35">
      <c r="A2" t="s">
        <v>520</v>
      </c>
    </row>
    <row r="3" spans="1:4" x14ac:dyDescent="0.35">
      <c r="C3" t="s">
        <v>517</v>
      </c>
      <c r="D3" t="s">
        <v>518</v>
      </c>
    </row>
    <row r="4" spans="1:4" x14ac:dyDescent="0.35">
      <c r="B4">
        <v>2001</v>
      </c>
      <c r="C4">
        <v>1702.5921232876713</v>
      </c>
      <c r="D4">
        <v>320.98985286656517</v>
      </c>
    </row>
    <row r="5" spans="1:4" x14ac:dyDescent="0.35">
      <c r="B5">
        <v>2002</v>
      </c>
      <c r="C5">
        <v>1659.6123287671232</v>
      </c>
      <c r="D5">
        <v>267.96499238964992</v>
      </c>
    </row>
    <row r="6" spans="1:4" x14ac:dyDescent="0.35">
      <c r="B6">
        <v>2003</v>
      </c>
      <c r="C6">
        <v>1770.7085616438355</v>
      </c>
      <c r="D6">
        <v>259.28614916286148</v>
      </c>
    </row>
    <row r="7" spans="1:4" x14ac:dyDescent="0.35">
      <c r="B7">
        <v>2004</v>
      </c>
      <c r="C7">
        <v>1783.3262750455374</v>
      </c>
      <c r="D7">
        <v>287.60347095729611</v>
      </c>
    </row>
    <row r="8" spans="1:4" x14ac:dyDescent="0.35">
      <c r="B8">
        <v>2005</v>
      </c>
      <c r="C8">
        <v>1801.2386986301369</v>
      </c>
      <c r="D8">
        <v>304.15702688990359</v>
      </c>
    </row>
    <row r="9" spans="1:4" x14ac:dyDescent="0.35">
      <c r="B9">
        <v>2006</v>
      </c>
      <c r="C9">
        <v>1798.1356164383562</v>
      </c>
      <c r="D9">
        <v>326.61846778285133</v>
      </c>
    </row>
    <row r="10" spans="1:4" x14ac:dyDescent="0.35">
      <c r="B10">
        <v>2007</v>
      </c>
      <c r="C10">
        <v>1767.1023972602741</v>
      </c>
      <c r="D10">
        <v>318.34830035514966</v>
      </c>
    </row>
    <row r="11" spans="1:4" x14ac:dyDescent="0.35">
      <c r="B11">
        <v>2008</v>
      </c>
      <c r="C11">
        <v>1728.548383424408</v>
      </c>
      <c r="D11">
        <v>382.17339607366927</v>
      </c>
    </row>
    <row r="12" spans="1:4" x14ac:dyDescent="0.35">
      <c r="B12">
        <v>2009</v>
      </c>
      <c r="C12">
        <v>1578.141095890411</v>
      </c>
      <c r="D12">
        <v>574.31329274479958</v>
      </c>
    </row>
    <row r="13" spans="1:4" x14ac:dyDescent="0.35">
      <c r="B13">
        <v>2010</v>
      </c>
      <c r="C13">
        <v>1800.8937214611872</v>
      </c>
      <c r="D13">
        <v>562.05098934550995</v>
      </c>
    </row>
    <row r="14" spans="1:4" x14ac:dyDescent="0.35">
      <c r="B14">
        <v>2011</v>
      </c>
      <c r="C14">
        <v>2012.5312785388128</v>
      </c>
      <c r="D14">
        <v>609.43049213597158</v>
      </c>
    </row>
    <row r="15" spans="1:4" x14ac:dyDescent="0.35">
      <c r="B15">
        <v>2012</v>
      </c>
      <c r="C15">
        <v>2074.1323998178505</v>
      </c>
      <c r="D15">
        <v>579.90057680631458</v>
      </c>
    </row>
    <row r="16" spans="1:4" x14ac:dyDescent="0.35">
      <c r="B16">
        <v>2013</v>
      </c>
      <c r="C16">
        <v>2178.2470319634704</v>
      </c>
      <c r="D16">
        <v>560.3767123287671</v>
      </c>
    </row>
    <row r="17" spans="2:4" x14ac:dyDescent="0.35">
      <c r="B17">
        <v>2014</v>
      </c>
      <c r="C17">
        <v>1960.5221461187214</v>
      </c>
      <c r="D17">
        <v>549.37924911212576</v>
      </c>
    </row>
    <row r="18" spans="2:4" x14ac:dyDescent="0.35">
      <c r="B18">
        <v>2015</v>
      </c>
      <c r="C18">
        <v>2035.3269406392694</v>
      </c>
      <c r="D18">
        <v>628.38787417554545</v>
      </c>
    </row>
    <row r="19" spans="2:4" x14ac:dyDescent="0.35">
      <c r="B19">
        <v>2016</v>
      </c>
      <c r="C19">
        <v>1941.1732695810565</v>
      </c>
      <c r="D19">
        <v>658.6541185994738</v>
      </c>
    </row>
    <row r="20" spans="2:4" x14ac:dyDescent="0.35">
      <c r="B20">
        <v>2017</v>
      </c>
      <c r="C20">
        <v>1968.5246575342467</v>
      </c>
      <c r="D20">
        <v>580.02917300862498</v>
      </c>
    </row>
    <row r="21" spans="2:4" x14ac:dyDescent="0.35">
      <c r="B21">
        <v>2018</v>
      </c>
      <c r="C21">
        <v>2022.4526255707763</v>
      </c>
      <c r="D21">
        <v>762.95814307458136</v>
      </c>
    </row>
    <row r="22" spans="2:4" x14ac:dyDescent="0.35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AC497"/>
  <sheetViews>
    <sheetView workbookViewId="0">
      <pane xSplit="3" ySplit="2" topLeftCell="D462" activePane="bottomRight" state="frozen"/>
      <selection pane="topRight" activeCell="B1" sqref="B1"/>
      <selection pane="bottomLeft" activeCell="A3" sqref="A3"/>
      <selection pane="bottomRight" activeCell="C464" sqref="C464:E465"/>
    </sheetView>
  </sheetViews>
  <sheetFormatPr defaultRowHeight="12.75" x14ac:dyDescent="0.35"/>
  <cols>
    <col min="3" max="3" width="32.73046875" bestFit="1" customWidth="1"/>
    <col min="4" max="28" width="11.265625" bestFit="1" customWidth="1"/>
    <col min="29" max="29" width="8.73046875" bestFit="1" customWidth="1"/>
  </cols>
  <sheetData>
    <row r="1" spans="3:29" x14ac:dyDescent="0.35">
      <c r="C1" t="s">
        <v>32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35">
      <c r="D2" t="s">
        <v>524</v>
      </c>
      <c r="E2" t="s">
        <v>524</v>
      </c>
      <c r="F2" t="s">
        <v>524</v>
      </c>
      <c r="G2" t="s">
        <v>524</v>
      </c>
      <c r="H2" t="s">
        <v>524</v>
      </c>
      <c r="I2" t="s">
        <v>524</v>
      </c>
      <c r="J2" t="s">
        <v>524</v>
      </c>
      <c r="K2" t="s">
        <v>524</v>
      </c>
      <c r="L2" t="s">
        <v>524</v>
      </c>
      <c r="M2" t="s">
        <v>524</v>
      </c>
      <c r="N2" t="s">
        <v>524</v>
      </c>
      <c r="O2" t="s">
        <v>524</v>
      </c>
      <c r="P2" t="s">
        <v>524</v>
      </c>
      <c r="Q2" t="s">
        <v>524</v>
      </c>
      <c r="R2" t="s">
        <v>524</v>
      </c>
      <c r="S2" t="s">
        <v>524</v>
      </c>
      <c r="T2" t="s">
        <v>524</v>
      </c>
      <c r="U2" t="s">
        <v>524</v>
      </c>
      <c r="V2" t="s">
        <v>524</v>
      </c>
      <c r="W2" t="s">
        <v>524</v>
      </c>
      <c r="X2" t="s">
        <v>524</v>
      </c>
      <c r="Y2" t="s">
        <v>524</v>
      </c>
      <c r="Z2" t="s">
        <v>524</v>
      </c>
      <c r="AA2" t="s">
        <v>524</v>
      </c>
    </row>
    <row r="3" spans="3:29" x14ac:dyDescent="0.35">
      <c r="C3" t="s">
        <v>33</v>
      </c>
      <c r="D3" s="2">
        <v>2263.8069999999998</v>
      </c>
      <c r="E3" s="2">
        <v>2200.8850000000002</v>
      </c>
      <c r="F3" s="2">
        <v>2314.1979999999999</v>
      </c>
      <c r="G3" s="2">
        <v>2249.4290000000001</v>
      </c>
      <c r="H3" s="2">
        <v>2303.402</v>
      </c>
      <c r="I3" s="2">
        <v>2638.9189999999999</v>
      </c>
      <c r="J3" s="2">
        <v>3197.752</v>
      </c>
      <c r="K3" s="2">
        <v>3457.11</v>
      </c>
      <c r="L3" s="2">
        <v>4682.74</v>
      </c>
      <c r="M3" s="2">
        <v>4961.0360000000001</v>
      </c>
      <c r="N3" s="2">
        <v>4924.7839999999997</v>
      </c>
      <c r="O3" s="2">
        <v>4888.1570000000002</v>
      </c>
      <c r="P3" s="2">
        <v>4810.4290000000001</v>
      </c>
      <c r="Q3" s="2">
        <v>4714.47</v>
      </c>
      <c r="R3" s="2">
        <v>4645.1080000000002</v>
      </c>
      <c r="S3" s="2">
        <v>4669.5839999999998</v>
      </c>
      <c r="T3" s="2">
        <v>4743.7839999999997</v>
      </c>
      <c r="U3" s="2">
        <v>4787.6080000000002</v>
      </c>
      <c r="V3" s="2">
        <v>4843.8230000000003</v>
      </c>
      <c r="W3" s="2">
        <v>4915.7290000000003</v>
      </c>
      <c r="X3" s="2">
        <v>5108.335</v>
      </c>
      <c r="Y3" s="2">
        <v>5285.9769999999999</v>
      </c>
      <c r="Z3" s="2">
        <v>5369.2650000000003</v>
      </c>
      <c r="AA3" s="2">
        <v>5408.5609999999997</v>
      </c>
      <c r="AB3" s="2">
        <v>4141.0371666666597</v>
      </c>
      <c r="AC3" s="2"/>
    </row>
    <row r="4" spans="3:29" x14ac:dyDescent="0.35">
      <c r="C4" t="s">
        <v>34</v>
      </c>
      <c r="D4" s="2">
        <v>262.94130000000001</v>
      </c>
      <c r="E4" s="2">
        <v>262.93799999999999</v>
      </c>
      <c r="F4" s="2">
        <v>262.72430000000003</v>
      </c>
      <c r="G4" s="2">
        <v>262.93639999999999</v>
      </c>
      <c r="H4" s="2">
        <v>262.93400000000003</v>
      </c>
      <c r="I4" s="2">
        <v>262.93259999999998</v>
      </c>
      <c r="J4" s="2">
        <v>262.72190000000001</v>
      </c>
      <c r="K4" s="2">
        <v>262.92809999999997</v>
      </c>
      <c r="L4" s="2">
        <v>262.93169999999998</v>
      </c>
      <c r="M4" s="2">
        <v>262.9323</v>
      </c>
      <c r="N4" s="2">
        <v>262.7158</v>
      </c>
      <c r="O4" s="2">
        <v>262.92599999999999</v>
      </c>
      <c r="P4" s="2">
        <v>262.92399999999998</v>
      </c>
      <c r="Q4" s="2">
        <v>262.9171</v>
      </c>
      <c r="R4" s="2">
        <v>262.70030000000003</v>
      </c>
      <c r="S4" s="2">
        <v>262.91129999999998</v>
      </c>
      <c r="T4" s="2">
        <v>262.91199999999998</v>
      </c>
      <c r="U4" s="2">
        <v>262.91239999999999</v>
      </c>
      <c r="V4" s="2">
        <v>262.70229999999998</v>
      </c>
      <c r="W4" s="2">
        <v>262.91789999999997</v>
      </c>
      <c r="X4" s="2">
        <v>262.91969999999998</v>
      </c>
      <c r="Y4" s="2">
        <v>262.91849999999999</v>
      </c>
      <c r="Z4" s="2">
        <v>262.70699999999999</v>
      </c>
      <c r="AA4" s="2">
        <v>262.92239999999998</v>
      </c>
      <c r="AB4" s="2">
        <v>262.87197083333302</v>
      </c>
      <c r="AC4" s="2"/>
    </row>
    <row r="5" spans="3:29" x14ac:dyDescent="0.35">
      <c r="C5" t="s">
        <v>35</v>
      </c>
      <c r="D5" s="2">
        <v>21.649380000000001</v>
      </c>
      <c r="E5" s="2">
        <v>5.9552800000000001</v>
      </c>
      <c r="F5" s="2">
        <v>4.5262849999999997</v>
      </c>
      <c r="G5" s="2">
        <v>4.2776490000000003</v>
      </c>
      <c r="H5" s="2">
        <v>5.4821309999999999</v>
      </c>
      <c r="I5" s="2">
        <v>5.1797610000000001</v>
      </c>
      <c r="J5" s="2">
        <v>4.0258159999999998</v>
      </c>
      <c r="K5" s="2">
        <v>3.7005270000000001</v>
      </c>
      <c r="L5" s="2">
        <v>0.8093958</v>
      </c>
      <c r="M5" s="2">
        <v>1.609286</v>
      </c>
      <c r="N5" s="2">
        <v>2.0116809999999998</v>
      </c>
      <c r="O5" s="2">
        <v>2.5096620000000001</v>
      </c>
      <c r="P5" s="2">
        <v>2.8133110000000001</v>
      </c>
      <c r="Q5" s="2">
        <v>2.482955</v>
      </c>
      <c r="R5" s="2">
        <v>2.992988</v>
      </c>
      <c r="S5" s="2">
        <v>3.0859130000000001</v>
      </c>
      <c r="T5" s="2">
        <v>3.4005930000000002</v>
      </c>
      <c r="U5" s="2">
        <v>3.6723780000000001</v>
      </c>
      <c r="V5" s="2">
        <v>3.8125149999999999</v>
      </c>
      <c r="W5" s="2">
        <v>4.1680320000000002</v>
      </c>
      <c r="X5" s="2">
        <v>3.65916</v>
      </c>
      <c r="Y5" s="2">
        <v>3.1150709999999999</v>
      </c>
      <c r="Z5" s="2">
        <v>3.3511389999999999</v>
      </c>
      <c r="AA5" s="2">
        <v>3.831715</v>
      </c>
      <c r="AB5" s="2">
        <v>4.2551093250000003</v>
      </c>
      <c r="AC5" s="2"/>
    </row>
    <row r="6" spans="3:29" x14ac:dyDescent="0.35">
      <c r="C6" t="s">
        <v>36</v>
      </c>
      <c r="D6" s="2">
        <v>0.29754199999999997</v>
      </c>
      <c r="E6" s="2">
        <v>0.29754199999999997</v>
      </c>
      <c r="F6" s="2">
        <v>0.29754199999999997</v>
      </c>
      <c r="G6" s="2">
        <v>0.29754199999999997</v>
      </c>
      <c r="H6" s="2">
        <v>0.29754199999999997</v>
      </c>
      <c r="I6" s="2">
        <v>0.29754199999999997</v>
      </c>
      <c r="J6" s="2">
        <v>0.29754199999999997</v>
      </c>
      <c r="K6" s="2">
        <v>0.29754199999999997</v>
      </c>
      <c r="L6" s="2">
        <v>0.29754199999999997</v>
      </c>
      <c r="M6" s="2">
        <v>0.29754199999999997</v>
      </c>
      <c r="N6" s="2">
        <v>0.29754199999999997</v>
      </c>
      <c r="O6" s="2">
        <v>0.29754199999999997</v>
      </c>
      <c r="P6" s="2">
        <v>0.29754199999999997</v>
      </c>
      <c r="Q6" s="2">
        <v>0.29754199999999997</v>
      </c>
      <c r="R6" s="2">
        <v>0.29754199999999997</v>
      </c>
      <c r="S6" s="2">
        <v>0.29754199999999997</v>
      </c>
      <c r="T6" s="2">
        <v>0.29754199999999997</v>
      </c>
      <c r="U6" s="2">
        <v>0.29754199999999997</v>
      </c>
      <c r="V6" s="2">
        <v>0.29754199999999997</v>
      </c>
      <c r="W6" s="2">
        <v>0.29754199999999997</v>
      </c>
      <c r="X6" s="2">
        <v>0.29754199999999997</v>
      </c>
      <c r="Y6" s="2">
        <v>0.29754199999999997</v>
      </c>
      <c r="Z6" s="2">
        <v>0.29754199999999997</v>
      </c>
      <c r="AA6" s="2">
        <v>0.29754199999999997</v>
      </c>
      <c r="AB6" s="2">
        <v>0.29754199999999997</v>
      </c>
      <c r="AC6" s="2"/>
    </row>
    <row r="7" spans="3:29" x14ac:dyDescent="0.35">
      <c r="C7" t="s">
        <v>37</v>
      </c>
      <c r="D7" s="2">
        <v>62.981949999999998</v>
      </c>
      <c r="E7" s="2">
        <v>31.550219999999999</v>
      </c>
      <c r="F7" s="2">
        <v>27.49042</v>
      </c>
      <c r="G7" s="2">
        <v>26.900870000000001</v>
      </c>
      <c r="H7" s="2">
        <v>30.489229999999999</v>
      </c>
      <c r="I7" s="2">
        <v>30.52685</v>
      </c>
      <c r="J7" s="2">
        <v>26.525569999999998</v>
      </c>
      <c r="K7" s="2">
        <v>24.864740000000001</v>
      </c>
      <c r="L7" s="2">
        <v>11.74024</v>
      </c>
      <c r="M7" s="2">
        <v>15.98441</v>
      </c>
      <c r="N7" s="2">
        <v>17.161169999999998</v>
      </c>
      <c r="O7" s="2">
        <v>18.255369999999999</v>
      </c>
      <c r="P7" s="2">
        <v>18.634129999999999</v>
      </c>
      <c r="Q7" s="2">
        <v>18.273319999999998</v>
      </c>
      <c r="R7" s="2">
        <v>19.058969999999999</v>
      </c>
      <c r="S7" s="2">
        <v>19.611429999999999</v>
      </c>
      <c r="T7" s="2">
        <v>20.920680000000001</v>
      </c>
      <c r="U7" s="2">
        <v>22.71744</v>
      </c>
      <c r="V7" s="2">
        <v>23.293869999999998</v>
      </c>
      <c r="W7" s="2">
        <v>24.031780000000001</v>
      </c>
      <c r="X7" s="2">
        <v>22.092759999999998</v>
      </c>
      <c r="Y7" s="2">
        <v>20.085319999999999</v>
      </c>
      <c r="Z7" s="2">
        <v>22.829609999999999</v>
      </c>
      <c r="AA7" s="2">
        <v>23.30227</v>
      </c>
      <c r="AB7" s="2">
        <v>24.1384425</v>
      </c>
      <c r="AC7" s="2"/>
    </row>
    <row r="8" spans="3:29" x14ac:dyDescent="0.35">
      <c r="C8" t="s">
        <v>455</v>
      </c>
      <c r="D8" s="2">
        <v>44.184179999999998</v>
      </c>
      <c r="E8" s="2">
        <v>50.457320000000003</v>
      </c>
      <c r="F8" s="2">
        <v>57.426690000000001</v>
      </c>
      <c r="G8" s="2">
        <v>63.986809999999998</v>
      </c>
      <c r="H8" s="2">
        <v>70.206280000000007</v>
      </c>
      <c r="I8" s="2">
        <v>76.619</v>
      </c>
      <c r="J8" s="2">
        <v>82.601839999999996</v>
      </c>
      <c r="K8" s="2">
        <v>89.550420000000003</v>
      </c>
      <c r="L8" s="2">
        <v>96.530289999999994</v>
      </c>
      <c r="M8" s="2">
        <v>101.11499999999999</v>
      </c>
      <c r="N8" s="2">
        <v>105.6939</v>
      </c>
      <c r="O8" s="2">
        <v>110.06829999999999</v>
      </c>
      <c r="P8" s="2">
        <v>119.7381</v>
      </c>
      <c r="Q8" s="2">
        <v>136.29519999999999</v>
      </c>
      <c r="R8" s="2">
        <v>152.28299999999999</v>
      </c>
      <c r="S8" s="2">
        <v>168.28469999999999</v>
      </c>
      <c r="T8" s="2">
        <v>183.67570000000001</v>
      </c>
      <c r="U8" s="2">
        <v>198.95949999999999</v>
      </c>
      <c r="V8" s="2">
        <v>223.54929999999999</v>
      </c>
      <c r="W8" s="2">
        <v>248.4468</v>
      </c>
      <c r="X8" s="2">
        <v>272.00979999999998</v>
      </c>
      <c r="Y8" s="2">
        <v>295.28710000000001</v>
      </c>
      <c r="Z8" s="2">
        <v>317.4436</v>
      </c>
      <c r="AA8" s="2">
        <v>341.17509999999999</v>
      </c>
      <c r="AB8" s="2">
        <v>150.23283041666599</v>
      </c>
      <c r="AC8" s="2"/>
    </row>
    <row r="9" spans="3:29" x14ac:dyDescent="0.35">
      <c r="C9" t="s">
        <v>38</v>
      </c>
      <c r="D9" s="2">
        <v>1801.634</v>
      </c>
      <c r="E9" s="2">
        <v>1177.7639999999999</v>
      </c>
      <c r="F9" s="2">
        <v>1118.5070000000001</v>
      </c>
      <c r="G9" s="2">
        <v>1104.126</v>
      </c>
      <c r="H9" s="2">
        <v>1219.231</v>
      </c>
      <c r="I9" s="2">
        <v>1278.5119999999999</v>
      </c>
      <c r="J9" s="2">
        <v>1148.82</v>
      </c>
      <c r="K9" s="2">
        <v>1130.673</v>
      </c>
      <c r="L9" s="2">
        <v>666.79639999999995</v>
      </c>
      <c r="M9" s="2">
        <v>818.78989999999999</v>
      </c>
      <c r="N9" s="2">
        <v>875.9307</v>
      </c>
      <c r="O9" s="2">
        <v>924.0249</v>
      </c>
      <c r="P9" s="2">
        <v>980.21950000000004</v>
      </c>
      <c r="Q9" s="2">
        <v>1085.5719999999999</v>
      </c>
      <c r="R9" s="2">
        <v>1156.684</v>
      </c>
      <c r="S9" s="2">
        <v>1180.2840000000001</v>
      </c>
      <c r="T9" s="2">
        <v>1227.875</v>
      </c>
      <c r="U9" s="2">
        <v>1297.588</v>
      </c>
      <c r="V9" s="2">
        <v>1334.1</v>
      </c>
      <c r="W9" s="2">
        <v>1379.913</v>
      </c>
      <c r="X9" s="2">
        <v>1301.769</v>
      </c>
      <c r="Y9" s="2">
        <v>1216.173</v>
      </c>
      <c r="Z9" s="2">
        <v>1281.037</v>
      </c>
      <c r="AA9" s="2">
        <v>1339.4480000000001</v>
      </c>
      <c r="AB9" s="2">
        <v>1168.5613083333301</v>
      </c>
      <c r="AC9" s="2"/>
    </row>
    <row r="10" spans="3:29" x14ac:dyDescent="0.35">
      <c r="C10" t="s">
        <v>39</v>
      </c>
      <c r="D10" s="2">
        <v>69.372799999999998</v>
      </c>
      <c r="E10" s="2">
        <v>91.863050000000001</v>
      </c>
      <c r="F10" s="2">
        <v>91.816040000000001</v>
      </c>
      <c r="G10" s="2">
        <v>114.3334</v>
      </c>
      <c r="H10" s="2">
        <v>114.26260000000001</v>
      </c>
      <c r="I10" s="2">
        <v>114.2277</v>
      </c>
      <c r="J10" s="2">
        <v>136.77180000000001</v>
      </c>
      <c r="K10" s="2">
        <v>136.55670000000001</v>
      </c>
      <c r="L10" s="2">
        <v>136.68729999999999</v>
      </c>
      <c r="M10" s="2">
        <v>159.18270000000001</v>
      </c>
      <c r="N10" s="2">
        <v>159.0087</v>
      </c>
      <c r="O10" s="2">
        <v>158.9143</v>
      </c>
      <c r="P10" s="2">
        <v>181.22470000000001</v>
      </c>
      <c r="Q10" s="2">
        <v>180.8956</v>
      </c>
      <c r="R10" s="2">
        <v>180.65020000000001</v>
      </c>
      <c r="S10" s="2">
        <v>202.88470000000001</v>
      </c>
      <c r="T10" s="2">
        <v>202.88290000000001</v>
      </c>
      <c r="U10" s="2">
        <v>202.9605</v>
      </c>
      <c r="V10" s="2">
        <v>225.43559999999999</v>
      </c>
      <c r="W10" s="2">
        <v>225.5992</v>
      </c>
      <c r="X10" s="2">
        <v>225.70500000000001</v>
      </c>
      <c r="Y10" s="2">
        <v>248.071</v>
      </c>
      <c r="Z10" s="2">
        <v>248.0479</v>
      </c>
      <c r="AA10" s="2">
        <v>248.37379999999999</v>
      </c>
      <c r="AB10" s="2">
        <v>168.98867458333299</v>
      </c>
      <c r="AC10" s="2"/>
    </row>
    <row r="11" spans="3:29" x14ac:dyDescent="0.35">
      <c r="C11" t="s">
        <v>40</v>
      </c>
      <c r="D11" s="2">
        <v>3130.1190000000001</v>
      </c>
      <c r="E11" s="2">
        <v>1952.153</v>
      </c>
      <c r="F11" s="2">
        <v>1941.9659999999999</v>
      </c>
      <c r="G11" s="2">
        <v>2034.354</v>
      </c>
      <c r="H11" s="2">
        <v>1921.0129999999999</v>
      </c>
      <c r="I11" s="2">
        <v>1575.299</v>
      </c>
      <c r="J11" s="2">
        <v>1197.3820000000001</v>
      </c>
      <c r="K11" s="2">
        <v>1013.429</v>
      </c>
      <c r="L11" s="2">
        <v>410.66039999999998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632.348975</v>
      </c>
      <c r="AC11" s="2"/>
    </row>
    <row r="12" spans="3:29" x14ac:dyDescent="0.35">
      <c r="C12" t="s">
        <v>41</v>
      </c>
      <c r="D12" s="2">
        <v>44.82835</v>
      </c>
      <c r="E12" s="2">
        <v>13.969720000000001</v>
      </c>
      <c r="F12" s="2">
        <v>11.08539</v>
      </c>
      <c r="G12" s="2">
        <v>10.17389</v>
      </c>
      <c r="H12" s="2">
        <v>11.58315</v>
      </c>
      <c r="I12" s="2">
        <v>11.25198</v>
      </c>
      <c r="J12" s="2">
        <v>9.1467880000000008</v>
      </c>
      <c r="K12" s="2">
        <v>8.2900709999999993</v>
      </c>
      <c r="L12" s="2">
        <v>2.428852</v>
      </c>
      <c r="M12" s="2">
        <v>4.3914580000000001</v>
      </c>
      <c r="N12" s="2">
        <v>4.7848490000000004</v>
      </c>
      <c r="O12" s="2">
        <v>5.3259540000000003</v>
      </c>
      <c r="P12" s="2">
        <v>5.4301740000000001</v>
      </c>
      <c r="Q12" s="2">
        <v>5.4365059999999996</v>
      </c>
      <c r="R12" s="2">
        <v>5.9592559999999999</v>
      </c>
      <c r="S12" s="2">
        <v>5.97201</v>
      </c>
      <c r="T12" s="2">
        <v>5.9012190000000002</v>
      </c>
      <c r="U12" s="2">
        <v>7.0371600000000001</v>
      </c>
      <c r="V12" s="2">
        <v>7.3603059999999996</v>
      </c>
      <c r="W12" s="2">
        <v>7.6173270000000004</v>
      </c>
      <c r="X12" s="2">
        <v>6.8852190000000002</v>
      </c>
      <c r="Y12" s="2">
        <v>6.052092</v>
      </c>
      <c r="Z12" s="2">
        <v>6.3639039999999998</v>
      </c>
      <c r="AA12" s="2">
        <v>6.8389449999999998</v>
      </c>
      <c r="AB12" s="2">
        <v>8.9214404166666608</v>
      </c>
      <c r="AC12" s="2"/>
    </row>
    <row r="13" spans="3:29" x14ac:dyDescent="0.35">
      <c r="C13" t="s">
        <v>42</v>
      </c>
      <c r="D13" s="2">
        <v>301.17829999999998</v>
      </c>
      <c r="E13" s="2">
        <v>300.94490000000002</v>
      </c>
      <c r="F13" s="2">
        <v>300.82729999999998</v>
      </c>
      <c r="G13" s="2">
        <v>300.80810000000002</v>
      </c>
      <c r="H13" s="2">
        <v>300.76960000000003</v>
      </c>
      <c r="I13" s="2">
        <v>300.7131</v>
      </c>
      <c r="J13" s="2">
        <v>300.74720000000002</v>
      </c>
      <c r="K13" s="2">
        <v>300.54599999999999</v>
      </c>
      <c r="L13" s="2">
        <v>300.6617</v>
      </c>
      <c r="M13" s="2">
        <v>300.65589999999997</v>
      </c>
      <c r="N13" s="2">
        <v>300.50749999999999</v>
      </c>
      <c r="O13" s="2">
        <v>300.37200000000001</v>
      </c>
      <c r="P13" s="2">
        <v>300.24290000000002</v>
      </c>
      <c r="Q13" s="2">
        <v>300.00459999999998</v>
      </c>
      <c r="R13" s="2">
        <v>299.73880000000003</v>
      </c>
      <c r="S13" s="2">
        <v>299.6832</v>
      </c>
      <c r="T13" s="2">
        <v>299.71159999999998</v>
      </c>
      <c r="U13" s="2">
        <v>299.75369999999998</v>
      </c>
      <c r="V13" s="2">
        <v>299.8811</v>
      </c>
      <c r="W13" s="2">
        <v>300.02659999999997</v>
      </c>
      <c r="X13" s="2">
        <v>300.101</v>
      </c>
      <c r="Y13" s="2">
        <v>300.08420000000001</v>
      </c>
      <c r="Z13" s="2">
        <v>300.08109999999999</v>
      </c>
      <c r="AA13" s="2">
        <v>300.20729999999998</v>
      </c>
      <c r="AB13" s="2">
        <v>300.343654166666</v>
      </c>
      <c r="AC13" s="2"/>
    </row>
    <row r="14" spans="3:29" x14ac:dyDescent="0.35">
      <c r="C14" t="s">
        <v>509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-0.48494789999999999</v>
      </c>
      <c r="W14" s="2">
        <v>-0.49716329999999997</v>
      </c>
      <c r="X14" s="2">
        <v>-0.49772159999999999</v>
      </c>
      <c r="Y14" s="2">
        <v>-0.49939650000000002</v>
      </c>
      <c r="Z14" s="2">
        <v>-0.48773179999999999</v>
      </c>
      <c r="AA14" s="2">
        <v>-0.44245020000000002</v>
      </c>
      <c r="AB14" s="2">
        <v>-0.121225470833333</v>
      </c>
      <c r="AC14" s="2"/>
    </row>
    <row r="15" spans="3:29" x14ac:dyDescent="0.35">
      <c r="C15" t="s">
        <v>43</v>
      </c>
      <c r="D15" s="2">
        <v>857.29459999999995</v>
      </c>
      <c r="E15" s="2">
        <v>2070.9259999999999</v>
      </c>
      <c r="F15" s="2">
        <v>2136.7249999999999</v>
      </c>
      <c r="G15" s="2">
        <v>2197.1410000000001</v>
      </c>
      <c r="H15" s="2">
        <v>2259.8229999999999</v>
      </c>
      <c r="I15" s="2">
        <v>2321.27</v>
      </c>
      <c r="J15" s="2">
        <v>2387.81</v>
      </c>
      <c r="K15" s="2">
        <v>2445.2330000000002</v>
      </c>
      <c r="L15" s="2">
        <v>2498.067</v>
      </c>
      <c r="M15" s="2">
        <v>2561.5030000000002</v>
      </c>
      <c r="N15" s="2">
        <v>2688.3290000000002</v>
      </c>
      <c r="O15" s="2">
        <v>2811.2570000000001</v>
      </c>
      <c r="P15" s="2">
        <v>2935.7220000000002</v>
      </c>
      <c r="Q15" s="2">
        <v>3056.48</v>
      </c>
      <c r="R15" s="2">
        <v>3187.4140000000002</v>
      </c>
      <c r="S15" s="2">
        <v>3244.2950000000001</v>
      </c>
      <c r="T15" s="2">
        <v>3261.31</v>
      </c>
      <c r="U15" s="2">
        <v>3278.491</v>
      </c>
      <c r="V15" s="2">
        <v>3285.607</v>
      </c>
      <c r="W15" s="2">
        <v>3286.5120000000002</v>
      </c>
      <c r="X15" s="2">
        <v>3335.4270000000001</v>
      </c>
      <c r="Y15" s="2">
        <v>3381.337</v>
      </c>
      <c r="Z15" s="2">
        <v>3406.1669999999999</v>
      </c>
      <c r="AA15" s="2">
        <v>3435.8679999999999</v>
      </c>
      <c r="AB15" s="2">
        <v>2763.75035833333</v>
      </c>
      <c r="AC15" s="2"/>
    </row>
    <row r="16" spans="3:29" x14ac:dyDescent="0.35">
      <c r="C16" t="s">
        <v>44</v>
      </c>
      <c r="D16" s="2">
        <v>8859.8989999999994</v>
      </c>
      <c r="E16" s="2">
        <v>8159.1270000000004</v>
      </c>
      <c r="F16" s="2">
        <v>8266.57</v>
      </c>
      <c r="G16" s="2">
        <v>8367.36</v>
      </c>
      <c r="H16" s="2">
        <v>8497.7019999999993</v>
      </c>
      <c r="I16" s="2">
        <v>8613.491</v>
      </c>
      <c r="J16" s="2">
        <v>8751.8289999999997</v>
      </c>
      <c r="K16" s="2">
        <v>8869.7420000000002</v>
      </c>
      <c r="L16" s="2">
        <v>9066.4009999999998</v>
      </c>
      <c r="M16" s="2">
        <v>9183.0409999999993</v>
      </c>
      <c r="N16" s="2">
        <v>9336.1509999999998</v>
      </c>
      <c r="O16" s="2">
        <v>9476.4359999999997</v>
      </c>
      <c r="P16" s="2">
        <v>9611.1810000000005</v>
      </c>
      <c r="Q16" s="2">
        <v>9755.7180000000008</v>
      </c>
      <c r="R16" s="2">
        <v>9904.42</v>
      </c>
      <c r="S16" s="2">
        <v>10047.299999999999</v>
      </c>
      <c r="T16" s="2">
        <v>10201.98</v>
      </c>
      <c r="U16" s="2">
        <v>10350.209999999999</v>
      </c>
      <c r="V16" s="2">
        <v>10496.42</v>
      </c>
      <c r="W16" s="2">
        <v>10640.36</v>
      </c>
      <c r="X16" s="2">
        <v>10822.53</v>
      </c>
      <c r="Y16" s="2">
        <v>11000.51</v>
      </c>
      <c r="Z16" s="2">
        <v>11196.87</v>
      </c>
      <c r="AA16" s="2">
        <v>11347.84</v>
      </c>
      <c r="AB16" s="2">
        <v>9617.6286666666601</v>
      </c>
      <c r="AC16" s="2"/>
    </row>
    <row r="17" spans="3:29" x14ac:dyDescent="0.35">
      <c r="C17" t="s">
        <v>45</v>
      </c>
      <c r="D17" s="2">
        <v>10665.36</v>
      </c>
      <c r="E17" s="2">
        <v>10789.01</v>
      </c>
      <c r="F17" s="2">
        <v>10922.4</v>
      </c>
      <c r="G17" s="2">
        <v>11270.77</v>
      </c>
      <c r="H17" s="2">
        <v>11586.4</v>
      </c>
      <c r="I17" s="2">
        <v>12360.51</v>
      </c>
      <c r="J17" s="2">
        <v>12568.1</v>
      </c>
      <c r="K17" s="2">
        <v>12575.65</v>
      </c>
      <c r="L17" s="2">
        <v>12719.41</v>
      </c>
      <c r="M17" s="2">
        <v>13522.48</v>
      </c>
      <c r="N17" s="2">
        <v>13146.43</v>
      </c>
      <c r="O17" s="2">
        <v>13104.51</v>
      </c>
      <c r="P17" s="2">
        <v>13326.22</v>
      </c>
      <c r="Q17" s="2">
        <v>13292.56</v>
      </c>
      <c r="R17" s="2">
        <v>13453.26</v>
      </c>
      <c r="S17" s="2">
        <v>13763.4</v>
      </c>
      <c r="T17" s="2">
        <v>13778.8</v>
      </c>
      <c r="U17" s="2">
        <v>13730.52</v>
      </c>
      <c r="V17" s="2">
        <v>13823.66</v>
      </c>
      <c r="W17" s="2">
        <v>13784.22</v>
      </c>
      <c r="X17" s="2">
        <v>13766.74</v>
      </c>
      <c r="Y17" s="2">
        <v>13942.74</v>
      </c>
      <c r="Z17" s="2">
        <v>13886.64</v>
      </c>
      <c r="AA17" s="2">
        <v>13891.26</v>
      </c>
      <c r="AB17" s="2">
        <v>12902.960416666599</v>
      </c>
      <c r="AC17" s="2"/>
    </row>
    <row r="18" spans="3:29" x14ac:dyDescent="0.35">
      <c r="C18" t="s">
        <v>46</v>
      </c>
      <c r="D18" s="2">
        <v>2408.8710000000001</v>
      </c>
      <c r="E18" s="2">
        <v>2725.3719999999998</v>
      </c>
      <c r="F18" s="2">
        <v>2591.3510000000001</v>
      </c>
      <c r="G18" s="2">
        <v>2293.0039999999999</v>
      </c>
      <c r="H18" s="2">
        <v>2923.5680000000002</v>
      </c>
      <c r="I18" s="2">
        <v>3531.3690000000001</v>
      </c>
      <c r="J18" s="2">
        <v>3578.5430000000001</v>
      </c>
      <c r="K18" s="2">
        <v>3787.8</v>
      </c>
      <c r="L18" s="2">
        <v>3927.85</v>
      </c>
      <c r="M18" s="2">
        <v>4262.9949999999999</v>
      </c>
      <c r="N18" s="2">
        <v>3980.7890000000002</v>
      </c>
      <c r="O18" s="2">
        <v>4631.3540000000003</v>
      </c>
      <c r="P18" s="2">
        <v>4461.5110000000004</v>
      </c>
      <c r="Q18" s="2">
        <v>4368.0510000000004</v>
      </c>
      <c r="R18" s="2">
        <v>4454.3599999999997</v>
      </c>
      <c r="S18" s="2">
        <v>4288.9949999999999</v>
      </c>
      <c r="T18" s="2">
        <v>4285.1329999999998</v>
      </c>
      <c r="U18" s="2">
        <v>4109.9170000000004</v>
      </c>
      <c r="V18" s="2">
        <v>3777.239</v>
      </c>
      <c r="W18" s="2">
        <v>3773.3209999999999</v>
      </c>
      <c r="X18" s="2">
        <v>3613.34</v>
      </c>
      <c r="Y18" s="2">
        <v>3233.8820000000001</v>
      </c>
      <c r="Z18" s="2">
        <v>3147.3719999999998</v>
      </c>
      <c r="AA18" s="2">
        <v>3219.9290000000001</v>
      </c>
      <c r="AB18" s="2">
        <v>3640.6631666666599</v>
      </c>
      <c r="AC18" s="2"/>
    </row>
    <row r="19" spans="3:29" x14ac:dyDescent="0.35">
      <c r="C19" t="s">
        <v>47</v>
      </c>
      <c r="D19" s="2">
        <v>783.24199999999996</v>
      </c>
      <c r="E19" s="2">
        <v>783.24199999999996</v>
      </c>
      <c r="F19" s="2">
        <v>782.92070000000001</v>
      </c>
      <c r="G19" s="2">
        <v>783.24199999999996</v>
      </c>
      <c r="H19" s="2">
        <v>783.24199999999996</v>
      </c>
      <c r="I19" s="2">
        <v>783.24199999999996</v>
      </c>
      <c r="J19" s="2">
        <v>782.92070000000001</v>
      </c>
      <c r="K19" s="2">
        <v>783.24199999999996</v>
      </c>
      <c r="L19" s="2">
        <v>783.24199999999996</v>
      </c>
      <c r="M19" s="2">
        <v>783.24199999999996</v>
      </c>
      <c r="N19" s="2">
        <v>782.92070000000001</v>
      </c>
      <c r="O19" s="2">
        <v>783.24199999999996</v>
      </c>
      <c r="P19" s="2">
        <v>783.24199999999996</v>
      </c>
      <c r="Q19" s="2">
        <v>783.24199999999996</v>
      </c>
      <c r="R19" s="2">
        <v>782.92070000000001</v>
      </c>
      <c r="S19" s="2">
        <v>783.24199999999996</v>
      </c>
      <c r="T19" s="2">
        <v>783.24199999999996</v>
      </c>
      <c r="U19" s="2">
        <v>783.24199999999996</v>
      </c>
      <c r="V19" s="2">
        <v>782.92070000000001</v>
      </c>
      <c r="W19" s="2">
        <v>783.24199999999996</v>
      </c>
      <c r="X19" s="2">
        <v>783.24199999999996</v>
      </c>
      <c r="Y19" s="2">
        <v>783.24199999999996</v>
      </c>
      <c r="Z19" s="2">
        <v>782.92070000000001</v>
      </c>
      <c r="AA19" s="2">
        <v>783.24199999999996</v>
      </c>
      <c r="AB19" s="2">
        <v>783.16167499999995</v>
      </c>
      <c r="AC19" s="2"/>
    </row>
    <row r="20" spans="3:29" x14ac:dyDescent="0.35">
      <c r="C20" t="s">
        <v>464</v>
      </c>
      <c r="D20" s="2">
        <v>0</v>
      </c>
      <c r="E20" s="2">
        <v>0</v>
      </c>
      <c r="F20" s="2">
        <v>0</v>
      </c>
      <c r="G20" s="2">
        <v>1E-3</v>
      </c>
      <c r="H20" s="2">
        <v>7.1917810000000004E-4</v>
      </c>
      <c r="I20" s="2">
        <v>7.6712329999999997E-4</v>
      </c>
      <c r="J20" s="2">
        <v>1.2344260000000001E-3</v>
      </c>
      <c r="K20" s="2">
        <v>1.006849E-3</v>
      </c>
      <c r="L20" s="2">
        <v>3.075342E-3</v>
      </c>
      <c r="M20" s="2">
        <v>3.2534249999999999E-3</v>
      </c>
      <c r="N20" s="2">
        <v>1.577869E-3</v>
      </c>
      <c r="O20" s="2">
        <v>4.5753419999999996E-3</v>
      </c>
      <c r="P20" s="2">
        <v>4.4794520000000001E-3</v>
      </c>
      <c r="Q20" s="2">
        <v>4.7808219999999997E-3</v>
      </c>
      <c r="R20" s="2">
        <v>3.333333E-3</v>
      </c>
      <c r="S20" s="2">
        <v>4.5821919999999997E-3</v>
      </c>
      <c r="T20" s="2">
        <v>6.3219180000000002E-3</v>
      </c>
      <c r="U20" s="2">
        <v>6.294521E-3</v>
      </c>
      <c r="V20" s="2">
        <v>7.4863389999999998E-3</v>
      </c>
      <c r="W20" s="2">
        <v>1.0561640000000001E-2</v>
      </c>
      <c r="X20" s="2">
        <v>1.284247E-2</v>
      </c>
      <c r="Y20" s="2">
        <v>1.8554790000000002E-2</v>
      </c>
      <c r="Z20" s="2">
        <v>2.4351089999999999E-2</v>
      </c>
      <c r="AA20" s="2">
        <v>2.4986299999999999E-2</v>
      </c>
      <c r="AB20" s="2">
        <v>6.0743508916666598E-3</v>
      </c>
      <c r="AC20" s="2"/>
    </row>
    <row r="21" spans="3:29" x14ac:dyDescent="0.35">
      <c r="C21" t="s">
        <v>465</v>
      </c>
      <c r="D21" s="2">
        <v>0.2265617</v>
      </c>
      <c r="E21" s="2">
        <v>0.1284438</v>
      </c>
      <c r="F21" s="2">
        <v>0.15316669999999999</v>
      </c>
      <c r="G21" s="2">
        <v>0.1763373</v>
      </c>
      <c r="H21" s="2">
        <v>0.20140269999999999</v>
      </c>
      <c r="I21" s="2">
        <v>0.22388479999999999</v>
      </c>
      <c r="J21" s="2">
        <v>0.23839070000000001</v>
      </c>
      <c r="K21" s="2">
        <v>0.22625480000000001</v>
      </c>
      <c r="L21" s="2">
        <v>0.28245199999999998</v>
      </c>
      <c r="M21" s="2">
        <v>0.28928219999999999</v>
      </c>
      <c r="N21" s="2">
        <v>0.2725378</v>
      </c>
      <c r="O21" s="2">
        <v>0.29734519999999998</v>
      </c>
      <c r="P21" s="2">
        <v>0.29554249999999999</v>
      </c>
      <c r="Q21" s="2">
        <v>0.3121874</v>
      </c>
      <c r="R21" s="2">
        <v>0.29660819999999999</v>
      </c>
      <c r="S21" s="2">
        <v>0.3160944</v>
      </c>
      <c r="T21" s="2">
        <v>0.3373506</v>
      </c>
      <c r="U21" s="2">
        <v>0.33863070000000001</v>
      </c>
      <c r="V21" s="2">
        <v>0.34856500000000001</v>
      </c>
      <c r="W21" s="2">
        <v>0.38573020000000002</v>
      </c>
      <c r="X21" s="2">
        <v>0.38920880000000002</v>
      </c>
      <c r="Y21" s="2">
        <v>0.42570029999999998</v>
      </c>
      <c r="Z21" s="2">
        <v>0.4494148</v>
      </c>
      <c r="AA21" s="2">
        <v>0.41777189999999997</v>
      </c>
      <c r="AB21" s="2">
        <v>0.29286935416666598</v>
      </c>
      <c r="AC21" s="2"/>
    </row>
    <row r="22" spans="3:29" x14ac:dyDescent="0.35">
      <c r="C22" t="s">
        <v>466</v>
      </c>
      <c r="D22" s="2">
        <v>7.6712499999999997</v>
      </c>
      <c r="E22" s="2">
        <v>7.6712499999999997</v>
      </c>
      <c r="F22" s="2">
        <v>7.6539580000000003</v>
      </c>
      <c r="G22" s="2">
        <v>7.642506</v>
      </c>
      <c r="H22" s="2">
        <v>7.6474960000000003</v>
      </c>
      <c r="I22" s="2">
        <v>7.6344700000000003</v>
      </c>
      <c r="J22" s="2">
        <v>7.627389</v>
      </c>
      <c r="K22" s="2">
        <v>7.6486559999999999</v>
      </c>
      <c r="L22" s="2">
        <v>7.587707</v>
      </c>
      <c r="M22" s="2">
        <v>7.5687699999999998</v>
      </c>
      <c r="N22" s="2">
        <v>7.6259709999999998</v>
      </c>
      <c r="O22" s="2">
        <v>7.560575</v>
      </c>
      <c r="P22" s="2">
        <v>7.5424199999999999</v>
      </c>
      <c r="Q22" s="2">
        <v>7.6032529999999996</v>
      </c>
      <c r="R22" s="2">
        <v>7.4668929999999998</v>
      </c>
      <c r="S22" s="2">
        <v>7.4092159999999998</v>
      </c>
      <c r="T22" s="2">
        <v>7.4231850000000001</v>
      </c>
      <c r="U22" s="2">
        <v>7.3122720000000001</v>
      </c>
      <c r="V22" s="2">
        <v>7.2855920000000003</v>
      </c>
      <c r="W22" s="2">
        <v>7.2810280000000001</v>
      </c>
      <c r="X22" s="2">
        <v>7.1933020000000001</v>
      </c>
      <c r="Y22" s="2">
        <v>7.0942679999999996</v>
      </c>
      <c r="Z22" s="2">
        <v>7.0943339999999999</v>
      </c>
      <c r="AA22" s="2">
        <v>7.074935</v>
      </c>
      <c r="AB22" s="2">
        <v>7.4716956666666601</v>
      </c>
      <c r="AC22" s="2"/>
    </row>
    <row r="23" spans="3:29" x14ac:dyDescent="0.35">
      <c r="C23" t="s">
        <v>48</v>
      </c>
      <c r="D23" s="2">
        <v>546.89469999999994</v>
      </c>
      <c r="E23" s="2">
        <v>775.6318</v>
      </c>
      <c r="F23" s="2">
        <v>954.18949999999995</v>
      </c>
      <c r="G23" s="2">
        <v>1069.9839999999999</v>
      </c>
      <c r="H23" s="2">
        <v>1176.6020000000001</v>
      </c>
      <c r="I23" s="2">
        <v>1242.1079999999999</v>
      </c>
      <c r="J23" s="2">
        <v>1307.229</v>
      </c>
      <c r="K23" s="2">
        <v>1358.444</v>
      </c>
      <c r="L23" s="2">
        <v>1438.3150000000001</v>
      </c>
      <c r="M23" s="2">
        <v>1519.4469999999999</v>
      </c>
      <c r="N23" s="2">
        <v>1603.617</v>
      </c>
      <c r="O23" s="2">
        <v>1685.2739999999999</v>
      </c>
      <c r="P23" s="2">
        <v>1764.1559999999999</v>
      </c>
      <c r="Q23" s="2">
        <v>1842.634</v>
      </c>
      <c r="R23" s="2">
        <v>1989.442</v>
      </c>
      <c r="S23" s="2">
        <v>2164.2289999999998</v>
      </c>
      <c r="T23" s="2">
        <v>2384.0039999999999</v>
      </c>
      <c r="U23" s="2">
        <v>2492.54</v>
      </c>
      <c r="V23" s="2">
        <v>2596.002</v>
      </c>
      <c r="W23" s="2">
        <v>2745.27</v>
      </c>
      <c r="X23" s="2">
        <v>2782.2840000000001</v>
      </c>
      <c r="Y23" s="2">
        <v>2859.848</v>
      </c>
      <c r="Z23" s="2">
        <v>2998.9160000000002</v>
      </c>
      <c r="AA23" s="2">
        <v>3038.319</v>
      </c>
      <c r="AB23" s="2">
        <v>1847.3074999999999</v>
      </c>
      <c r="AC23" s="2"/>
    </row>
    <row r="24" spans="3:29" x14ac:dyDescent="0.35">
      <c r="C24" t="s">
        <v>49</v>
      </c>
      <c r="D24" s="2">
        <v>523.88049999999998</v>
      </c>
      <c r="E24" s="2">
        <v>523.39700000000005</v>
      </c>
      <c r="F24" s="2">
        <v>522.14459999999997</v>
      </c>
      <c r="G24" s="2">
        <v>522.52440000000001</v>
      </c>
      <c r="H24" s="2">
        <v>523.23509999999999</v>
      </c>
      <c r="I24" s="2">
        <v>523.48069999999996</v>
      </c>
      <c r="J24" s="2">
        <v>523.053</v>
      </c>
      <c r="K24" s="2">
        <v>522.03340000000003</v>
      </c>
      <c r="L24" s="2">
        <v>521.58320000000003</v>
      </c>
      <c r="M24" s="2">
        <v>521.97990000000004</v>
      </c>
      <c r="N24" s="2">
        <v>522.63239999999996</v>
      </c>
      <c r="O24" s="2">
        <v>522.95309999999995</v>
      </c>
      <c r="P24" s="2">
        <v>522.33299999999997</v>
      </c>
      <c r="Q24" s="2">
        <v>521.66330000000005</v>
      </c>
      <c r="R24" s="2">
        <v>521.46450000000004</v>
      </c>
      <c r="S24" s="2">
        <v>522.18050000000005</v>
      </c>
      <c r="T24" s="2">
        <v>521.6028</v>
      </c>
      <c r="U24" s="2">
        <v>522.55489999999998</v>
      </c>
      <c r="V24" s="2">
        <v>520.92859999999996</v>
      </c>
      <c r="W24" s="2">
        <v>520.12490000000003</v>
      </c>
      <c r="X24" s="2">
        <v>520.82920000000001</v>
      </c>
      <c r="Y24" s="2">
        <v>521.69449999999995</v>
      </c>
      <c r="Z24" s="2">
        <v>521.5385</v>
      </c>
      <c r="AA24" s="2">
        <v>519.27499999999998</v>
      </c>
      <c r="AB24" s="2">
        <v>522.045291666666</v>
      </c>
      <c r="AC24" s="2"/>
    </row>
    <row r="25" spans="3:29" x14ac:dyDescent="0.35">
      <c r="C25" t="s">
        <v>50</v>
      </c>
      <c r="D25" s="2">
        <v>0</v>
      </c>
      <c r="E25" s="2">
        <v>0</v>
      </c>
      <c r="F25" s="2">
        <v>0</v>
      </c>
      <c r="G25" s="2">
        <v>6.8591600000000003E-2</v>
      </c>
      <c r="H25" s="2">
        <v>2.7590420000000001E-2</v>
      </c>
      <c r="I25" s="2">
        <v>0</v>
      </c>
      <c r="J25" s="2">
        <v>9.1778280000000007E-3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4.3899936666666603E-3</v>
      </c>
      <c r="AC25" s="2"/>
    </row>
    <row r="26" spans="3:29" x14ac:dyDescent="0.35">
      <c r="C26" t="s">
        <v>51</v>
      </c>
      <c r="D26" s="2">
        <v>33.361069999999998</v>
      </c>
      <c r="E26" s="2">
        <v>118.1746</v>
      </c>
      <c r="F26" s="2">
        <v>205.14760000000001</v>
      </c>
      <c r="G26" s="2">
        <v>259.58170000000001</v>
      </c>
      <c r="H26" s="2">
        <v>293.11860000000001</v>
      </c>
      <c r="I26" s="2">
        <v>370.08589999999998</v>
      </c>
      <c r="J26" s="2">
        <v>411.23309999999998</v>
      </c>
      <c r="K26" s="2">
        <v>402.8646</v>
      </c>
      <c r="L26" s="2">
        <v>480.59910000000002</v>
      </c>
      <c r="M26" s="2">
        <v>507.32279999999997</v>
      </c>
      <c r="N26" s="2">
        <v>506.19920000000002</v>
      </c>
      <c r="O26" s="2">
        <v>552.91750000000002</v>
      </c>
      <c r="P26" s="2">
        <v>548.65229999999997</v>
      </c>
      <c r="Q26" s="2">
        <v>761.91369999999995</v>
      </c>
      <c r="R26" s="2">
        <v>732.51969999999994</v>
      </c>
      <c r="S26" s="2">
        <v>795.4076</v>
      </c>
      <c r="T26" s="2">
        <v>832.83870000000002</v>
      </c>
      <c r="U26" s="2">
        <v>861.65390000000002</v>
      </c>
      <c r="V26" s="2">
        <v>901.053</v>
      </c>
      <c r="W26" s="2">
        <v>993.04970000000003</v>
      </c>
      <c r="X26" s="2">
        <v>991.63099999999997</v>
      </c>
      <c r="Y26" s="2">
        <v>1084.1410000000001</v>
      </c>
      <c r="Z26" s="2">
        <v>1144.396</v>
      </c>
      <c r="AA26" s="2">
        <v>1600.1220000000001</v>
      </c>
      <c r="AB26" s="2">
        <v>641.16601541666603</v>
      </c>
      <c r="AC26" s="2"/>
    </row>
    <row r="27" spans="3:29" x14ac:dyDescent="0.35">
      <c r="C27" t="s">
        <v>52</v>
      </c>
      <c r="D27" s="2">
        <v>1954.4449999999999</v>
      </c>
      <c r="E27" s="2">
        <v>1797</v>
      </c>
      <c r="F27" s="2">
        <v>1771.5250000000001</v>
      </c>
      <c r="G27" s="2">
        <v>1916.674</v>
      </c>
      <c r="H27" s="2">
        <v>1780.1020000000001</v>
      </c>
      <c r="I27" s="2">
        <v>1808.027</v>
      </c>
      <c r="J27" s="2">
        <v>1490.1610000000001</v>
      </c>
      <c r="K27" s="2">
        <v>1533.0889999999999</v>
      </c>
      <c r="L27" s="2">
        <v>1419.41</v>
      </c>
      <c r="M27" s="2">
        <v>1399.077</v>
      </c>
      <c r="N27" s="2">
        <v>1476.5419999999999</v>
      </c>
      <c r="O27" s="2">
        <v>671.90449999999998</v>
      </c>
      <c r="P27" s="2">
        <v>656.21450000000004</v>
      </c>
      <c r="Q27" s="2">
        <v>652.51070000000004</v>
      </c>
      <c r="R27" s="2">
        <v>620.2011</v>
      </c>
      <c r="S27" s="2">
        <v>548.22749999999996</v>
      </c>
      <c r="T27" s="2">
        <v>537.39869999999996</v>
      </c>
      <c r="U27" s="2">
        <v>518.16189999999995</v>
      </c>
      <c r="V27" s="2">
        <v>494.30790000000002</v>
      </c>
      <c r="W27" s="2">
        <v>480.42020000000002</v>
      </c>
      <c r="X27" s="2">
        <v>465.73430000000002</v>
      </c>
      <c r="Y27" s="2">
        <v>439.79660000000001</v>
      </c>
      <c r="Z27" s="2">
        <v>431.55579999999998</v>
      </c>
      <c r="AA27" s="2">
        <v>433.63929999999999</v>
      </c>
      <c r="AB27" s="2">
        <v>1054.0052083333301</v>
      </c>
      <c r="AC27" s="2"/>
    </row>
    <row r="28" spans="3:29" x14ac:dyDescent="0.35">
      <c r="C28" t="s">
        <v>53</v>
      </c>
      <c r="D28" s="2">
        <v>83.942660000000004</v>
      </c>
      <c r="E28" s="2">
        <v>55.38946</v>
      </c>
      <c r="F28" s="2">
        <v>71.587559999999996</v>
      </c>
      <c r="G28" s="2">
        <v>53.563769999999998</v>
      </c>
      <c r="H28" s="2">
        <v>50.998390000000001</v>
      </c>
      <c r="I28" s="2">
        <v>60.073419999999999</v>
      </c>
      <c r="J28" s="2">
        <v>64.749570000000006</v>
      </c>
      <c r="K28" s="2">
        <v>78.387309999999999</v>
      </c>
      <c r="L28" s="2">
        <v>58.825890000000001</v>
      </c>
      <c r="M28" s="2">
        <v>67.459649999999996</v>
      </c>
      <c r="N28" s="2">
        <v>89.290009999999995</v>
      </c>
      <c r="O28" s="2">
        <v>68.78246</v>
      </c>
      <c r="P28" s="2">
        <v>64.908879999999996</v>
      </c>
      <c r="Q28" s="2">
        <v>83.550060000000002</v>
      </c>
      <c r="R28" s="2">
        <v>67.458269999999999</v>
      </c>
      <c r="S28" s="2">
        <v>68.066370000000006</v>
      </c>
      <c r="T28" s="2">
        <v>67.325209999999998</v>
      </c>
      <c r="U28" s="2">
        <v>72.061970000000002</v>
      </c>
      <c r="V28" s="2">
        <v>68.454769999999996</v>
      </c>
      <c r="W28" s="2">
        <v>69.520790000000005</v>
      </c>
      <c r="X28" s="2">
        <v>73.288749999999993</v>
      </c>
      <c r="Y28" s="2">
        <v>70.650840000000002</v>
      </c>
      <c r="Z28" s="2">
        <v>73.629080000000002</v>
      </c>
      <c r="AA28" s="2">
        <v>78.439629999999994</v>
      </c>
      <c r="AB28" s="2">
        <v>69.183532083333304</v>
      </c>
      <c r="AC28" s="2"/>
    </row>
    <row r="29" spans="3:29" x14ac:dyDescent="0.35">
      <c r="C29" t="s">
        <v>54</v>
      </c>
      <c r="D29" s="2">
        <v>3878.5720000000001</v>
      </c>
      <c r="E29" s="2">
        <v>3518.2109999999998</v>
      </c>
      <c r="F29" s="2">
        <v>3481.7049999999999</v>
      </c>
      <c r="G29" s="2">
        <v>3819.5650000000001</v>
      </c>
      <c r="H29" s="2">
        <v>3489.6619999999998</v>
      </c>
      <c r="I29" s="2">
        <v>3462.3409999999999</v>
      </c>
      <c r="J29" s="2">
        <v>3809.143</v>
      </c>
      <c r="K29" s="2">
        <v>3484.569</v>
      </c>
      <c r="L29" s="2">
        <v>3441.8380000000002</v>
      </c>
      <c r="M29" s="2">
        <v>3789.1289999999999</v>
      </c>
      <c r="N29" s="2">
        <v>3473.107</v>
      </c>
      <c r="O29" s="2">
        <v>3450.4360000000001</v>
      </c>
      <c r="P29" s="2">
        <v>3746.123</v>
      </c>
      <c r="Q29" s="2">
        <v>3455.085</v>
      </c>
      <c r="R29" s="2">
        <v>3433.951</v>
      </c>
      <c r="S29" s="2">
        <v>3703.1970000000001</v>
      </c>
      <c r="T29" s="2">
        <v>3418.5749999999998</v>
      </c>
      <c r="U29" s="2">
        <v>3385.3850000000002</v>
      </c>
      <c r="V29" s="2">
        <v>3671.4920000000002</v>
      </c>
      <c r="W29" s="2">
        <v>3374.058</v>
      </c>
      <c r="X29" s="2">
        <v>3350.1179999999999</v>
      </c>
      <c r="Y29" s="2">
        <v>3603.9319999999998</v>
      </c>
      <c r="Z29" s="2">
        <v>3326.1819999999998</v>
      </c>
      <c r="AA29" s="2">
        <v>2674.643</v>
      </c>
      <c r="AB29" s="2">
        <v>3510.0424583333302</v>
      </c>
      <c r="AC29" s="2"/>
    </row>
    <row r="30" spans="3:29" x14ac:dyDescent="0.35">
      <c r="C30" t="s">
        <v>55</v>
      </c>
      <c r="D30" s="2">
        <v>19.592610000000001</v>
      </c>
      <c r="E30" s="2">
        <v>19.592610000000001</v>
      </c>
      <c r="F30" s="2">
        <v>19.547529999999998</v>
      </c>
      <c r="G30" s="2">
        <v>19.517939999999999</v>
      </c>
      <c r="H30" s="2">
        <v>19.530850000000001</v>
      </c>
      <c r="I30" s="2">
        <v>19.498670000000001</v>
      </c>
      <c r="J30" s="2">
        <v>19.481449999999999</v>
      </c>
      <c r="K30" s="2">
        <v>19.53491</v>
      </c>
      <c r="L30" s="2">
        <v>19.37921</v>
      </c>
      <c r="M30" s="2">
        <v>19.32959</v>
      </c>
      <c r="N30" s="2">
        <v>19.47719</v>
      </c>
      <c r="O30" s="2">
        <v>19.308769999999999</v>
      </c>
      <c r="P30" s="2">
        <v>19.262509999999999</v>
      </c>
      <c r="Q30" s="2">
        <v>19.419589999999999</v>
      </c>
      <c r="R30" s="2">
        <v>19.07067</v>
      </c>
      <c r="S30" s="2">
        <v>18.924029999999998</v>
      </c>
      <c r="T30" s="2">
        <v>18.957139999999999</v>
      </c>
      <c r="U30" s="2">
        <v>18.6738</v>
      </c>
      <c r="V30" s="2">
        <v>18.606400000000001</v>
      </c>
      <c r="W30" s="2">
        <v>18.594860000000001</v>
      </c>
      <c r="X30" s="2">
        <v>18.37143</v>
      </c>
      <c r="Y30" s="2">
        <v>18.119</v>
      </c>
      <c r="Z30" s="2">
        <v>18.11853</v>
      </c>
      <c r="AA30" s="2">
        <v>18.071110000000001</v>
      </c>
      <c r="AB30" s="2">
        <v>19.082516666666599</v>
      </c>
      <c r="AC30" s="2"/>
    </row>
    <row r="31" spans="3:29" x14ac:dyDescent="0.35">
      <c r="C31" t="s">
        <v>56</v>
      </c>
      <c r="D31" s="2">
        <v>89.424800000000005</v>
      </c>
      <c r="E31" s="2">
        <v>89.350980000000007</v>
      </c>
      <c r="F31" s="2">
        <v>88.837140000000005</v>
      </c>
      <c r="G31" s="2">
        <v>88.969650000000001</v>
      </c>
      <c r="H31" s="2">
        <v>89.166510000000002</v>
      </c>
      <c r="I31" s="2">
        <v>89.195179999999993</v>
      </c>
      <c r="J31" s="2">
        <v>89.304599999999994</v>
      </c>
      <c r="K31" s="2">
        <v>88.786339999999996</v>
      </c>
      <c r="L31" s="2">
        <v>88.81335</v>
      </c>
      <c r="M31" s="2">
        <v>88.969650000000001</v>
      </c>
      <c r="N31" s="2">
        <v>88.989699999999999</v>
      </c>
      <c r="O31" s="2">
        <v>89.424800000000005</v>
      </c>
      <c r="P31" s="2">
        <v>89.350980000000007</v>
      </c>
      <c r="Q31" s="2">
        <v>88.786339999999996</v>
      </c>
      <c r="R31" s="2">
        <v>88.936329999999998</v>
      </c>
      <c r="S31" s="2">
        <v>89.136470000000003</v>
      </c>
      <c r="T31" s="2">
        <v>89.195179999999993</v>
      </c>
      <c r="U31" s="2">
        <v>89.424800000000005</v>
      </c>
      <c r="V31" s="2">
        <v>88.793750000000003</v>
      </c>
      <c r="W31" s="2">
        <v>88.784130000000005</v>
      </c>
      <c r="X31" s="2">
        <v>88.882000000000005</v>
      </c>
      <c r="Y31" s="2">
        <v>89.092799999999997</v>
      </c>
      <c r="Z31" s="2">
        <v>89.390410000000003</v>
      </c>
      <c r="AA31" s="2">
        <v>89.278729999999996</v>
      </c>
      <c r="AB31" s="2">
        <v>89.095192499999996</v>
      </c>
      <c r="AC31" s="2"/>
    </row>
    <row r="32" spans="3:29" x14ac:dyDescent="0.35">
      <c r="C32" t="s">
        <v>57</v>
      </c>
      <c r="D32" s="2">
        <v>-0.14631379999999999</v>
      </c>
      <c r="E32" s="2">
        <v>-5.0765890000000001E-2</v>
      </c>
      <c r="F32" s="2">
        <v>-0.31146309999999999</v>
      </c>
      <c r="G32" s="2">
        <v>-0.56189929999999999</v>
      </c>
      <c r="H32" s="2">
        <v>-0.53622669999999995</v>
      </c>
      <c r="I32" s="2">
        <v>-0.61015580000000003</v>
      </c>
      <c r="J32" s="2">
        <v>-0.74747319999999995</v>
      </c>
      <c r="K32" s="2">
        <v>-0.73851820000000001</v>
      </c>
      <c r="L32" s="2">
        <v>-0.85761540000000003</v>
      </c>
      <c r="M32" s="2">
        <v>-0.90336280000000002</v>
      </c>
      <c r="N32" s="2">
        <v>-4.8689220000000004</v>
      </c>
      <c r="O32" s="2">
        <v>-8.7273370000000003</v>
      </c>
      <c r="P32" s="2">
        <v>-10.81244</v>
      </c>
      <c r="Q32" s="2">
        <v>-10.91385</v>
      </c>
      <c r="R32" s="2">
        <v>-11.020289999999999</v>
      </c>
      <c r="S32" s="2">
        <v>-11.194649999999999</v>
      </c>
      <c r="T32" s="2">
        <v>-11.405609999999999</v>
      </c>
      <c r="U32" s="2">
        <v>-11.41994</v>
      </c>
      <c r="V32" s="2">
        <v>-18.082000000000001</v>
      </c>
      <c r="W32" s="2">
        <v>-22.090070000000001</v>
      </c>
      <c r="X32" s="2">
        <v>-25.37238</v>
      </c>
      <c r="Y32" s="2">
        <v>-25.558409999999999</v>
      </c>
      <c r="Z32" s="2">
        <v>-25.493030000000001</v>
      </c>
      <c r="AA32" s="2">
        <v>-25.652640000000002</v>
      </c>
      <c r="AB32" s="2">
        <v>-9.5031401329166592</v>
      </c>
      <c r="AC32" s="2"/>
    </row>
    <row r="33" spans="3:29" x14ac:dyDescent="0.35">
      <c r="C33" t="s">
        <v>58</v>
      </c>
      <c r="D33" s="2">
        <v>-0.5675635</v>
      </c>
      <c r="E33" s="2">
        <v>-0.54253300000000004</v>
      </c>
      <c r="F33" s="2">
        <v>-1.362692</v>
      </c>
      <c r="G33" s="2">
        <v>-3.1603629999999998</v>
      </c>
      <c r="H33" s="2">
        <v>-2.6541839999999999</v>
      </c>
      <c r="I33" s="2">
        <v>-3.517563</v>
      </c>
      <c r="J33" s="2">
        <v>-4.1551390000000001</v>
      </c>
      <c r="K33" s="2">
        <v>-3.7291120000000002</v>
      </c>
      <c r="L33" s="2">
        <v>-3.9529359999999998</v>
      </c>
      <c r="M33" s="2">
        <v>-4.1706989999999999</v>
      </c>
      <c r="N33" s="2">
        <v>-4.4640769999999996</v>
      </c>
      <c r="O33" s="2">
        <v>-4.9145469999999998</v>
      </c>
      <c r="P33" s="2">
        <v>-5.5282650000000002</v>
      </c>
      <c r="Q33" s="2">
        <v>-6.1606810000000003</v>
      </c>
      <c r="R33" s="2">
        <v>-6.7258610000000001</v>
      </c>
      <c r="S33" s="2">
        <v>-7.7352119999999998</v>
      </c>
      <c r="T33" s="2">
        <v>-8.4761220000000002</v>
      </c>
      <c r="U33" s="2">
        <v>-8.7694530000000004</v>
      </c>
      <c r="V33" s="2">
        <v>-9.4422720000000009</v>
      </c>
      <c r="W33" s="2">
        <v>-10.0091</v>
      </c>
      <c r="X33" s="2">
        <v>-10.27033</v>
      </c>
      <c r="Y33" s="2">
        <v>-10.600300000000001</v>
      </c>
      <c r="Z33" s="2">
        <v>-10.80705</v>
      </c>
      <c r="AA33" s="2">
        <v>-11.24497</v>
      </c>
      <c r="AB33" s="2">
        <v>-5.9567093541666596</v>
      </c>
      <c r="AC33" s="2"/>
    </row>
    <row r="34" spans="3:29" x14ac:dyDescent="0.35">
      <c r="C34" t="s">
        <v>59</v>
      </c>
      <c r="D34" s="2">
        <v>337.14830000000001</v>
      </c>
      <c r="E34" s="2">
        <v>379.29329999999999</v>
      </c>
      <c r="F34" s="2">
        <v>430.78750000000002</v>
      </c>
      <c r="G34" s="2">
        <v>444.1807</v>
      </c>
      <c r="H34" s="2">
        <v>457.41059999999999</v>
      </c>
      <c r="I34" s="2">
        <v>472.94260000000003</v>
      </c>
      <c r="J34" s="2">
        <v>495.45269999999999</v>
      </c>
      <c r="K34" s="2">
        <v>520.47910000000002</v>
      </c>
      <c r="L34" s="2">
        <v>544.05439999999999</v>
      </c>
      <c r="M34" s="2">
        <v>568.87339999999995</v>
      </c>
      <c r="N34" s="2">
        <v>613.18889999999999</v>
      </c>
      <c r="O34" s="2">
        <v>644.13109999999995</v>
      </c>
      <c r="P34" s="2">
        <v>689.16189999999995</v>
      </c>
      <c r="Q34" s="2">
        <v>736.17930000000001</v>
      </c>
      <c r="R34" s="2">
        <v>765.41660000000002</v>
      </c>
      <c r="S34" s="2">
        <v>806.77940000000001</v>
      </c>
      <c r="T34" s="2">
        <v>867.6549</v>
      </c>
      <c r="U34" s="2">
        <v>905.52650000000006</v>
      </c>
      <c r="V34" s="2">
        <v>940.87959999999998</v>
      </c>
      <c r="W34" s="2">
        <v>980.90329999999994</v>
      </c>
      <c r="X34" s="2">
        <v>1127.0889999999999</v>
      </c>
      <c r="Y34" s="2">
        <v>1288.6500000000001</v>
      </c>
      <c r="Z34" s="2">
        <v>1404.3150000000001</v>
      </c>
      <c r="AA34" s="2">
        <v>1490.4359999999999</v>
      </c>
      <c r="AB34" s="2">
        <v>746.28892083333301</v>
      </c>
      <c r="AC34" s="2"/>
    </row>
    <row r="35" spans="3:29" x14ac:dyDescent="0.35">
      <c r="C35" t="s">
        <v>60</v>
      </c>
      <c r="D35" s="2">
        <v>6.983106E-2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3.6066590000000003E-2</v>
      </c>
      <c r="K35" s="2">
        <v>2.0653250000000001E-2</v>
      </c>
      <c r="L35" s="2">
        <v>4.1306509999999998E-2</v>
      </c>
      <c r="M35" s="2">
        <v>7.4737659999999997E-2</v>
      </c>
      <c r="N35" s="2">
        <v>6.6816929999999997E-2</v>
      </c>
      <c r="O35" s="2">
        <v>8.8575329999999994E-2</v>
      </c>
      <c r="P35" s="2">
        <v>5.50065E-2</v>
      </c>
      <c r="Q35" s="2">
        <v>6.7922090000000004E-2</v>
      </c>
      <c r="R35" s="2">
        <v>0.18947829999999999</v>
      </c>
      <c r="S35" s="2">
        <v>0.20310500000000001</v>
      </c>
      <c r="T35" s="2">
        <v>0.31137609999999999</v>
      </c>
      <c r="U35" s="2">
        <v>0.41819079999999997</v>
      </c>
      <c r="V35" s="2">
        <v>0.28068890000000002</v>
      </c>
      <c r="W35" s="2">
        <v>0.47399799999999997</v>
      </c>
      <c r="X35" s="2">
        <v>1.3768839999999999E-2</v>
      </c>
      <c r="Y35" s="2">
        <v>7.3884409999999998E-2</v>
      </c>
      <c r="Z35" s="2">
        <v>0.35142040000000002</v>
      </c>
      <c r="AA35" s="2">
        <v>0.3274879</v>
      </c>
      <c r="AB35" s="2">
        <v>0.13184644041666599</v>
      </c>
      <c r="AC35" s="2"/>
    </row>
    <row r="36" spans="3:29" x14ac:dyDescent="0.35">
      <c r="C36" t="s">
        <v>61</v>
      </c>
      <c r="D36" s="2">
        <v>8134.1840000000002</v>
      </c>
      <c r="E36" s="2">
        <v>8161.7749999999996</v>
      </c>
      <c r="F36" s="2">
        <v>8149.2259999999997</v>
      </c>
      <c r="G36" s="2">
        <v>8687.6409999999996</v>
      </c>
      <c r="H36" s="2">
        <v>8711.8880000000008</v>
      </c>
      <c r="I36" s="2">
        <v>8688.83</v>
      </c>
      <c r="J36" s="2">
        <v>8690.857</v>
      </c>
      <c r="K36" s="2">
        <v>8722.9869999999992</v>
      </c>
      <c r="L36" s="2">
        <v>8701.1640000000007</v>
      </c>
      <c r="M36" s="2">
        <v>8715.7630000000008</v>
      </c>
      <c r="N36" s="2">
        <v>8753.3539999999994</v>
      </c>
      <c r="O36" s="2">
        <v>8761.0280000000002</v>
      </c>
      <c r="P36" s="2">
        <v>8780.9989999999998</v>
      </c>
      <c r="Q36" s="2">
        <v>8798.57</v>
      </c>
      <c r="R36" s="2">
        <v>8798.4789999999994</v>
      </c>
      <c r="S36" s="2">
        <v>8810.8590000000004</v>
      </c>
      <c r="T36" s="2">
        <v>8829.8919999999998</v>
      </c>
      <c r="U36" s="2">
        <v>8836.268</v>
      </c>
      <c r="V36" s="2">
        <v>8855.7960000000003</v>
      </c>
      <c r="W36" s="2">
        <v>8871.3680000000004</v>
      </c>
      <c r="X36" s="2">
        <v>8883.2729999999992</v>
      </c>
      <c r="Y36" s="2">
        <v>8901.0069999999996</v>
      </c>
      <c r="Z36" s="2">
        <v>8953.2880000000005</v>
      </c>
      <c r="AA36" s="2">
        <v>8952.2240000000002</v>
      </c>
      <c r="AB36" s="2">
        <v>8714.6133333333291</v>
      </c>
      <c r="AC36" s="2"/>
    </row>
    <row r="37" spans="3:29" x14ac:dyDescent="0.35">
      <c r="C37" t="s">
        <v>62</v>
      </c>
      <c r="D37" s="2">
        <v>14.63532</v>
      </c>
      <c r="E37" s="2">
        <v>14.6492</v>
      </c>
      <c r="F37" s="2">
        <v>14.35798</v>
      </c>
      <c r="G37" s="2">
        <v>13.6736</v>
      </c>
      <c r="H37" s="2">
        <v>13.67168</v>
      </c>
      <c r="I37" s="2">
        <v>13.444789999999999</v>
      </c>
      <c r="J37" s="2">
        <v>13.40015</v>
      </c>
      <c r="K37" s="2">
        <v>13.23737</v>
      </c>
      <c r="L37" s="2">
        <v>13.02101</v>
      </c>
      <c r="M37" s="2">
        <v>13.01801</v>
      </c>
      <c r="N37" s="2">
        <v>13.019740000000001</v>
      </c>
      <c r="O37" s="2">
        <v>12.87229</v>
      </c>
      <c r="P37" s="2">
        <v>12.81898</v>
      </c>
      <c r="Q37" s="2">
        <v>12.667070000000001</v>
      </c>
      <c r="R37" s="2">
        <v>12.60047</v>
      </c>
      <c r="S37" s="2">
        <v>12.51628</v>
      </c>
      <c r="T37" s="2">
        <v>12.47747</v>
      </c>
      <c r="U37" s="2">
        <v>12.365880000000001</v>
      </c>
      <c r="V37" s="2">
        <v>12.297219999999999</v>
      </c>
      <c r="W37" s="2">
        <v>12.105689999999999</v>
      </c>
      <c r="X37" s="2">
        <v>12.024660000000001</v>
      </c>
      <c r="Y37" s="2">
        <v>11.86795</v>
      </c>
      <c r="Z37" s="2">
        <v>11.894880000000001</v>
      </c>
      <c r="AA37" s="2">
        <v>11.63735</v>
      </c>
      <c r="AB37" s="2">
        <v>12.9281266666666</v>
      </c>
      <c r="AC37" s="2"/>
    </row>
    <row r="38" spans="3:29" x14ac:dyDescent="0.35">
      <c r="C38" t="s">
        <v>456</v>
      </c>
      <c r="D38" s="2">
        <v>68.872519999999994</v>
      </c>
      <c r="E38" s="2">
        <v>1256.338</v>
      </c>
      <c r="F38" s="2">
        <v>1272.5640000000001</v>
      </c>
      <c r="G38" s="2">
        <v>1277.6310000000001</v>
      </c>
      <c r="H38" s="2">
        <v>1287.152</v>
      </c>
      <c r="I38" s="2">
        <v>1288.8910000000001</v>
      </c>
      <c r="J38" s="2">
        <v>1290.3050000000001</v>
      </c>
      <c r="K38" s="2">
        <v>1302.645</v>
      </c>
      <c r="L38" s="2">
        <v>1313.4069999999999</v>
      </c>
      <c r="M38" s="2">
        <v>1316.752</v>
      </c>
      <c r="N38" s="2">
        <v>1319.2750000000001</v>
      </c>
      <c r="O38" s="2">
        <v>1318.567</v>
      </c>
      <c r="P38" s="2">
        <v>1328.386</v>
      </c>
      <c r="Q38" s="2">
        <v>1350.7950000000001</v>
      </c>
      <c r="R38" s="2">
        <v>1368.223</v>
      </c>
      <c r="S38" s="2">
        <v>1384.1289999999999</v>
      </c>
      <c r="T38" s="2">
        <v>1398.9739999999999</v>
      </c>
      <c r="U38" s="2">
        <v>1410.095</v>
      </c>
      <c r="V38" s="2">
        <v>1439.749</v>
      </c>
      <c r="W38" s="2">
        <v>1471.4739999999999</v>
      </c>
      <c r="X38" s="2">
        <v>1491.9670000000001</v>
      </c>
      <c r="Y38" s="2">
        <v>1507.4079999999999</v>
      </c>
      <c r="Z38" s="2">
        <v>1532.42</v>
      </c>
      <c r="AA38" s="2">
        <v>1542.8219999999999</v>
      </c>
      <c r="AB38" s="2">
        <v>1314.1183966666599</v>
      </c>
      <c r="AC38" s="2"/>
    </row>
    <row r="39" spans="3:29" x14ac:dyDescent="0.35">
      <c r="C39" t="s">
        <v>63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/>
    </row>
    <row r="40" spans="3:29" x14ac:dyDescent="0.35">
      <c r="C40" t="s">
        <v>64</v>
      </c>
      <c r="D40" s="2">
        <v>4.8899709999999999E-2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4.7058570000000001E-2</v>
      </c>
      <c r="V40" s="2">
        <v>7.2600770000000002E-3</v>
      </c>
      <c r="W40" s="2">
        <v>0.14563390000000001</v>
      </c>
      <c r="X40" s="2">
        <v>0</v>
      </c>
      <c r="Y40" s="2">
        <v>0</v>
      </c>
      <c r="Z40" s="2">
        <v>0</v>
      </c>
      <c r="AA40" s="2">
        <v>4.1490609999999997E-2</v>
      </c>
      <c r="AB40" s="2">
        <v>1.2097619458333301E-2</v>
      </c>
      <c r="AC40" s="2"/>
    </row>
    <row r="41" spans="3:29" x14ac:dyDescent="0.35">
      <c r="C41" t="s">
        <v>65</v>
      </c>
      <c r="D41" s="2">
        <v>526.69740000000002</v>
      </c>
      <c r="E41" s="2">
        <v>524.5566</v>
      </c>
      <c r="F41" s="2">
        <v>515.77620000000002</v>
      </c>
      <c r="G41" s="2">
        <v>509.96530000000001</v>
      </c>
      <c r="H41" s="2">
        <v>516.01599999999996</v>
      </c>
      <c r="I41" s="2">
        <v>526.28980000000001</v>
      </c>
      <c r="J41" s="2">
        <v>525.35929999999996</v>
      </c>
      <c r="K41" s="2">
        <v>537.50429999999994</v>
      </c>
      <c r="L41" s="2">
        <v>526.70460000000003</v>
      </c>
      <c r="M41" s="2">
        <v>527.16989999999998</v>
      </c>
      <c r="N41" s="2">
        <v>528.2989</v>
      </c>
      <c r="O41" s="2">
        <v>538.87120000000004</v>
      </c>
      <c r="P41" s="2">
        <v>536.34140000000002</v>
      </c>
      <c r="Q41" s="2">
        <v>546.34590000000003</v>
      </c>
      <c r="R41" s="2">
        <v>542.02369999999996</v>
      </c>
      <c r="S41" s="2">
        <v>555.04970000000003</v>
      </c>
      <c r="T41" s="2">
        <v>553.50170000000003</v>
      </c>
      <c r="U41" s="2">
        <v>564.38570000000004</v>
      </c>
      <c r="V41" s="2">
        <v>559.1771</v>
      </c>
      <c r="W41" s="2">
        <v>567.4384</v>
      </c>
      <c r="X41" s="2">
        <v>561.78859999999997</v>
      </c>
      <c r="Y41" s="2">
        <v>568.41129999999998</v>
      </c>
      <c r="Z41" s="2">
        <v>571.90750000000003</v>
      </c>
      <c r="AA41" s="2">
        <v>572.60199999999998</v>
      </c>
      <c r="AB41" s="2">
        <v>541.75760416666606</v>
      </c>
      <c r="AC41" s="2"/>
    </row>
    <row r="42" spans="3:29" x14ac:dyDescent="0.35">
      <c r="C42" t="s">
        <v>66</v>
      </c>
      <c r="D42" s="2">
        <v>174.09649999999999</v>
      </c>
      <c r="E42" s="2">
        <v>174.7166</v>
      </c>
      <c r="F42" s="2">
        <v>170.72210000000001</v>
      </c>
      <c r="G42" s="2">
        <v>150.62710000000001</v>
      </c>
      <c r="H42" s="2">
        <v>156.3657</v>
      </c>
      <c r="I42" s="2">
        <v>157.42660000000001</v>
      </c>
      <c r="J42" s="2">
        <v>160.7732</v>
      </c>
      <c r="K42" s="2">
        <v>163.69040000000001</v>
      </c>
      <c r="L42" s="2">
        <v>162.8409</v>
      </c>
      <c r="M42" s="2">
        <v>166.04089999999999</v>
      </c>
      <c r="N42" s="2">
        <v>172.81209999999999</v>
      </c>
      <c r="O42" s="2">
        <v>182.39930000000001</v>
      </c>
      <c r="P42" s="2">
        <v>192.30170000000001</v>
      </c>
      <c r="Q42" s="2">
        <v>200.33949999999999</v>
      </c>
      <c r="R42" s="2">
        <v>207.91970000000001</v>
      </c>
      <c r="S42" s="2">
        <v>219.072</v>
      </c>
      <c r="T42" s="2">
        <v>230.035</v>
      </c>
      <c r="U42" s="2">
        <v>226.12540000000001</v>
      </c>
      <c r="V42" s="2">
        <v>236.32830000000001</v>
      </c>
      <c r="W42" s="2">
        <v>235.22319999999999</v>
      </c>
      <c r="X42" s="2">
        <v>235.61150000000001</v>
      </c>
      <c r="Y42" s="2">
        <v>234.33439999999999</v>
      </c>
      <c r="Z42" s="2">
        <v>243.75720000000001</v>
      </c>
      <c r="AA42" s="2">
        <v>240.59790000000001</v>
      </c>
      <c r="AB42" s="2">
        <v>195.58988333333301</v>
      </c>
      <c r="AC42" s="2"/>
    </row>
    <row r="43" spans="3:29" x14ac:dyDescent="0.35">
      <c r="C43" t="s">
        <v>67</v>
      </c>
      <c r="D43" s="2">
        <v>8918.6039999999994</v>
      </c>
      <c r="E43" s="2">
        <v>10132.040000000001</v>
      </c>
      <c r="F43" s="2">
        <v>10122.65</v>
      </c>
      <c r="G43" s="2">
        <v>10639.54</v>
      </c>
      <c r="H43" s="2">
        <v>10685.09</v>
      </c>
      <c r="I43" s="2">
        <v>10674.88</v>
      </c>
      <c r="J43" s="2">
        <v>10680.73</v>
      </c>
      <c r="K43" s="2">
        <v>10740.08</v>
      </c>
      <c r="L43" s="2">
        <v>10717.18</v>
      </c>
      <c r="M43" s="2">
        <v>10738.82</v>
      </c>
      <c r="N43" s="2">
        <v>10786.83</v>
      </c>
      <c r="O43" s="2">
        <v>10813.83</v>
      </c>
      <c r="P43" s="2">
        <v>10850.9</v>
      </c>
      <c r="Q43" s="2">
        <v>10908.79</v>
      </c>
      <c r="R43" s="2">
        <v>10929.44</v>
      </c>
      <c r="S43" s="2">
        <v>10981.83</v>
      </c>
      <c r="T43" s="2">
        <v>11025.19</v>
      </c>
      <c r="U43" s="2">
        <v>11049.71</v>
      </c>
      <c r="V43" s="2">
        <v>11103.64</v>
      </c>
      <c r="W43" s="2">
        <v>11158.23</v>
      </c>
      <c r="X43" s="2">
        <v>11184.68</v>
      </c>
      <c r="Y43" s="2">
        <v>11223.1</v>
      </c>
      <c r="Z43" s="2">
        <v>11313.62</v>
      </c>
      <c r="AA43" s="2">
        <v>11320.25</v>
      </c>
      <c r="AB43" s="2">
        <v>10779.152249999999</v>
      </c>
      <c r="AC43" s="2"/>
    </row>
    <row r="44" spans="3:29" x14ac:dyDescent="0.35">
      <c r="C44" t="s">
        <v>68</v>
      </c>
      <c r="D44" s="2">
        <v>7058.8440000000001</v>
      </c>
      <c r="E44" s="2">
        <v>6847.7950000000001</v>
      </c>
      <c r="F44" s="2">
        <v>6399.4340000000002</v>
      </c>
      <c r="G44" s="2">
        <v>6470.4059999999999</v>
      </c>
      <c r="H44" s="2">
        <v>6512.4430000000002</v>
      </c>
      <c r="I44" s="2">
        <v>4844.8990000000003</v>
      </c>
      <c r="J44" s="2">
        <v>4193.3909999999996</v>
      </c>
      <c r="K44" s="2">
        <v>3927.0039999999999</v>
      </c>
      <c r="L44" s="2">
        <v>3521.4540000000002</v>
      </c>
      <c r="M44" s="2">
        <v>3442.56</v>
      </c>
      <c r="N44" s="2">
        <v>3454.7260000000001</v>
      </c>
      <c r="O44" s="2">
        <v>3345.0430000000001</v>
      </c>
      <c r="P44" s="2">
        <v>3039.1179999999999</v>
      </c>
      <c r="Q44" s="2">
        <v>2722.59</v>
      </c>
      <c r="R44" s="2">
        <v>2498.25</v>
      </c>
      <c r="S44" s="2">
        <v>2132.3000000000002</v>
      </c>
      <c r="T44" s="2">
        <v>1894.633</v>
      </c>
      <c r="U44" s="2">
        <v>1795.0250000000001</v>
      </c>
      <c r="V44" s="2">
        <v>1647.9059999999999</v>
      </c>
      <c r="W44" s="2">
        <v>1463.1980000000001</v>
      </c>
      <c r="X44" s="2">
        <v>1375.088</v>
      </c>
      <c r="Y44" s="2">
        <v>1294.511</v>
      </c>
      <c r="Z44" s="2">
        <v>1402.74</v>
      </c>
      <c r="AA44" s="2">
        <v>1104.443</v>
      </c>
      <c r="AB44" s="2">
        <v>3432.8250416666601</v>
      </c>
      <c r="AC44" s="2"/>
    </row>
    <row r="45" spans="3:29" x14ac:dyDescent="0.35">
      <c r="C45" t="s">
        <v>69</v>
      </c>
      <c r="D45" s="2">
        <v>54.285299999999999</v>
      </c>
      <c r="E45" s="2">
        <v>54.140799999999999</v>
      </c>
      <c r="F45" s="2">
        <v>53.467149999999997</v>
      </c>
      <c r="G45" s="2">
        <v>53.159309999999998</v>
      </c>
      <c r="H45" s="2">
        <v>53.152610000000003</v>
      </c>
      <c r="I45" s="2">
        <v>52.755229999999997</v>
      </c>
      <c r="J45" s="2">
        <v>52.475850000000001</v>
      </c>
      <c r="K45" s="2">
        <v>52.067340000000002</v>
      </c>
      <c r="L45" s="2">
        <v>51.914230000000003</v>
      </c>
      <c r="M45" s="2">
        <v>51.745939999999997</v>
      </c>
      <c r="N45" s="2">
        <v>51.764479999999999</v>
      </c>
      <c r="O45" s="2">
        <v>51.441360000000003</v>
      </c>
      <c r="P45" s="2">
        <v>51.164560000000002</v>
      </c>
      <c r="Q45" s="2">
        <v>50.464280000000002</v>
      </c>
      <c r="R45" s="2">
        <v>49.783749999999998</v>
      </c>
      <c r="S45" s="2">
        <v>49.385219999999997</v>
      </c>
      <c r="T45" s="2">
        <v>49.074219999999997</v>
      </c>
      <c r="U45" s="2">
        <v>48.601289999999999</v>
      </c>
      <c r="V45" s="2">
        <v>47.895359999999997</v>
      </c>
      <c r="W45" s="2">
        <v>47.606499999999997</v>
      </c>
      <c r="X45" s="2">
        <v>47.19115</v>
      </c>
      <c r="Y45" s="2">
        <v>46.42727</v>
      </c>
      <c r="Z45" s="2">
        <v>46.324959999999997</v>
      </c>
      <c r="AA45" s="2">
        <v>45.978769999999997</v>
      </c>
      <c r="AB45" s="2">
        <v>50.511122083333298</v>
      </c>
      <c r="AC45" s="2"/>
    </row>
    <row r="46" spans="3:29" x14ac:dyDescent="0.35">
      <c r="C46" t="s">
        <v>70</v>
      </c>
      <c r="D46" s="2">
        <v>3486.3470000000002</v>
      </c>
      <c r="E46" s="2">
        <v>3488.377</v>
      </c>
      <c r="F46" s="2">
        <v>3489.6950000000002</v>
      </c>
      <c r="G46" s="2">
        <v>3496.1579999999999</v>
      </c>
      <c r="H46" s="2">
        <v>3478.8719999999998</v>
      </c>
      <c r="I46" s="2">
        <v>3482.5940000000001</v>
      </c>
      <c r="J46" s="2">
        <v>3486.95</v>
      </c>
      <c r="K46" s="2">
        <v>3493.0819999999999</v>
      </c>
      <c r="L46" s="2">
        <v>3497.1410000000001</v>
      </c>
      <c r="M46" s="2">
        <v>3504.585</v>
      </c>
      <c r="N46" s="2">
        <v>3508.9369999999999</v>
      </c>
      <c r="O46" s="2">
        <v>3516.4259999999999</v>
      </c>
      <c r="P46" s="2">
        <v>3523.1930000000002</v>
      </c>
      <c r="Q46" s="2">
        <v>3535.7109999999998</v>
      </c>
      <c r="R46" s="2">
        <v>3545.8069999999998</v>
      </c>
      <c r="S46" s="2">
        <v>3558.7170000000001</v>
      </c>
      <c r="T46" s="2">
        <v>3569.8820000000001</v>
      </c>
      <c r="U46" s="2">
        <v>3580.7080000000001</v>
      </c>
      <c r="V46" s="2">
        <v>3592.4859999999999</v>
      </c>
      <c r="W46" s="2">
        <v>3605.4059999999999</v>
      </c>
      <c r="X46" s="2">
        <v>3617.5859999999998</v>
      </c>
      <c r="Y46" s="2">
        <v>3629.7649999999999</v>
      </c>
      <c r="Z46" s="2">
        <v>3641.1950000000002</v>
      </c>
      <c r="AA46" s="2">
        <v>3654.125</v>
      </c>
      <c r="AB46" s="2">
        <v>3540.9893750000001</v>
      </c>
      <c r="AC46" s="2"/>
    </row>
    <row r="47" spans="3:29" x14ac:dyDescent="0.35">
      <c r="C47" t="s">
        <v>467</v>
      </c>
      <c r="D47" s="2">
        <v>0.53773389999999999</v>
      </c>
      <c r="E47" s="2">
        <v>5.0601260000000002E-2</v>
      </c>
      <c r="F47" s="2">
        <v>0.203241</v>
      </c>
      <c r="G47" s="2">
        <v>0.66787459999999998</v>
      </c>
      <c r="H47" s="2">
        <v>0.91144309999999995</v>
      </c>
      <c r="I47" s="2">
        <v>1.6271450000000001</v>
      </c>
      <c r="J47" s="2">
        <v>1.2822849999999999</v>
      </c>
      <c r="K47" s="2">
        <v>0.75379419999999997</v>
      </c>
      <c r="L47" s="2">
        <v>1.2874369999999999</v>
      </c>
      <c r="M47" s="2">
        <v>1.1940949999999999</v>
      </c>
      <c r="N47" s="2">
        <v>0.8647899</v>
      </c>
      <c r="O47" s="2">
        <v>1.2548090000000001</v>
      </c>
      <c r="P47" s="2">
        <v>1.2762420000000001</v>
      </c>
      <c r="Q47" s="2">
        <v>1.3174060000000001</v>
      </c>
      <c r="R47" s="2">
        <v>1.0410410000000001</v>
      </c>
      <c r="S47" s="2">
        <v>1.3775550000000001</v>
      </c>
      <c r="T47" s="2">
        <v>1.5629949999999999</v>
      </c>
      <c r="U47" s="2">
        <v>1.4531289999999999</v>
      </c>
      <c r="V47" s="2">
        <v>1.7602599999999999</v>
      </c>
      <c r="W47" s="2">
        <v>2.345081</v>
      </c>
      <c r="X47" s="2">
        <v>2.8990049999999998</v>
      </c>
      <c r="Y47" s="2">
        <v>4.3258799999999997</v>
      </c>
      <c r="Z47" s="2">
        <v>5.1698690000000003</v>
      </c>
      <c r="AA47" s="2">
        <v>5.2323060000000003</v>
      </c>
      <c r="AB47" s="2">
        <v>1.683167415</v>
      </c>
      <c r="AC47" s="2"/>
    </row>
    <row r="48" spans="3:29" x14ac:dyDescent="0.35">
      <c r="C48" t="s">
        <v>71</v>
      </c>
      <c r="D48" s="2">
        <v>0.72389040000000004</v>
      </c>
      <c r="E48" s="2">
        <v>0.28390759999999998</v>
      </c>
      <c r="F48" s="2">
        <v>0.61891419999999997</v>
      </c>
      <c r="G48" s="2">
        <v>1.004602</v>
      </c>
      <c r="H48" s="2">
        <v>1.5918669999999999</v>
      </c>
      <c r="I48" s="2">
        <v>1.778991</v>
      </c>
      <c r="J48" s="2">
        <v>1.621532</v>
      </c>
      <c r="K48" s="2">
        <v>1.1808650000000001</v>
      </c>
      <c r="L48" s="2">
        <v>1.42746</v>
      </c>
      <c r="M48" s="2">
        <v>1.2912170000000001</v>
      </c>
      <c r="N48" s="2">
        <v>0.87563469999999999</v>
      </c>
      <c r="O48" s="2">
        <v>1.2655559999999999</v>
      </c>
      <c r="P48" s="2">
        <v>1.148636</v>
      </c>
      <c r="Q48" s="2">
        <v>1.29559</v>
      </c>
      <c r="R48" s="2">
        <v>0.86796989999999996</v>
      </c>
      <c r="S48" s="2">
        <v>0.94282200000000005</v>
      </c>
      <c r="T48" s="2">
        <v>1.0376939999999999</v>
      </c>
      <c r="U48" s="2">
        <v>1.028843</v>
      </c>
      <c r="V48" s="2">
        <v>1.0754539999999999</v>
      </c>
      <c r="W48" s="2">
        <v>1.06372</v>
      </c>
      <c r="X48" s="2">
        <v>1.2935840000000001</v>
      </c>
      <c r="Y48" s="2">
        <v>1.3577379999999999</v>
      </c>
      <c r="Z48" s="2">
        <v>1.198896</v>
      </c>
      <c r="AA48" s="2">
        <v>0.53224000000000005</v>
      </c>
      <c r="AB48" s="2">
        <v>1.104484325</v>
      </c>
      <c r="AC48" s="2"/>
    </row>
    <row r="49" spans="3:29" x14ac:dyDescent="0.35">
      <c r="C49" t="s">
        <v>468</v>
      </c>
      <c r="D49" s="2">
        <v>52.229100000000003</v>
      </c>
      <c r="E49" s="2">
        <v>52.665379999999999</v>
      </c>
      <c r="F49" s="2">
        <v>58.639029999999998</v>
      </c>
      <c r="G49" s="2">
        <v>64.757580000000004</v>
      </c>
      <c r="H49" s="2">
        <v>70.52919</v>
      </c>
      <c r="I49" s="2">
        <v>68.254440000000002</v>
      </c>
      <c r="J49" s="2">
        <v>69.962720000000004</v>
      </c>
      <c r="K49" s="2">
        <v>69.897639999999996</v>
      </c>
      <c r="L49" s="2">
        <v>76.501490000000004</v>
      </c>
      <c r="M49" s="2">
        <v>76.231740000000002</v>
      </c>
      <c r="N49" s="2">
        <v>74.052890000000005</v>
      </c>
      <c r="O49" s="2">
        <v>75.677989999999994</v>
      </c>
      <c r="P49" s="2">
        <v>75.539590000000004</v>
      </c>
      <c r="Q49" s="2">
        <v>79.771050000000002</v>
      </c>
      <c r="R49" s="2">
        <v>75.615319999999997</v>
      </c>
      <c r="S49" s="2">
        <v>76.217839999999995</v>
      </c>
      <c r="T49" s="2">
        <v>74.995990000000006</v>
      </c>
      <c r="U49" s="2">
        <v>73.762370000000004</v>
      </c>
      <c r="V49" s="2">
        <v>73.406239999999997</v>
      </c>
      <c r="W49" s="2">
        <v>77.353740000000002</v>
      </c>
      <c r="X49" s="2">
        <v>78.406850000000006</v>
      </c>
      <c r="Y49" s="2">
        <v>84.945729999999998</v>
      </c>
      <c r="Z49" s="2">
        <v>85.555760000000006</v>
      </c>
      <c r="AA49" s="2">
        <v>84.651520000000005</v>
      </c>
      <c r="AB49" s="2">
        <v>72.900882916666603</v>
      </c>
      <c r="AC49" s="2"/>
    </row>
    <row r="50" spans="3:29" x14ac:dyDescent="0.35">
      <c r="C50" t="s">
        <v>469</v>
      </c>
      <c r="D50" s="2">
        <v>306.11399999999998</v>
      </c>
      <c r="E50" s="2">
        <v>306.07369999999997</v>
      </c>
      <c r="F50" s="2">
        <v>305.62650000000002</v>
      </c>
      <c r="G50" s="2">
        <v>305.4588</v>
      </c>
      <c r="H50" s="2">
        <v>305.36430000000001</v>
      </c>
      <c r="I50" s="2">
        <v>305.20870000000002</v>
      </c>
      <c r="J50" s="2">
        <v>304.55869999999999</v>
      </c>
      <c r="K50" s="2">
        <v>304.11169999999998</v>
      </c>
      <c r="L50" s="2">
        <v>304.02679999999998</v>
      </c>
      <c r="M50" s="2">
        <v>302.99669999999998</v>
      </c>
      <c r="N50" s="2">
        <v>303.64850000000001</v>
      </c>
      <c r="O50" s="2">
        <v>302.21899999999999</v>
      </c>
      <c r="P50" s="2">
        <v>301.44069999999999</v>
      </c>
      <c r="Q50" s="2">
        <v>300.55410000000001</v>
      </c>
      <c r="R50" s="2">
        <v>299.23599999999999</v>
      </c>
      <c r="S50" s="2">
        <v>296.84910000000002</v>
      </c>
      <c r="T50" s="2">
        <v>296.05009999999999</v>
      </c>
      <c r="U50" s="2">
        <v>293.79969999999997</v>
      </c>
      <c r="V50" s="2">
        <v>293.00279999999998</v>
      </c>
      <c r="W50" s="2">
        <v>291.29829999999998</v>
      </c>
      <c r="X50" s="2">
        <v>288.3929</v>
      </c>
      <c r="Y50" s="2">
        <v>286.01960000000003</v>
      </c>
      <c r="Z50" s="2">
        <v>286.39319999999998</v>
      </c>
      <c r="AA50" s="2">
        <v>284.37709999999998</v>
      </c>
      <c r="AB50" s="2">
        <v>298.867541666666</v>
      </c>
      <c r="AC50" s="2"/>
    </row>
    <row r="51" spans="3:29" x14ac:dyDescent="0.35">
      <c r="C51" t="s">
        <v>72</v>
      </c>
      <c r="D51" s="2">
        <v>1789.4870000000001</v>
      </c>
      <c r="E51" s="2">
        <v>2456.308</v>
      </c>
      <c r="F51" s="2">
        <v>2942.6489999999999</v>
      </c>
      <c r="G51" s="2">
        <v>3432.87</v>
      </c>
      <c r="H51" s="2">
        <v>3759.67</v>
      </c>
      <c r="I51" s="2">
        <v>4043.9160000000002</v>
      </c>
      <c r="J51" s="2">
        <v>4317.1149999999998</v>
      </c>
      <c r="K51" s="2">
        <v>4605.049</v>
      </c>
      <c r="L51" s="2">
        <v>4886.1549999999997</v>
      </c>
      <c r="M51" s="2">
        <v>5053.098</v>
      </c>
      <c r="N51" s="2">
        <v>5224.2830000000004</v>
      </c>
      <c r="O51" s="2">
        <v>5393.6769999999997</v>
      </c>
      <c r="P51" s="2">
        <v>5561.5309999999999</v>
      </c>
      <c r="Q51" s="2">
        <v>5734.8130000000001</v>
      </c>
      <c r="R51" s="2">
        <v>5869.268</v>
      </c>
      <c r="S51" s="2">
        <v>6016.0529999999999</v>
      </c>
      <c r="T51" s="2">
        <v>6169.375</v>
      </c>
      <c r="U51" s="2">
        <v>6312.933</v>
      </c>
      <c r="V51" s="2">
        <v>6455.8530000000001</v>
      </c>
      <c r="W51" s="2">
        <v>6620.85</v>
      </c>
      <c r="X51" s="2">
        <v>6756.4440000000004</v>
      </c>
      <c r="Y51" s="2">
        <v>6890.201</v>
      </c>
      <c r="Z51" s="2">
        <v>6880.7520000000004</v>
      </c>
      <c r="AA51" s="2">
        <v>7006.1750000000002</v>
      </c>
      <c r="AB51" s="2">
        <v>5174.1052083333298</v>
      </c>
      <c r="AC51" s="2"/>
    </row>
    <row r="52" spans="3:29" x14ac:dyDescent="0.35">
      <c r="C52" t="s">
        <v>73</v>
      </c>
      <c r="D52" s="2">
        <v>2910.605</v>
      </c>
      <c r="E52" s="2">
        <v>2908.873</v>
      </c>
      <c r="F52" s="2">
        <v>2906.643</v>
      </c>
      <c r="G52" s="2">
        <v>2907.9479999999999</v>
      </c>
      <c r="H52" s="2">
        <v>2910.393</v>
      </c>
      <c r="I52" s="2">
        <v>2911.9279999999999</v>
      </c>
      <c r="J52" s="2">
        <v>2905.741</v>
      </c>
      <c r="K52" s="2">
        <v>2907.6329999999998</v>
      </c>
      <c r="L52" s="2">
        <v>2907.3580000000002</v>
      </c>
      <c r="M52" s="2">
        <v>2907.02</v>
      </c>
      <c r="N52" s="2">
        <v>2909.8890000000001</v>
      </c>
      <c r="O52" s="2">
        <v>2908.9650000000001</v>
      </c>
      <c r="P52" s="2">
        <v>2905.8789999999999</v>
      </c>
      <c r="Q52" s="2">
        <v>2905.085</v>
      </c>
      <c r="R52" s="2">
        <v>2902.7469999999998</v>
      </c>
      <c r="S52" s="2">
        <v>2905.5189999999998</v>
      </c>
      <c r="T52" s="2">
        <v>2905</v>
      </c>
      <c r="U52" s="2">
        <v>2903.1840000000002</v>
      </c>
      <c r="V52" s="2">
        <v>2895.8980000000001</v>
      </c>
      <c r="W52" s="2">
        <v>2896.2</v>
      </c>
      <c r="X52" s="2">
        <v>2894.1669999999999</v>
      </c>
      <c r="Y52" s="2">
        <v>2893.9169999999999</v>
      </c>
      <c r="Z52" s="2">
        <v>2886.0030000000002</v>
      </c>
      <c r="AA52" s="2">
        <v>2885.6860000000001</v>
      </c>
      <c r="AB52" s="2">
        <v>2903.428375</v>
      </c>
      <c r="AC52" s="2"/>
    </row>
    <row r="53" spans="3:29" x14ac:dyDescent="0.35">
      <c r="C53" t="s">
        <v>74</v>
      </c>
      <c r="D53" s="2">
        <v>0.41090500000000002</v>
      </c>
      <c r="E53" s="2">
        <v>8.4292610000000004E-3</v>
      </c>
      <c r="F53" s="2">
        <v>4.7993710000000002E-2</v>
      </c>
      <c r="G53" s="2">
        <v>0.19300580000000001</v>
      </c>
      <c r="H53" s="2">
        <v>0.1380837</v>
      </c>
      <c r="I53" s="2">
        <v>0.31822820000000002</v>
      </c>
      <c r="J53" s="2">
        <v>0.1784705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5.3963173791666597E-2</v>
      </c>
      <c r="AC53" s="2"/>
    </row>
    <row r="54" spans="3:29" x14ac:dyDescent="0.35">
      <c r="C54" t="s">
        <v>75</v>
      </c>
      <c r="D54" s="2">
        <v>91.907979999999995</v>
      </c>
      <c r="E54" s="2">
        <v>121.194</v>
      </c>
      <c r="F54" s="2">
        <v>166.38470000000001</v>
      </c>
      <c r="G54" s="2">
        <v>201.16239999999999</v>
      </c>
      <c r="H54" s="2">
        <v>238.81960000000001</v>
      </c>
      <c r="I54" s="2">
        <v>235.4357</v>
      </c>
      <c r="J54" s="2">
        <v>226.37629999999999</v>
      </c>
      <c r="K54" s="2">
        <v>187.8725</v>
      </c>
      <c r="L54" s="2">
        <v>237.7329</v>
      </c>
      <c r="M54" s="2">
        <v>214.001</v>
      </c>
      <c r="N54" s="2">
        <v>174.92609999999999</v>
      </c>
      <c r="O54" s="2">
        <v>188.6164</v>
      </c>
      <c r="P54" s="2">
        <v>183.49</v>
      </c>
      <c r="Q54" s="2">
        <v>199.4958</v>
      </c>
      <c r="R54" s="2">
        <v>155.95349999999999</v>
      </c>
      <c r="S54" s="2">
        <v>165.5427</v>
      </c>
      <c r="T54" s="2">
        <v>184.7627</v>
      </c>
      <c r="U54" s="2">
        <v>174.48609999999999</v>
      </c>
      <c r="V54" s="2">
        <v>172.6233</v>
      </c>
      <c r="W54" s="2">
        <v>204.18780000000001</v>
      </c>
      <c r="X54" s="2">
        <v>214.75819999999999</v>
      </c>
      <c r="Y54" s="2">
        <v>250.21940000000001</v>
      </c>
      <c r="Z54" s="2">
        <v>255.03710000000001</v>
      </c>
      <c r="AA54" s="2">
        <v>220.50960000000001</v>
      </c>
      <c r="AB54" s="2">
        <v>194.3956575</v>
      </c>
      <c r="AC54" s="2"/>
    </row>
    <row r="55" spans="3:29" x14ac:dyDescent="0.35">
      <c r="C55" t="s">
        <v>76</v>
      </c>
      <c r="D55" s="2">
        <v>8.7881999999999998</v>
      </c>
      <c r="E55" s="2">
        <v>8.7433200000000006</v>
      </c>
      <c r="F55" s="2">
        <v>8.4993549999999995</v>
      </c>
      <c r="G55" s="2">
        <v>8.442869</v>
      </c>
      <c r="H55" s="2">
        <v>8.4637150000000005</v>
      </c>
      <c r="I55" s="2">
        <v>8.3649989999999992</v>
      </c>
      <c r="J55" s="2">
        <v>8.2913689999999995</v>
      </c>
      <c r="K55" s="2">
        <v>8.1692330000000002</v>
      </c>
      <c r="L55" s="2">
        <v>8.1280780000000004</v>
      </c>
      <c r="M55" s="2">
        <v>8.0580130000000008</v>
      </c>
      <c r="N55" s="2">
        <v>8.0713340000000002</v>
      </c>
      <c r="O55" s="2">
        <v>8.0111159999999995</v>
      </c>
      <c r="P55" s="2">
        <v>7.8619139999999996</v>
      </c>
      <c r="Q55" s="2">
        <v>7.7336559999999999</v>
      </c>
      <c r="R55" s="2">
        <v>7.527304</v>
      </c>
      <c r="S55" s="2">
        <v>7.4625269999999997</v>
      </c>
      <c r="T55" s="2">
        <v>7.3704029999999996</v>
      </c>
      <c r="U55" s="2">
        <v>7.2268879999999998</v>
      </c>
      <c r="V55" s="2">
        <v>7.03667</v>
      </c>
      <c r="W55" s="2">
        <v>6.9524439999999998</v>
      </c>
      <c r="X55" s="2">
        <v>6.832503</v>
      </c>
      <c r="Y55" s="2">
        <v>6.648765</v>
      </c>
      <c r="Z55" s="2">
        <v>6.6042769999999997</v>
      </c>
      <c r="AA55" s="2">
        <v>6.5086339999999998</v>
      </c>
      <c r="AB55" s="2">
        <v>7.7415660833333302</v>
      </c>
      <c r="AC55" s="2"/>
    </row>
    <row r="56" spans="3:29" x14ac:dyDescent="0.35">
      <c r="C56" t="s">
        <v>77</v>
      </c>
      <c r="D56" s="2">
        <v>25.656680000000001</v>
      </c>
      <c r="E56" s="2">
        <v>25.41591</v>
      </c>
      <c r="F56" s="2">
        <v>24.714860000000002</v>
      </c>
      <c r="G56" s="2">
        <v>24.723109999999998</v>
      </c>
      <c r="H56" s="2">
        <v>25.029029999999999</v>
      </c>
      <c r="I56" s="2">
        <v>24.46247</v>
      </c>
      <c r="J56" s="2">
        <v>24.363759999999999</v>
      </c>
      <c r="K56" s="2">
        <v>23.972190000000001</v>
      </c>
      <c r="L56" s="2">
        <v>23.762630000000001</v>
      </c>
      <c r="M56" s="2">
        <v>23.52308</v>
      </c>
      <c r="N56" s="2">
        <v>23.419039999999999</v>
      </c>
      <c r="O56" s="2">
        <v>23.35406</v>
      </c>
      <c r="P56" s="2">
        <v>23.061920000000001</v>
      </c>
      <c r="Q56" s="2">
        <v>22.819019999999998</v>
      </c>
      <c r="R56" s="2">
        <v>22.502600000000001</v>
      </c>
      <c r="S56" s="2">
        <v>22.308630000000001</v>
      </c>
      <c r="T56" s="2">
        <v>22.044599999999999</v>
      </c>
      <c r="U56" s="2">
        <v>21.785270000000001</v>
      </c>
      <c r="V56" s="2">
        <v>21.326429999999998</v>
      </c>
      <c r="W56" s="2">
        <v>21.123830000000002</v>
      </c>
      <c r="X56" s="2">
        <v>20.92493</v>
      </c>
      <c r="Y56" s="2">
        <v>20.446829999999999</v>
      </c>
      <c r="Z56" s="2">
        <v>20.40971</v>
      </c>
      <c r="AA56" s="2">
        <v>20.216270000000002</v>
      </c>
      <c r="AB56" s="2">
        <v>22.973619166666602</v>
      </c>
      <c r="AC56" s="2"/>
    </row>
    <row r="57" spans="3:29" x14ac:dyDescent="0.35">
      <c r="C57" t="s">
        <v>78</v>
      </c>
      <c r="D57" s="2">
        <v>1352.4880000000001</v>
      </c>
      <c r="E57" s="2">
        <v>1388.3330000000001</v>
      </c>
      <c r="F57" s="2">
        <v>1417.5419999999999</v>
      </c>
      <c r="G57" s="2">
        <v>1447.317</v>
      </c>
      <c r="H57" s="2">
        <v>1477.4559999999999</v>
      </c>
      <c r="I57" s="2">
        <v>1508.453</v>
      </c>
      <c r="J57" s="2">
        <v>1537.4960000000001</v>
      </c>
      <c r="K57" s="2">
        <v>1565.991</v>
      </c>
      <c r="L57" s="2">
        <v>1596.528</v>
      </c>
      <c r="M57" s="2">
        <v>1624.499</v>
      </c>
      <c r="N57" s="2">
        <v>1659.232</v>
      </c>
      <c r="O57" s="2">
        <v>1682.461</v>
      </c>
      <c r="P57" s="2">
        <v>1716.2529999999999</v>
      </c>
      <c r="Q57" s="2">
        <v>1747.758</v>
      </c>
      <c r="R57" s="2">
        <v>1783.088</v>
      </c>
      <c r="S57" s="2">
        <v>1818.7249999999999</v>
      </c>
      <c r="T57" s="2">
        <v>1866.7329999999999</v>
      </c>
      <c r="U57" s="2">
        <v>1907.0809999999999</v>
      </c>
      <c r="V57" s="2">
        <v>1962.079</v>
      </c>
      <c r="W57" s="2">
        <v>2012.7070000000001</v>
      </c>
      <c r="X57" s="2">
        <v>2061.8020000000001</v>
      </c>
      <c r="Y57" s="2">
        <v>2114.0129999999999</v>
      </c>
      <c r="Z57" s="2">
        <v>2192.8319999999999</v>
      </c>
      <c r="AA57" s="2">
        <v>2251.6410000000001</v>
      </c>
      <c r="AB57" s="2">
        <v>1737.18783333333</v>
      </c>
      <c r="AC57" s="2"/>
    </row>
    <row r="58" spans="3:29" x14ac:dyDescent="0.35">
      <c r="C58" t="s">
        <v>79</v>
      </c>
      <c r="D58" s="2">
        <v>51.692749999999997</v>
      </c>
      <c r="E58" s="2">
        <v>40.213419999999999</v>
      </c>
      <c r="F58" s="2">
        <v>36.508589999999998</v>
      </c>
      <c r="G58" s="2">
        <v>28.339179999999999</v>
      </c>
      <c r="H58" s="2">
        <v>13.575699999999999</v>
      </c>
      <c r="I58" s="2">
        <v>8.7544020000000007</v>
      </c>
      <c r="J58" s="2">
        <v>6.8170590000000004</v>
      </c>
      <c r="K58" s="2">
        <v>6.5539440000000004</v>
      </c>
      <c r="L58" s="2">
        <v>4.7963180000000003</v>
      </c>
      <c r="M58" s="2">
        <v>4.5878610000000002</v>
      </c>
      <c r="N58" s="2">
        <v>4.5399320000000003</v>
      </c>
      <c r="O58" s="2">
        <v>3.7883019999999998</v>
      </c>
      <c r="P58" s="2">
        <v>3.5253610000000002</v>
      </c>
      <c r="Q58" s="2">
        <v>3.7523469999999999</v>
      </c>
      <c r="R58" s="2">
        <v>3.3732310000000001</v>
      </c>
      <c r="S58" s="2">
        <v>2.5916769999999998</v>
      </c>
      <c r="T58" s="2">
        <v>2.0987369999999999</v>
      </c>
      <c r="U58" s="2">
        <v>1.7786690000000001</v>
      </c>
      <c r="V58" s="2">
        <v>1.5999760000000001</v>
      </c>
      <c r="W58" s="2">
        <v>0.90193959999999995</v>
      </c>
      <c r="X58" s="2">
        <v>0.74707259999999998</v>
      </c>
      <c r="Y58" s="2">
        <v>0.97640930000000004</v>
      </c>
      <c r="Z58" s="2">
        <v>0.91322769999999998</v>
      </c>
      <c r="AA58" s="2">
        <v>0.41065750000000001</v>
      </c>
      <c r="AB58" s="2">
        <v>9.7015317791666593</v>
      </c>
      <c r="AC58" s="2"/>
    </row>
    <row r="59" spans="3:29" x14ac:dyDescent="0.35">
      <c r="C59" t="s">
        <v>80</v>
      </c>
      <c r="D59" s="2">
        <v>2180.1410000000001</v>
      </c>
      <c r="E59" s="2">
        <v>1981.337</v>
      </c>
      <c r="F59" s="2">
        <v>1854.26</v>
      </c>
      <c r="G59" s="2">
        <v>695.47580000000005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279.63390833333301</v>
      </c>
      <c r="AC59" s="2"/>
    </row>
    <row r="60" spans="3:29" x14ac:dyDescent="0.35">
      <c r="C60" t="s">
        <v>81</v>
      </c>
      <c r="D60" s="2">
        <v>773.65390000000002</v>
      </c>
      <c r="E60" s="2">
        <v>771.59910000000002</v>
      </c>
      <c r="F60" s="2">
        <v>761.66539999999998</v>
      </c>
      <c r="G60" s="2">
        <v>763.41930000000002</v>
      </c>
      <c r="H60" s="2">
        <v>771.25099999999998</v>
      </c>
      <c r="I60" s="2">
        <v>765.85649999999998</v>
      </c>
      <c r="J60" s="2">
        <v>764.36270000000002</v>
      </c>
      <c r="K60" s="2">
        <v>759.72659999999996</v>
      </c>
      <c r="L60" s="2">
        <v>756.13599999999997</v>
      </c>
      <c r="M60" s="2">
        <v>753.5172</v>
      </c>
      <c r="N60" s="2">
        <v>752.03319999999997</v>
      </c>
      <c r="O60" s="2">
        <v>751.05809999999997</v>
      </c>
      <c r="P60" s="2">
        <v>743.68579999999997</v>
      </c>
      <c r="Q60" s="2">
        <v>738.93820000000005</v>
      </c>
      <c r="R60" s="2">
        <v>727.19470000000001</v>
      </c>
      <c r="S60" s="2">
        <v>720.05610000000001</v>
      </c>
      <c r="T60" s="2">
        <v>710.56799999999998</v>
      </c>
      <c r="U60" s="2">
        <v>702.16380000000004</v>
      </c>
      <c r="V60" s="2">
        <v>696.00229999999999</v>
      </c>
      <c r="W60" s="2">
        <v>685.8229</v>
      </c>
      <c r="X60" s="2">
        <v>677.1472</v>
      </c>
      <c r="Y60" s="2">
        <v>669.81529999999998</v>
      </c>
      <c r="Z60" s="2">
        <v>669.40170000000001</v>
      </c>
      <c r="AA60" s="2">
        <v>661.20500000000004</v>
      </c>
      <c r="AB60" s="2">
        <v>731.09500000000003</v>
      </c>
      <c r="AC60" s="2"/>
    </row>
    <row r="61" spans="3:29" x14ac:dyDescent="0.35">
      <c r="C61" t="s">
        <v>82</v>
      </c>
      <c r="D61" s="2">
        <v>334.82089999999999</v>
      </c>
      <c r="E61" s="2">
        <v>333.39960000000002</v>
      </c>
      <c r="F61" s="2">
        <v>328.94170000000003</v>
      </c>
      <c r="G61" s="2">
        <v>328.73050000000001</v>
      </c>
      <c r="H61" s="2">
        <v>328.50580000000002</v>
      </c>
      <c r="I61" s="2">
        <v>327.77089999999998</v>
      </c>
      <c r="J61" s="2">
        <v>324.04309999999998</v>
      </c>
      <c r="K61" s="2">
        <v>321.66660000000002</v>
      </c>
      <c r="L61" s="2">
        <v>319.76190000000003</v>
      </c>
      <c r="M61" s="2">
        <v>319.19279999999998</v>
      </c>
      <c r="N61" s="2">
        <v>321.25349999999997</v>
      </c>
      <c r="O61" s="2">
        <v>317.97669999999999</v>
      </c>
      <c r="P61" s="2">
        <v>317.22129999999999</v>
      </c>
      <c r="Q61" s="2">
        <v>315.40679999999998</v>
      </c>
      <c r="R61" s="2">
        <v>311.89409999999998</v>
      </c>
      <c r="S61" s="2">
        <v>309.74149999999997</v>
      </c>
      <c r="T61" s="2">
        <v>307.30059999999997</v>
      </c>
      <c r="U61" s="2">
        <v>305.10210000000001</v>
      </c>
      <c r="V61" s="2">
        <v>303.08429999999998</v>
      </c>
      <c r="W61" s="2">
        <v>297.18790000000001</v>
      </c>
      <c r="X61" s="2">
        <v>293.05560000000003</v>
      </c>
      <c r="Y61" s="2">
        <v>289.51209999999998</v>
      </c>
      <c r="Z61" s="2">
        <v>289.49889999999999</v>
      </c>
      <c r="AA61" s="2">
        <v>284.71230000000003</v>
      </c>
      <c r="AB61" s="2">
        <v>313.74089583333301</v>
      </c>
      <c r="AC61" s="2"/>
    </row>
    <row r="62" spans="3:29" x14ac:dyDescent="0.35">
      <c r="C62" t="s">
        <v>83</v>
      </c>
      <c r="D62" s="2">
        <v>-1.1331119999999999</v>
      </c>
      <c r="E62" s="2">
        <v>-0.86386260000000004</v>
      </c>
      <c r="F62" s="2">
        <v>-1.6590180000000001</v>
      </c>
      <c r="G62" s="2">
        <v>-2.6122899999999998</v>
      </c>
      <c r="H62" s="2">
        <v>-2.4450799999999999</v>
      </c>
      <c r="I62" s="2">
        <v>-2.9360179999999998</v>
      </c>
      <c r="J62" s="2">
        <v>-2.9791919999999998</v>
      </c>
      <c r="K62" s="2">
        <v>-2.6204809999999998</v>
      </c>
      <c r="L62" s="2">
        <v>-2.7327599999999999</v>
      </c>
      <c r="M62" s="2">
        <v>-2.6500499999999998</v>
      </c>
      <c r="N62" s="2">
        <v>-2.670849</v>
      </c>
      <c r="O62" s="2">
        <v>-2.6329180000000001</v>
      </c>
      <c r="P62" s="2">
        <v>-2.8770790000000002</v>
      </c>
      <c r="Q62" s="2">
        <v>-3.0034339999999999</v>
      </c>
      <c r="R62" s="2">
        <v>-3.0149659999999998</v>
      </c>
      <c r="S62" s="2">
        <v>-3.2683019999999998</v>
      </c>
      <c r="T62" s="2">
        <v>-3.532613</v>
      </c>
      <c r="U62" s="2">
        <v>-3.608231</v>
      </c>
      <c r="V62" s="2">
        <v>-3.7814890000000001</v>
      </c>
      <c r="W62" s="2">
        <v>-3.917872</v>
      </c>
      <c r="X62" s="2">
        <v>-4.057912</v>
      </c>
      <c r="Y62" s="2">
        <v>-4.1110480000000003</v>
      </c>
      <c r="Z62" s="2">
        <v>-4.2279749999999998</v>
      </c>
      <c r="AA62" s="2">
        <v>-4.2732060000000001</v>
      </c>
      <c r="AB62" s="2">
        <v>-2.9837398999999998</v>
      </c>
      <c r="AC62" s="2"/>
    </row>
    <row r="63" spans="3:29" x14ac:dyDescent="0.35">
      <c r="C63" t="s">
        <v>84</v>
      </c>
      <c r="D63" s="2">
        <v>-11.38367</v>
      </c>
      <c r="E63" s="2">
        <v>-11.30583</v>
      </c>
      <c r="F63" s="2">
        <v>-29.87584</v>
      </c>
      <c r="G63" s="2">
        <v>-70.190169999999995</v>
      </c>
      <c r="H63" s="2">
        <v>-58.885019999999997</v>
      </c>
      <c r="I63" s="2">
        <v>-78.552980000000005</v>
      </c>
      <c r="J63" s="2">
        <v>-93.237340000000003</v>
      </c>
      <c r="K63" s="2">
        <v>-82.913960000000003</v>
      </c>
      <c r="L63" s="2">
        <v>-87.207310000000007</v>
      </c>
      <c r="M63" s="2">
        <v>-92.069950000000006</v>
      </c>
      <c r="N63" s="2">
        <v>-98.452470000000005</v>
      </c>
      <c r="O63" s="2">
        <v>-108.95229999999999</v>
      </c>
      <c r="P63" s="2">
        <v>-122.0558</v>
      </c>
      <c r="Q63" s="2">
        <v>-136.3845</v>
      </c>
      <c r="R63" s="2">
        <v>-148.83840000000001</v>
      </c>
      <c r="S63" s="2">
        <v>-172.69499999999999</v>
      </c>
      <c r="T63" s="2">
        <v>-188.93620000000001</v>
      </c>
      <c r="U63" s="2">
        <v>-194.83070000000001</v>
      </c>
      <c r="V63" s="2">
        <v>-210.05549999999999</v>
      </c>
      <c r="W63" s="2">
        <v>-222.52850000000001</v>
      </c>
      <c r="X63" s="2">
        <v>-228.75550000000001</v>
      </c>
      <c r="Y63" s="2">
        <v>-235.73679999999999</v>
      </c>
      <c r="Z63" s="2">
        <v>-240.25059999999999</v>
      </c>
      <c r="AA63" s="2">
        <v>-250.26490000000001</v>
      </c>
      <c r="AB63" s="2">
        <v>-132.264968333333</v>
      </c>
      <c r="AC63" s="2"/>
    </row>
    <row r="64" spans="3:29" x14ac:dyDescent="0.35">
      <c r="C64" t="s">
        <v>85</v>
      </c>
      <c r="D64" s="2">
        <v>2262.1950000000002</v>
      </c>
      <c r="E64" s="2">
        <v>2352.2600000000002</v>
      </c>
      <c r="F64" s="2">
        <v>2428.3890000000001</v>
      </c>
      <c r="G64" s="2">
        <v>2492.163</v>
      </c>
      <c r="H64" s="2">
        <v>2638.2730000000001</v>
      </c>
      <c r="I64" s="2">
        <v>2746.701</v>
      </c>
      <c r="J64" s="2">
        <v>2856.4810000000002</v>
      </c>
      <c r="K64" s="2">
        <v>2857.1370000000002</v>
      </c>
      <c r="L64" s="2">
        <v>2867.788</v>
      </c>
      <c r="M64" s="2">
        <v>2964.0050000000001</v>
      </c>
      <c r="N64" s="2">
        <v>3051.5749999999998</v>
      </c>
      <c r="O64" s="2">
        <v>3133.3829999999998</v>
      </c>
      <c r="P64" s="2">
        <v>3212.2910000000002</v>
      </c>
      <c r="Q64" s="2">
        <v>3302.3069999999998</v>
      </c>
      <c r="R64" s="2">
        <v>3679.2109999999998</v>
      </c>
      <c r="S64" s="2">
        <v>4067.6860000000001</v>
      </c>
      <c r="T64" s="2">
        <v>4447.7929999999997</v>
      </c>
      <c r="U64" s="2">
        <v>4528.9070000000002</v>
      </c>
      <c r="V64" s="2">
        <v>4620.8580000000002</v>
      </c>
      <c r="W64" s="2">
        <v>4760.9340000000002</v>
      </c>
      <c r="X64" s="2">
        <v>4866.0770000000002</v>
      </c>
      <c r="Y64" s="2">
        <v>4978.0209999999997</v>
      </c>
      <c r="Z64" s="2">
        <v>5096.6779999999999</v>
      </c>
      <c r="AA64" s="2">
        <v>5189.8209999999999</v>
      </c>
      <c r="AB64" s="2">
        <v>3558.3722499999999</v>
      </c>
      <c r="AC64" s="2"/>
    </row>
    <row r="65" spans="3:29" x14ac:dyDescent="0.35">
      <c r="C65" t="s">
        <v>86</v>
      </c>
      <c r="D65" s="2">
        <v>22672.45</v>
      </c>
      <c r="E65" s="2">
        <v>23050.74</v>
      </c>
      <c r="F65" s="2">
        <v>23065.66</v>
      </c>
      <c r="G65" s="2">
        <v>22556.92</v>
      </c>
      <c r="H65" s="2">
        <v>22430.57</v>
      </c>
      <c r="I65" s="2">
        <v>21140.34</v>
      </c>
      <c r="J65" s="2">
        <v>20849.96</v>
      </c>
      <c r="K65" s="2">
        <v>20849.400000000001</v>
      </c>
      <c r="L65" s="2">
        <v>20798.62</v>
      </c>
      <c r="M65" s="2">
        <v>20967.89</v>
      </c>
      <c r="N65" s="2">
        <v>21213.71</v>
      </c>
      <c r="O65" s="2">
        <v>21371.98</v>
      </c>
      <c r="P65" s="2">
        <v>21302.27</v>
      </c>
      <c r="Q65" s="2">
        <v>21272.15</v>
      </c>
      <c r="R65" s="2">
        <v>21507.71</v>
      </c>
      <c r="S65" s="2">
        <v>21679.4</v>
      </c>
      <c r="T65" s="2">
        <v>22004.83</v>
      </c>
      <c r="U65" s="2">
        <v>22133.01</v>
      </c>
      <c r="V65" s="2">
        <v>22239.8</v>
      </c>
      <c r="W65" s="2">
        <v>22413.93</v>
      </c>
      <c r="X65" s="2">
        <v>22607.72</v>
      </c>
      <c r="Y65" s="2">
        <v>22843.01</v>
      </c>
      <c r="Z65" s="2">
        <v>23145.5</v>
      </c>
      <c r="AA65" s="2">
        <v>23063.49</v>
      </c>
      <c r="AB65" s="2">
        <v>21965.877499999999</v>
      </c>
      <c r="AC65" s="2"/>
    </row>
    <row r="66" spans="3:29" x14ac:dyDescent="0.35">
      <c r="C66" t="s">
        <v>87</v>
      </c>
      <c r="D66" s="2">
        <v>17664.82</v>
      </c>
      <c r="E66" s="2">
        <v>16983.11</v>
      </c>
      <c r="F66" s="2">
        <v>17057.62</v>
      </c>
      <c r="G66" s="2">
        <v>17663.39</v>
      </c>
      <c r="H66" s="2">
        <v>17822.84</v>
      </c>
      <c r="I66" s="2">
        <v>17919.96</v>
      </c>
      <c r="J66" s="2">
        <v>18056.490000000002</v>
      </c>
      <c r="K66" s="2">
        <v>18214.060000000001</v>
      </c>
      <c r="L66" s="2">
        <v>18369.8</v>
      </c>
      <c r="M66" s="2">
        <v>18499.88</v>
      </c>
      <c r="N66" s="2">
        <v>18693.52</v>
      </c>
      <c r="O66" s="2">
        <v>18856.87</v>
      </c>
      <c r="P66" s="2">
        <v>19008.830000000002</v>
      </c>
      <c r="Q66" s="2">
        <v>19171.919999999998</v>
      </c>
      <c r="R66" s="2">
        <v>19307.47</v>
      </c>
      <c r="S66" s="2">
        <v>19470.34</v>
      </c>
      <c r="T66" s="2">
        <v>19637.68</v>
      </c>
      <c r="U66" s="2">
        <v>19783.59</v>
      </c>
      <c r="V66" s="2">
        <v>19929.12</v>
      </c>
      <c r="W66" s="2">
        <v>20070.73</v>
      </c>
      <c r="X66" s="2">
        <v>20235.02</v>
      </c>
      <c r="Y66" s="2">
        <v>20412.39</v>
      </c>
      <c r="Z66" s="2">
        <v>20651.71</v>
      </c>
      <c r="AA66" s="2">
        <v>20774.61</v>
      </c>
      <c r="AB66" s="2">
        <v>18927.32375</v>
      </c>
      <c r="AC66" s="2"/>
    </row>
    <row r="67" spans="3:29" x14ac:dyDescent="0.35">
      <c r="C67" t="s">
        <v>88</v>
      </c>
      <c r="D67" s="2">
        <v>0</v>
      </c>
      <c r="E67" s="2">
        <v>328.42450000000002</v>
      </c>
      <c r="F67" s="2">
        <v>498.74770000000001</v>
      </c>
      <c r="G67" s="2">
        <v>490.38839999999999</v>
      </c>
      <c r="H67" s="2">
        <v>564.95770000000005</v>
      </c>
      <c r="I67" s="2">
        <v>860.77509999999995</v>
      </c>
      <c r="J67" s="2">
        <v>1376.7660000000001</v>
      </c>
      <c r="K67" s="2">
        <v>1632.385</v>
      </c>
      <c r="L67" s="2">
        <v>3038.346</v>
      </c>
      <c r="M67" s="2">
        <v>3254.8330000000001</v>
      </c>
      <c r="N67" s="2">
        <v>3237.3589999999999</v>
      </c>
      <c r="O67" s="2">
        <v>3239.3119999999999</v>
      </c>
      <c r="P67" s="2">
        <v>3206.6849999999999</v>
      </c>
      <c r="Q67" s="2">
        <v>3145.047</v>
      </c>
      <c r="R67" s="2">
        <v>3113.9789999999998</v>
      </c>
      <c r="S67" s="2">
        <v>3145.625</v>
      </c>
      <c r="T67" s="2">
        <v>3197.42</v>
      </c>
      <c r="U67" s="2">
        <v>3241.549</v>
      </c>
      <c r="V67" s="2">
        <v>3292.8890000000001</v>
      </c>
      <c r="W67" s="2">
        <v>3351.0680000000002</v>
      </c>
      <c r="X67" s="2">
        <v>3589.4279999999999</v>
      </c>
      <c r="Y67" s="2">
        <v>3822.5509999999999</v>
      </c>
      <c r="Z67" s="2">
        <v>3890.4870000000001</v>
      </c>
      <c r="AA67" s="2">
        <v>3933.2359999999999</v>
      </c>
      <c r="AB67" s="2">
        <v>2477.1774333333301</v>
      </c>
      <c r="AC67" s="2"/>
    </row>
    <row r="68" spans="3:29" x14ac:dyDescent="0.35">
      <c r="C68" t="s">
        <v>89</v>
      </c>
      <c r="D68" s="2">
        <v>0</v>
      </c>
      <c r="E68" s="2">
        <v>532.73860000000002</v>
      </c>
      <c r="F68" s="2">
        <v>549.90340000000003</v>
      </c>
      <c r="G68" s="2">
        <v>563.13289999999995</v>
      </c>
      <c r="H68" s="2">
        <v>640.98599999999999</v>
      </c>
      <c r="I68" s="2">
        <v>712.7681</v>
      </c>
      <c r="J68" s="2">
        <v>625.42269999999996</v>
      </c>
      <c r="K68" s="2">
        <v>616.62879999999996</v>
      </c>
      <c r="L68" s="2">
        <v>314.53300000000002</v>
      </c>
      <c r="M68" s="2">
        <v>422.0849</v>
      </c>
      <c r="N68" s="2">
        <v>469.12360000000001</v>
      </c>
      <c r="O68" s="2">
        <v>516.87929999999994</v>
      </c>
      <c r="P68" s="2">
        <v>571.80690000000004</v>
      </c>
      <c r="Q68" s="2">
        <v>694.85440000000006</v>
      </c>
      <c r="R68" s="2">
        <v>765.43039999999996</v>
      </c>
      <c r="S68" s="2">
        <v>785.69680000000005</v>
      </c>
      <c r="T68" s="2">
        <v>820.96500000000003</v>
      </c>
      <c r="U68" s="2">
        <v>872.53030000000001</v>
      </c>
      <c r="V68" s="2">
        <v>901.38239999999996</v>
      </c>
      <c r="W68" s="2">
        <v>932.65260000000001</v>
      </c>
      <c r="X68" s="2">
        <v>884.47180000000003</v>
      </c>
      <c r="Y68" s="2">
        <v>820.58839999999998</v>
      </c>
      <c r="Z68" s="2">
        <v>873.12519999999995</v>
      </c>
      <c r="AA68" s="2">
        <v>919.7242</v>
      </c>
      <c r="AB68" s="2">
        <v>658.64290416666597</v>
      </c>
      <c r="AC68" s="2"/>
    </row>
    <row r="69" spans="3:29" x14ac:dyDescent="0.35">
      <c r="C69" t="s">
        <v>510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-0.48494789999999999</v>
      </c>
      <c r="W69" s="2">
        <v>-0.49716329999999997</v>
      </c>
      <c r="X69" s="2">
        <v>-0.49772159999999999</v>
      </c>
      <c r="Y69" s="2">
        <v>-0.49939650000000002</v>
      </c>
      <c r="Z69" s="2">
        <v>-0.48773179999999999</v>
      </c>
      <c r="AA69" s="2">
        <v>-0.44245020000000002</v>
      </c>
      <c r="AB69" s="2">
        <v>-0.121225470833333</v>
      </c>
      <c r="AC69" s="2"/>
    </row>
    <row r="70" spans="3:29" x14ac:dyDescent="0.35">
      <c r="C70" t="s">
        <v>457</v>
      </c>
      <c r="D70" s="2">
        <v>360.79399999999998</v>
      </c>
      <c r="E70" s="2">
        <v>1575.61</v>
      </c>
      <c r="F70" s="2">
        <v>1640.6990000000001</v>
      </c>
      <c r="G70" s="2">
        <v>1701.498</v>
      </c>
      <c r="H70" s="2">
        <v>1769.8779999999999</v>
      </c>
      <c r="I70" s="2">
        <v>1837.653</v>
      </c>
      <c r="J70" s="2">
        <v>1907.7950000000001</v>
      </c>
      <c r="K70" s="2">
        <v>1973.3720000000001</v>
      </c>
      <c r="L70" s="2">
        <v>2028.317</v>
      </c>
      <c r="M70" s="2">
        <v>2096.2809999999999</v>
      </c>
      <c r="N70" s="2">
        <v>2230.4459999999999</v>
      </c>
      <c r="O70" s="2">
        <v>2365.7919999999999</v>
      </c>
      <c r="P70" s="2">
        <v>2503.634</v>
      </c>
      <c r="Q70" s="2">
        <v>2640.6190000000001</v>
      </c>
      <c r="R70" s="2">
        <v>2781.1350000000002</v>
      </c>
      <c r="S70" s="2">
        <v>2852.6529999999998</v>
      </c>
      <c r="T70" s="2">
        <v>2880.1320000000001</v>
      </c>
      <c r="U70" s="2">
        <v>2894.944</v>
      </c>
      <c r="V70" s="2">
        <v>2914.0970000000002</v>
      </c>
      <c r="W70" s="2">
        <v>2914.8</v>
      </c>
      <c r="X70" s="2">
        <v>2965.2420000000002</v>
      </c>
      <c r="Y70" s="2">
        <v>3014.239</v>
      </c>
      <c r="Z70" s="2">
        <v>3045.0239999999999</v>
      </c>
      <c r="AA70" s="2">
        <v>3076.7539999999999</v>
      </c>
      <c r="AB70" s="2">
        <v>2332.1419999999998</v>
      </c>
      <c r="AC70" s="2"/>
    </row>
    <row r="71" spans="3:29" x14ac:dyDescent="0.35">
      <c r="C71" t="s">
        <v>90</v>
      </c>
      <c r="D71" s="2">
        <v>21453.32</v>
      </c>
      <c r="E71" s="2">
        <v>21235.33</v>
      </c>
      <c r="F71" s="2">
        <v>20020.650000000001</v>
      </c>
      <c r="G71" s="2">
        <v>19275.64</v>
      </c>
      <c r="H71" s="2">
        <v>21075.38</v>
      </c>
      <c r="I71" s="2">
        <v>20524.82</v>
      </c>
      <c r="J71" s="2">
        <v>20402.419999999998</v>
      </c>
      <c r="K71" s="2">
        <v>20450.57</v>
      </c>
      <c r="L71" s="2">
        <v>21325.119999999999</v>
      </c>
      <c r="M71" s="2">
        <v>22129.58</v>
      </c>
      <c r="N71" s="2">
        <v>21805.33</v>
      </c>
      <c r="O71" s="2">
        <v>22353.88</v>
      </c>
      <c r="P71" s="2">
        <v>21458.46</v>
      </c>
      <c r="Q71" s="2">
        <v>21020.98</v>
      </c>
      <c r="R71" s="2">
        <v>20645.12</v>
      </c>
      <c r="S71" s="2">
        <v>20319.73</v>
      </c>
      <c r="T71" s="2">
        <v>20165.240000000002</v>
      </c>
      <c r="U71" s="2">
        <v>19869.84</v>
      </c>
      <c r="V71" s="2">
        <v>19317.09</v>
      </c>
      <c r="W71" s="2">
        <v>19046.77</v>
      </c>
      <c r="X71" s="2">
        <v>19085.400000000001</v>
      </c>
      <c r="Y71" s="2">
        <v>18547.89</v>
      </c>
      <c r="Z71" s="2">
        <v>18883.740000000002</v>
      </c>
      <c r="AA71" s="2">
        <v>18479.400000000001</v>
      </c>
      <c r="AB71" s="2">
        <v>20370.487499999999</v>
      </c>
      <c r="AC71" s="2"/>
    </row>
    <row r="72" spans="3:29" x14ac:dyDescent="0.35">
      <c r="C72" t="s">
        <v>91</v>
      </c>
      <c r="D72" s="2">
        <v>77.565200000000004</v>
      </c>
      <c r="E72" s="2">
        <v>77.512870000000007</v>
      </c>
      <c r="F72" s="2">
        <v>76.498459999999994</v>
      </c>
      <c r="G72" s="2">
        <v>76.147109999999998</v>
      </c>
      <c r="H72" s="2">
        <v>76.208510000000004</v>
      </c>
      <c r="I72" s="2">
        <v>75.605029999999999</v>
      </c>
      <c r="J72" s="2">
        <v>75.168120000000002</v>
      </c>
      <c r="K72" s="2">
        <v>74.731960000000001</v>
      </c>
      <c r="L72" s="2">
        <v>74.222489999999993</v>
      </c>
      <c r="M72" s="2">
        <v>73.950749999999999</v>
      </c>
      <c r="N72" s="2">
        <v>74.101650000000006</v>
      </c>
      <c r="O72" s="2">
        <v>73.467299999999994</v>
      </c>
      <c r="P72" s="2">
        <v>73.058729999999997</v>
      </c>
      <c r="Q72" s="2">
        <v>72.344790000000003</v>
      </c>
      <c r="R72" s="2">
        <v>71.443569999999994</v>
      </c>
      <c r="S72" s="2">
        <v>70.964470000000006</v>
      </c>
      <c r="T72" s="2">
        <v>70.637460000000004</v>
      </c>
      <c r="U72" s="2">
        <v>69.9679</v>
      </c>
      <c r="V72" s="2">
        <v>69.248919999999998</v>
      </c>
      <c r="W72" s="2">
        <v>68.906040000000004</v>
      </c>
      <c r="X72" s="2">
        <v>68.294309999999996</v>
      </c>
      <c r="Y72" s="2">
        <v>67.335650000000001</v>
      </c>
      <c r="Z72" s="2">
        <v>67.514269999999996</v>
      </c>
      <c r="AA72" s="2">
        <v>66.842579999999998</v>
      </c>
      <c r="AB72" s="2">
        <v>72.572422500000002</v>
      </c>
      <c r="AC72" s="2"/>
    </row>
    <row r="73" spans="3:29" x14ac:dyDescent="0.35">
      <c r="C73" t="s">
        <v>92</v>
      </c>
      <c r="D73" s="2">
        <v>1303.866</v>
      </c>
      <c r="E73" s="2">
        <v>1340.694</v>
      </c>
      <c r="F73" s="2">
        <v>1245.163</v>
      </c>
      <c r="G73" s="2">
        <v>1231.3109999999999</v>
      </c>
      <c r="H73" s="2">
        <v>1548.92</v>
      </c>
      <c r="I73" s="2">
        <v>1647.5830000000001</v>
      </c>
      <c r="J73" s="2">
        <v>1758.4290000000001</v>
      </c>
      <c r="K73" s="2">
        <v>1829.915</v>
      </c>
      <c r="L73" s="2">
        <v>2043.2670000000001</v>
      </c>
      <c r="M73" s="2">
        <v>2436.6930000000002</v>
      </c>
      <c r="N73" s="2">
        <v>2402.299</v>
      </c>
      <c r="O73" s="2">
        <v>2432.02</v>
      </c>
      <c r="P73" s="2">
        <v>2379.165</v>
      </c>
      <c r="Q73" s="2">
        <v>2358.4059999999999</v>
      </c>
      <c r="R73" s="2">
        <v>2279.6390000000001</v>
      </c>
      <c r="S73" s="2">
        <v>2295.21</v>
      </c>
      <c r="T73" s="2">
        <v>2330.4340000000002</v>
      </c>
      <c r="U73" s="2">
        <v>2290.7449999999999</v>
      </c>
      <c r="V73" s="2">
        <v>2232.2109999999998</v>
      </c>
      <c r="W73" s="2">
        <v>2165.8850000000002</v>
      </c>
      <c r="X73" s="2">
        <v>2251.116</v>
      </c>
      <c r="Y73" s="2">
        <v>2236.8510000000001</v>
      </c>
      <c r="Z73" s="2">
        <v>2242.1729999999998</v>
      </c>
      <c r="AA73" s="2">
        <v>2131.9720000000002</v>
      </c>
      <c r="AB73" s="2">
        <v>2017.2486249999999</v>
      </c>
      <c r="AC73" s="2"/>
    </row>
    <row r="74" spans="3:29" x14ac:dyDescent="0.35">
      <c r="C74" t="s">
        <v>93</v>
      </c>
      <c r="D74" s="2">
        <v>170.24930000000001</v>
      </c>
      <c r="E74" s="2">
        <v>170.24930000000001</v>
      </c>
      <c r="F74" s="2">
        <v>170.09970000000001</v>
      </c>
      <c r="G74" s="2">
        <v>170.24930000000001</v>
      </c>
      <c r="H74" s="2">
        <v>170.24930000000001</v>
      </c>
      <c r="I74" s="2">
        <v>170.24930000000001</v>
      </c>
      <c r="J74" s="2">
        <v>170.09970000000001</v>
      </c>
      <c r="K74" s="2">
        <v>170.24930000000001</v>
      </c>
      <c r="L74" s="2">
        <v>170.24930000000001</v>
      </c>
      <c r="M74" s="2">
        <v>170.24930000000001</v>
      </c>
      <c r="N74" s="2">
        <v>170.09970000000001</v>
      </c>
      <c r="O74" s="2">
        <v>170.24930000000001</v>
      </c>
      <c r="P74" s="2">
        <v>170.24930000000001</v>
      </c>
      <c r="Q74" s="2">
        <v>170.24930000000001</v>
      </c>
      <c r="R74" s="2">
        <v>170.09970000000001</v>
      </c>
      <c r="S74" s="2">
        <v>170.24930000000001</v>
      </c>
      <c r="T74" s="2">
        <v>170.24930000000001</v>
      </c>
      <c r="U74" s="2">
        <v>170.24930000000001</v>
      </c>
      <c r="V74" s="2">
        <v>170.09970000000001</v>
      </c>
      <c r="W74" s="2">
        <v>170.24930000000001</v>
      </c>
      <c r="X74" s="2">
        <v>170.24930000000001</v>
      </c>
      <c r="Y74" s="2">
        <v>170.24930000000001</v>
      </c>
      <c r="Z74" s="2">
        <v>170.09970000000001</v>
      </c>
      <c r="AA74" s="2">
        <v>170.24930000000001</v>
      </c>
      <c r="AB74" s="2">
        <v>170.21190000000001</v>
      </c>
      <c r="AC74" s="2"/>
    </row>
    <row r="75" spans="3:29" x14ac:dyDescent="0.35">
      <c r="C75" t="s">
        <v>470</v>
      </c>
      <c r="D75" s="2">
        <v>0</v>
      </c>
      <c r="E75" s="2">
        <v>0</v>
      </c>
      <c r="F75" s="2">
        <v>0</v>
      </c>
      <c r="G75" s="2">
        <v>2.5000000000000001E-3</v>
      </c>
      <c r="H75" s="2">
        <v>1.797945E-3</v>
      </c>
      <c r="I75" s="2">
        <v>1.917808E-3</v>
      </c>
      <c r="J75" s="2">
        <v>3.0860660000000002E-3</v>
      </c>
      <c r="K75" s="2">
        <v>2.517123E-3</v>
      </c>
      <c r="L75" s="2">
        <v>7.6883560000000004E-3</v>
      </c>
      <c r="M75" s="2">
        <v>8.1335609999999992E-3</v>
      </c>
      <c r="N75" s="2">
        <v>3.9827159999999999E-3</v>
      </c>
      <c r="O75" s="2">
        <v>1.143836E-2</v>
      </c>
      <c r="P75" s="2">
        <v>1.124142E-2</v>
      </c>
      <c r="Q75" s="2">
        <v>1.1952050000000001E-2</v>
      </c>
      <c r="R75" s="2">
        <v>8.3333339999999995E-3</v>
      </c>
      <c r="S75" s="2">
        <v>1.1455480000000001E-2</v>
      </c>
      <c r="T75" s="2">
        <v>1.5830190000000001E-2</v>
      </c>
      <c r="U75" s="2">
        <v>1.5736300000000002E-2</v>
      </c>
      <c r="V75" s="2">
        <v>1.875222E-2</v>
      </c>
      <c r="W75" s="2">
        <v>3.9729069999999998E-2</v>
      </c>
      <c r="X75" s="2">
        <v>4.3794010000000001E-2</v>
      </c>
      <c r="Y75" s="2">
        <v>6.8585049999999995E-2</v>
      </c>
      <c r="Z75" s="2">
        <v>0.1120471</v>
      </c>
      <c r="AA75" s="2">
        <v>0.130936</v>
      </c>
      <c r="AB75" s="2">
        <v>2.21439232916666E-2</v>
      </c>
      <c r="AC75" s="2"/>
    </row>
    <row r="76" spans="3:29" x14ac:dyDescent="0.35">
      <c r="C76" t="s">
        <v>471</v>
      </c>
      <c r="D76" s="2">
        <v>24.487690000000001</v>
      </c>
      <c r="E76" s="2">
        <v>14.34516</v>
      </c>
      <c r="F76" s="2">
        <v>14.94143</v>
      </c>
      <c r="G76" s="2">
        <v>15.25006</v>
      </c>
      <c r="H76" s="2">
        <v>15.13951</v>
      </c>
      <c r="I76" s="2">
        <v>15.305490000000001</v>
      </c>
      <c r="J76" s="2">
        <v>15.12025</v>
      </c>
      <c r="K76" s="2">
        <v>15.16348</v>
      </c>
      <c r="L76" s="2">
        <v>15.236649999999999</v>
      </c>
      <c r="M76" s="2">
        <v>16.399719999999999</v>
      </c>
      <c r="N76" s="2">
        <v>16.71133</v>
      </c>
      <c r="O76" s="2">
        <v>17.873539999999998</v>
      </c>
      <c r="P76" s="2">
        <v>17.986470000000001</v>
      </c>
      <c r="Q76" s="2">
        <v>19.568960000000001</v>
      </c>
      <c r="R76" s="2">
        <v>19.680319999999998</v>
      </c>
      <c r="S76" s="2">
        <v>20.261019999999998</v>
      </c>
      <c r="T76" s="2">
        <v>23.307169999999999</v>
      </c>
      <c r="U76" s="2">
        <v>24.178380000000001</v>
      </c>
      <c r="V76" s="2">
        <v>23.114609999999999</v>
      </c>
      <c r="W76" s="2">
        <v>25.346260000000001</v>
      </c>
      <c r="X76" s="2">
        <v>29.28876</v>
      </c>
      <c r="Y76" s="2">
        <v>33.938609999999997</v>
      </c>
      <c r="Z76" s="2">
        <v>35.85277</v>
      </c>
      <c r="AA76" s="2">
        <v>36.538739999999997</v>
      </c>
      <c r="AB76" s="2">
        <v>21.0431825</v>
      </c>
      <c r="AC76" s="2"/>
    </row>
    <row r="77" spans="3:29" x14ac:dyDescent="0.35">
      <c r="C77" t="s">
        <v>472</v>
      </c>
      <c r="D77" s="2">
        <v>59.967509999999997</v>
      </c>
      <c r="E77" s="2">
        <v>59.937840000000001</v>
      </c>
      <c r="F77" s="2">
        <v>59.91713</v>
      </c>
      <c r="G77" s="2">
        <v>59.914180000000002</v>
      </c>
      <c r="H77" s="2">
        <v>59.882309999999997</v>
      </c>
      <c r="I77" s="2">
        <v>59.815809999999999</v>
      </c>
      <c r="J77" s="2">
        <v>59.739930000000001</v>
      </c>
      <c r="K77" s="2">
        <v>59.65399</v>
      </c>
      <c r="L77" s="2">
        <v>59.36045</v>
      </c>
      <c r="M77" s="2">
        <v>59.22448</v>
      </c>
      <c r="N77" s="2">
        <v>59.343060000000001</v>
      </c>
      <c r="O77" s="2">
        <v>59.071129999999997</v>
      </c>
      <c r="P77" s="2">
        <v>58.757629999999999</v>
      </c>
      <c r="Q77" s="2">
        <v>58.680370000000003</v>
      </c>
      <c r="R77" s="2">
        <v>58.593960000000003</v>
      </c>
      <c r="S77" s="2">
        <v>58.4636</v>
      </c>
      <c r="T77" s="2">
        <v>58.159979999999997</v>
      </c>
      <c r="U77" s="2">
        <v>57.850520000000003</v>
      </c>
      <c r="V77" s="2">
        <v>57.995480000000001</v>
      </c>
      <c r="W77" s="2">
        <v>57.909329999999997</v>
      </c>
      <c r="X77" s="2">
        <v>57.457090000000001</v>
      </c>
      <c r="Y77" s="2">
        <v>57.140839999999997</v>
      </c>
      <c r="Z77" s="2">
        <v>57.465110000000003</v>
      </c>
      <c r="AA77" s="2">
        <v>56.638359999999999</v>
      </c>
      <c r="AB77" s="2">
        <v>58.7891704166666</v>
      </c>
      <c r="AC77" s="2"/>
    </row>
    <row r="78" spans="3:29" x14ac:dyDescent="0.35">
      <c r="C78" t="s">
        <v>94</v>
      </c>
      <c r="D78" s="2">
        <v>210.34899999999999</v>
      </c>
      <c r="E78" s="2">
        <v>308.23719999999997</v>
      </c>
      <c r="F78" s="2">
        <v>354.35559999999998</v>
      </c>
      <c r="G78" s="2">
        <v>421.42599999999999</v>
      </c>
      <c r="H78" s="2">
        <v>463.6515</v>
      </c>
      <c r="I78" s="2">
        <v>513.27670000000001</v>
      </c>
      <c r="J78" s="2">
        <v>563.3963</v>
      </c>
      <c r="K78" s="2">
        <v>615.80330000000004</v>
      </c>
      <c r="L78" s="2">
        <v>680.67849999999999</v>
      </c>
      <c r="M78" s="2">
        <v>748.85770000000002</v>
      </c>
      <c r="N78" s="2">
        <v>814.49950000000001</v>
      </c>
      <c r="O78" s="2">
        <v>883.41480000000001</v>
      </c>
      <c r="P78" s="2">
        <v>949.75319999999999</v>
      </c>
      <c r="Q78" s="2">
        <v>1015.3630000000001</v>
      </c>
      <c r="R78" s="2">
        <v>1081.616</v>
      </c>
      <c r="S78" s="2">
        <v>1154.481</v>
      </c>
      <c r="T78" s="2">
        <v>1225.81</v>
      </c>
      <c r="U78" s="2">
        <v>1298.751</v>
      </c>
      <c r="V78" s="2">
        <v>1367.6559999999999</v>
      </c>
      <c r="W78" s="2">
        <v>1437.643</v>
      </c>
      <c r="X78" s="2">
        <v>1513.963</v>
      </c>
      <c r="Y78" s="2">
        <v>1588.6959999999999</v>
      </c>
      <c r="Z78" s="2">
        <v>1662.1</v>
      </c>
      <c r="AA78" s="2">
        <v>1759.2090000000001</v>
      </c>
      <c r="AB78" s="2">
        <v>943.04113749999999</v>
      </c>
      <c r="AC78" s="2"/>
    </row>
    <row r="79" spans="3:29" x14ac:dyDescent="0.35">
      <c r="C79" t="s">
        <v>95</v>
      </c>
      <c r="D79" s="2">
        <v>117.4315</v>
      </c>
      <c r="E79" s="2">
        <v>117.3633</v>
      </c>
      <c r="F79" s="2">
        <v>117.2628</v>
      </c>
      <c r="G79" s="2">
        <v>117.4119</v>
      </c>
      <c r="H79" s="2">
        <v>117.4949</v>
      </c>
      <c r="I79" s="2">
        <v>117.4272</v>
      </c>
      <c r="J79" s="2">
        <v>117.3416</v>
      </c>
      <c r="K79" s="2">
        <v>117.3194</v>
      </c>
      <c r="L79" s="2">
        <v>117.2089</v>
      </c>
      <c r="M79" s="2">
        <v>117.4119</v>
      </c>
      <c r="N79" s="2">
        <v>117.2411</v>
      </c>
      <c r="O79" s="2">
        <v>117.4315</v>
      </c>
      <c r="P79" s="2">
        <v>117.3633</v>
      </c>
      <c r="Q79" s="2">
        <v>117.3194</v>
      </c>
      <c r="R79" s="2">
        <v>117.4074</v>
      </c>
      <c r="S79" s="2">
        <v>117.4949</v>
      </c>
      <c r="T79" s="2">
        <v>117.4272</v>
      </c>
      <c r="U79" s="2">
        <v>117.4315</v>
      </c>
      <c r="V79" s="2">
        <v>117.2975</v>
      </c>
      <c r="W79" s="2">
        <v>117.2089</v>
      </c>
      <c r="X79" s="2">
        <v>117.4119</v>
      </c>
      <c r="Y79" s="2">
        <v>117.4949</v>
      </c>
      <c r="Z79" s="2">
        <v>117.3728</v>
      </c>
      <c r="AA79" s="2">
        <v>117.3633</v>
      </c>
      <c r="AB79" s="2">
        <v>117.372458333333</v>
      </c>
      <c r="AC79" s="2"/>
    </row>
    <row r="80" spans="3:29" x14ac:dyDescent="0.35">
      <c r="C80" t="s">
        <v>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/>
    </row>
    <row r="81" spans="3:29" x14ac:dyDescent="0.35">
      <c r="C81" t="s">
        <v>97</v>
      </c>
      <c r="D81" s="2">
        <v>11.332710000000001</v>
      </c>
      <c r="E81" s="2">
        <v>68.171880000000002</v>
      </c>
      <c r="F81" s="2">
        <v>62.34836</v>
      </c>
      <c r="G81" s="2">
        <v>65.318060000000003</v>
      </c>
      <c r="H81" s="2">
        <v>142.90889999999999</v>
      </c>
      <c r="I81" s="2">
        <v>152.9152</v>
      </c>
      <c r="J81" s="2">
        <v>180.8245</v>
      </c>
      <c r="K81" s="2">
        <v>258.62479999999999</v>
      </c>
      <c r="L81" s="2">
        <v>250.46719999999999</v>
      </c>
      <c r="M81" s="2">
        <v>390.02519999999998</v>
      </c>
      <c r="N81" s="2">
        <v>388.45319999999998</v>
      </c>
      <c r="O81" s="2">
        <v>428.73070000000001</v>
      </c>
      <c r="P81" s="2">
        <v>430.78210000000001</v>
      </c>
      <c r="Q81" s="2">
        <v>471.4547</v>
      </c>
      <c r="R81" s="2">
        <v>484.01560000000001</v>
      </c>
      <c r="S81" s="2">
        <v>520.50160000000005</v>
      </c>
      <c r="T81" s="2">
        <v>608.92660000000001</v>
      </c>
      <c r="U81" s="2">
        <v>632.07780000000002</v>
      </c>
      <c r="V81" s="2">
        <v>731.94680000000005</v>
      </c>
      <c r="W81" s="2">
        <v>764.84659999999997</v>
      </c>
      <c r="X81" s="2">
        <v>904.75229999999999</v>
      </c>
      <c r="Y81" s="2">
        <v>1010.346</v>
      </c>
      <c r="Z81" s="2">
        <v>1049.43</v>
      </c>
      <c r="AA81" s="2">
        <v>1053.0360000000001</v>
      </c>
      <c r="AB81" s="2">
        <v>460.92653374999998</v>
      </c>
      <c r="AC81" s="2"/>
    </row>
    <row r="82" spans="3:29" x14ac:dyDescent="0.35">
      <c r="C82" t="s">
        <v>98</v>
      </c>
      <c r="D82" s="2">
        <v>3316.5369999999998</v>
      </c>
      <c r="E82" s="2">
        <v>3028.105</v>
      </c>
      <c r="F82" s="2">
        <v>3014.2939999999999</v>
      </c>
      <c r="G82" s="2">
        <v>3021.2620000000002</v>
      </c>
      <c r="H82" s="2">
        <v>2531.5100000000002</v>
      </c>
      <c r="I82" s="2">
        <v>2526.989</v>
      </c>
      <c r="J82" s="2">
        <v>2440.9459999999999</v>
      </c>
      <c r="K82" s="2">
        <v>2194.0320000000002</v>
      </c>
      <c r="L82" s="2">
        <v>1947.5419999999999</v>
      </c>
      <c r="M82" s="2">
        <v>1049.7349999999999</v>
      </c>
      <c r="N82" s="2">
        <v>1048.72</v>
      </c>
      <c r="O82" s="2">
        <v>1049.7629999999999</v>
      </c>
      <c r="P82" s="2">
        <v>1049.3150000000001</v>
      </c>
      <c r="Q82" s="2">
        <v>1044.635</v>
      </c>
      <c r="R82" s="2">
        <v>1041.067</v>
      </c>
      <c r="S82" s="2">
        <v>1037.105</v>
      </c>
      <c r="T82" s="2">
        <v>1029.8219999999999</v>
      </c>
      <c r="U82" s="2">
        <v>1028.7860000000001</v>
      </c>
      <c r="V82" s="2">
        <v>1025.722</v>
      </c>
      <c r="W82" s="2">
        <v>1010.6319999999999</v>
      </c>
      <c r="X82" s="2">
        <v>621.77760000000001</v>
      </c>
      <c r="Y82" s="2">
        <v>616.47050000000002</v>
      </c>
      <c r="Z82" s="2">
        <v>616.42520000000002</v>
      </c>
      <c r="AA82" s="2">
        <v>614.00409999999999</v>
      </c>
      <c r="AB82" s="2">
        <v>1579.38318333333</v>
      </c>
      <c r="AC82" s="2"/>
    </row>
    <row r="83" spans="3:29" x14ac:dyDescent="0.35">
      <c r="C83" t="s">
        <v>99</v>
      </c>
      <c r="D83" s="2">
        <v>21.758279999999999</v>
      </c>
      <c r="E83" s="2">
        <v>14.09478</v>
      </c>
      <c r="F83" s="2">
        <v>11.46454</v>
      </c>
      <c r="G83" s="2">
        <v>17.13815</v>
      </c>
      <c r="H83" s="2">
        <v>24.921769999999999</v>
      </c>
      <c r="I83" s="2">
        <v>26.992190000000001</v>
      </c>
      <c r="J83" s="2">
        <v>31.293589999999998</v>
      </c>
      <c r="K83" s="2">
        <v>39.891379999999998</v>
      </c>
      <c r="L83" s="2">
        <v>35.695099999999996</v>
      </c>
      <c r="M83" s="2">
        <v>59.23198</v>
      </c>
      <c r="N83" s="2">
        <v>65.560299999999998</v>
      </c>
      <c r="O83" s="2">
        <v>70.637309999999999</v>
      </c>
      <c r="P83" s="2">
        <v>66.371740000000003</v>
      </c>
      <c r="Q83" s="2">
        <v>74.299199999999999</v>
      </c>
      <c r="R83" s="2">
        <v>79.143299999999996</v>
      </c>
      <c r="S83" s="2">
        <v>81.654409999999999</v>
      </c>
      <c r="T83" s="2">
        <v>98.99718</v>
      </c>
      <c r="U83" s="2">
        <v>99.180589999999995</v>
      </c>
      <c r="V83" s="2">
        <v>99.453239999999994</v>
      </c>
      <c r="W83" s="2">
        <v>101.1512</v>
      </c>
      <c r="X83" s="2">
        <v>117.6242</v>
      </c>
      <c r="Y83" s="2">
        <v>126.21380000000001</v>
      </c>
      <c r="Z83" s="2">
        <v>129.08670000000001</v>
      </c>
      <c r="AA83" s="2">
        <v>129.61359999999999</v>
      </c>
      <c r="AB83" s="2">
        <v>67.561188749999999</v>
      </c>
      <c r="AC83" s="2"/>
    </row>
    <row r="84" spans="3:29" x14ac:dyDescent="0.35">
      <c r="C84" t="s">
        <v>100</v>
      </c>
      <c r="D84" s="2">
        <v>11.371499999999999</v>
      </c>
      <c r="E84" s="2">
        <v>11.371499999999999</v>
      </c>
      <c r="F84" s="2">
        <v>11.371499999999999</v>
      </c>
      <c r="G84" s="2">
        <v>11.371499999999999</v>
      </c>
      <c r="H84" s="2">
        <v>11.371499999999999</v>
      </c>
      <c r="I84" s="2">
        <v>11.371499999999999</v>
      </c>
      <c r="J84" s="2">
        <v>11.371499999999999</v>
      </c>
      <c r="K84" s="2">
        <v>11.371499999999999</v>
      </c>
      <c r="L84" s="2">
        <v>11.371499999999999</v>
      </c>
      <c r="M84" s="2">
        <v>11.371499999999999</v>
      </c>
      <c r="N84" s="2">
        <v>11.371499999999999</v>
      </c>
      <c r="O84" s="2">
        <v>11.371499999999999</v>
      </c>
      <c r="P84" s="2">
        <v>11.371499999999999</v>
      </c>
      <c r="Q84" s="2">
        <v>11.371499999999999</v>
      </c>
      <c r="R84" s="2">
        <v>11.371499999999999</v>
      </c>
      <c r="S84" s="2">
        <v>11.37072</v>
      </c>
      <c r="T84" s="2">
        <v>11.369160000000001</v>
      </c>
      <c r="U84" s="2">
        <v>11.36449</v>
      </c>
      <c r="V84" s="2">
        <v>11.36218</v>
      </c>
      <c r="W84" s="2">
        <v>11.35904</v>
      </c>
      <c r="X84" s="2">
        <v>11.34891</v>
      </c>
      <c r="Y84" s="2">
        <v>11.34019</v>
      </c>
      <c r="Z84" s="2">
        <v>11.34198</v>
      </c>
      <c r="AA84" s="2">
        <v>11.33178</v>
      </c>
      <c r="AB84" s="2">
        <v>11.365039583333299</v>
      </c>
      <c r="AC84" s="2"/>
    </row>
    <row r="85" spans="3:29" x14ac:dyDescent="0.35">
      <c r="C85" t="s">
        <v>101</v>
      </c>
      <c r="D85" s="2">
        <v>-3.8916219999999999E-4</v>
      </c>
      <c r="E85" s="2">
        <v>-9.3398899999999998E-5</v>
      </c>
      <c r="F85" s="2">
        <v>0</v>
      </c>
      <c r="G85" s="2">
        <v>-3.1133249999999999E-5</v>
      </c>
      <c r="H85" s="2">
        <v>-0.94779340000000001</v>
      </c>
      <c r="I85" s="2">
        <v>-0.92144190000000004</v>
      </c>
      <c r="J85" s="2">
        <v>-0.88692800000000005</v>
      </c>
      <c r="K85" s="2">
        <v>-0.90466299999999999</v>
      </c>
      <c r="L85" s="2">
        <v>-0.8739169</v>
      </c>
      <c r="M85" s="2">
        <v>-3.6248619999999998</v>
      </c>
      <c r="N85" s="2">
        <v>-3.631745</v>
      </c>
      <c r="O85" s="2">
        <v>-3.5617489999999998</v>
      </c>
      <c r="P85" s="2">
        <v>-3.563501</v>
      </c>
      <c r="Q85" s="2">
        <v>-3.569896</v>
      </c>
      <c r="R85" s="2">
        <v>-3.5728780000000002</v>
      </c>
      <c r="S85" s="2">
        <v>-3.589051</v>
      </c>
      <c r="T85" s="2">
        <v>-3.598058</v>
      </c>
      <c r="U85" s="2">
        <v>-3.5775679999999999</v>
      </c>
      <c r="V85" s="2">
        <v>-3.558182</v>
      </c>
      <c r="W85" s="2">
        <v>-3.5552779999999999</v>
      </c>
      <c r="X85" s="2">
        <v>-8.009665</v>
      </c>
      <c r="Y85" s="2">
        <v>-8.0332460000000001</v>
      </c>
      <c r="Z85" s="2">
        <v>-7.990348</v>
      </c>
      <c r="AA85" s="2">
        <v>-8.0288389999999996</v>
      </c>
      <c r="AB85" s="2">
        <v>-3.1666717872645802</v>
      </c>
      <c r="AC85" s="2"/>
    </row>
    <row r="86" spans="3:29" x14ac:dyDescent="0.35">
      <c r="C86" t="s">
        <v>102</v>
      </c>
      <c r="D86" s="2">
        <v>-1.681365</v>
      </c>
      <c r="E86" s="2">
        <v>-1.6466240000000001</v>
      </c>
      <c r="F86" s="2">
        <v>-4.2346300000000001</v>
      </c>
      <c r="G86" s="2">
        <v>-9.9150200000000002</v>
      </c>
      <c r="H86" s="2">
        <v>-8.3166860000000007</v>
      </c>
      <c r="I86" s="2">
        <v>-11.063179999999999</v>
      </c>
      <c r="J86" s="2">
        <v>-13.09576</v>
      </c>
      <c r="K86" s="2">
        <v>-11.697419999999999</v>
      </c>
      <c r="L86" s="2">
        <v>-12.354039999999999</v>
      </c>
      <c r="M86" s="2">
        <v>-13.03858</v>
      </c>
      <c r="N86" s="2">
        <v>-13.943059999999999</v>
      </c>
      <c r="O86" s="2">
        <v>-15.39878</v>
      </c>
      <c r="P86" s="2">
        <v>-17.290109999999999</v>
      </c>
      <c r="Q86" s="2">
        <v>-19.280889999999999</v>
      </c>
      <c r="R86" s="2">
        <v>-21.058720000000001</v>
      </c>
      <c r="S86" s="2">
        <v>-24.319469999999999</v>
      </c>
      <c r="T86" s="2">
        <v>-26.640999999999998</v>
      </c>
      <c r="U86" s="2">
        <v>-27.517900000000001</v>
      </c>
      <c r="V86" s="2">
        <v>-29.651399999999999</v>
      </c>
      <c r="W86" s="2">
        <v>-31.416360000000001</v>
      </c>
      <c r="X86" s="2">
        <v>-32.242220000000003</v>
      </c>
      <c r="Y86" s="2">
        <v>-33.268000000000001</v>
      </c>
      <c r="Z86" s="2">
        <v>-33.91874</v>
      </c>
      <c r="AA86" s="2">
        <v>-35.321240000000003</v>
      </c>
      <c r="AB86" s="2">
        <v>-18.679633124999999</v>
      </c>
      <c r="AC86" s="2"/>
    </row>
    <row r="87" spans="3:29" x14ac:dyDescent="0.35">
      <c r="C87" t="s">
        <v>103</v>
      </c>
      <c r="D87" s="2">
        <v>1397.1869999999999</v>
      </c>
      <c r="E87" s="2">
        <v>1428.396</v>
      </c>
      <c r="F87" s="2">
        <v>1461.4469999999999</v>
      </c>
      <c r="G87" s="2">
        <v>1478.3320000000001</v>
      </c>
      <c r="H87" s="2">
        <v>1497.057</v>
      </c>
      <c r="I87" s="2">
        <v>1522.0250000000001</v>
      </c>
      <c r="J87" s="2">
        <v>1553.2639999999999</v>
      </c>
      <c r="K87" s="2">
        <v>1587.5650000000001</v>
      </c>
      <c r="L87" s="2">
        <v>1620.335</v>
      </c>
      <c r="M87" s="2">
        <v>1647.4880000000001</v>
      </c>
      <c r="N87" s="2">
        <v>1664.377</v>
      </c>
      <c r="O87" s="2">
        <v>1686.5</v>
      </c>
      <c r="P87" s="2">
        <v>1709.9069999999999</v>
      </c>
      <c r="Q87" s="2">
        <v>1733.3140000000001</v>
      </c>
      <c r="R87" s="2">
        <v>1755.883</v>
      </c>
      <c r="S87" s="2">
        <v>1778.2149999999999</v>
      </c>
      <c r="T87" s="2">
        <v>1803.4659999999999</v>
      </c>
      <c r="U87" s="2">
        <v>1813.354</v>
      </c>
      <c r="V87" s="2">
        <v>1820.348</v>
      </c>
      <c r="W87" s="2">
        <v>1833.502</v>
      </c>
      <c r="X87" s="2">
        <v>1842.0609999999999</v>
      </c>
      <c r="Y87" s="2">
        <v>1855.395</v>
      </c>
      <c r="Z87" s="2">
        <v>1861.8150000000001</v>
      </c>
      <c r="AA87" s="2">
        <v>1863.5619999999999</v>
      </c>
      <c r="AB87" s="2">
        <v>1675.61645833333</v>
      </c>
      <c r="AC87" s="2"/>
    </row>
    <row r="88" spans="3:29" x14ac:dyDescent="0.35">
      <c r="C88" t="s">
        <v>4</v>
      </c>
      <c r="D88" s="2">
        <v>18000.13</v>
      </c>
      <c r="E88" s="2">
        <v>15306.04</v>
      </c>
      <c r="F88" s="2">
        <v>15094.75</v>
      </c>
      <c r="G88" s="2">
        <v>15192.58</v>
      </c>
      <c r="H88" s="2">
        <v>13476.58</v>
      </c>
      <c r="I88" s="2">
        <v>13130.92</v>
      </c>
      <c r="J88" s="2">
        <v>11827.84</v>
      </c>
      <c r="K88" s="2">
        <v>11217.89</v>
      </c>
      <c r="L88" s="2">
        <v>10109.52</v>
      </c>
      <c r="M88" s="2">
        <v>7769.5910000000003</v>
      </c>
      <c r="N88" s="2">
        <v>7797.3379999999997</v>
      </c>
      <c r="O88" s="2">
        <v>6630.616</v>
      </c>
      <c r="P88" s="2">
        <v>6566.549</v>
      </c>
      <c r="Q88" s="2">
        <v>6486.6840000000002</v>
      </c>
      <c r="R88" s="2">
        <v>6335.9809999999998</v>
      </c>
      <c r="S88" s="2">
        <v>5539.8050000000003</v>
      </c>
      <c r="T88" s="2">
        <v>4899.3609999999999</v>
      </c>
      <c r="U88" s="2">
        <v>4807.3530000000001</v>
      </c>
      <c r="V88" s="2">
        <v>4477.3209999999999</v>
      </c>
      <c r="W88" s="2">
        <v>4406.6959999999999</v>
      </c>
      <c r="X88" s="2">
        <v>3961.489</v>
      </c>
      <c r="Y88" s="2">
        <v>3026.569</v>
      </c>
      <c r="Z88" s="2">
        <v>2980.0439999999999</v>
      </c>
      <c r="AA88" s="2">
        <v>2988.0219999999999</v>
      </c>
      <c r="AB88" s="2">
        <v>8417.9028749999998</v>
      </c>
      <c r="AC88" s="2"/>
    </row>
    <row r="89" spans="3:29" x14ac:dyDescent="0.35">
      <c r="C89" t="s">
        <v>104</v>
      </c>
      <c r="D89" s="2">
        <v>6639.3829999999998</v>
      </c>
      <c r="E89" s="2">
        <v>6552.4089999999997</v>
      </c>
      <c r="F89" s="2">
        <v>6509.6090000000004</v>
      </c>
      <c r="G89" s="2">
        <v>6588.6440000000002</v>
      </c>
      <c r="H89" s="2">
        <v>6559.4390000000003</v>
      </c>
      <c r="I89" s="2">
        <v>6735.7430000000004</v>
      </c>
      <c r="J89" s="2">
        <v>6870.143</v>
      </c>
      <c r="K89" s="2">
        <v>6867.0870000000004</v>
      </c>
      <c r="L89" s="2">
        <v>6916.8289999999997</v>
      </c>
      <c r="M89" s="2">
        <v>6667.2560000000003</v>
      </c>
      <c r="N89" s="2">
        <v>6716.3519999999999</v>
      </c>
      <c r="O89" s="2">
        <v>6882.1530000000002</v>
      </c>
      <c r="P89" s="2">
        <v>6912.268</v>
      </c>
      <c r="Q89" s="2">
        <v>7022.0619999999999</v>
      </c>
      <c r="R89" s="2">
        <v>7042.2520000000004</v>
      </c>
      <c r="S89" s="2">
        <v>7182.8159999999998</v>
      </c>
      <c r="T89" s="2">
        <v>7410.9930000000004</v>
      </c>
      <c r="U89" s="2">
        <v>7474.134</v>
      </c>
      <c r="V89" s="2">
        <v>7583.393</v>
      </c>
      <c r="W89" s="2">
        <v>7618.2219999999998</v>
      </c>
      <c r="X89" s="2">
        <v>7552.7079999999996</v>
      </c>
      <c r="Y89" s="2">
        <v>7736.1310000000003</v>
      </c>
      <c r="Z89" s="2">
        <v>7863.1509999999998</v>
      </c>
      <c r="AA89" s="2">
        <v>7849.4390000000003</v>
      </c>
      <c r="AB89" s="2">
        <v>7073.0256666666601</v>
      </c>
      <c r="AC89" s="2"/>
    </row>
    <row r="90" spans="3:29" x14ac:dyDescent="0.35">
      <c r="C90" t="s">
        <v>105</v>
      </c>
      <c r="D90" s="2">
        <v>21530.880000000001</v>
      </c>
      <c r="E90" s="2">
        <v>21306.93</v>
      </c>
      <c r="F90" s="2">
        <v>20077.27</v>
      </c>
      <c r="G90" s="2">
        <v>19321.46</v>
      </c>
      <c r="H90" s="2">
        <v>21110.92</v>
      </c>
      <c r="I90" s="2">
        <v>20541.73</v>
      </c>
      <c r="J90" s="2">
        <v>20413.45</v>
      </c>
      <c r="K90" s="2">
        <v>20466.12</v>
      </c>
      <c r="L90" s="2">
        <v>21313.79</v>
      </c>
      <c r="M90" s="2">
        <v>22108.79</v>
      </c>
      <c r="N90" s="2">
        <v>21792.25</v>
      </c>
      <c r="O90" s="2">
        <v>22325.95</v>
      </c>
      <c r="P90" s="2">
        <v>21426.080000000002</v>
      </c>
      <c r="Q90" s="2">
        <v>20978.37</v>
      </c>
      <c r="R90" s="2">
        <v>20606.77</v>
      </c>
      <c r="S90" s="2">
        <v>20270.97</v>
      </c>
      <c r="T90" s="2">
        <v>20105.05</v>
      </c>
      <c r="U90" s="2">
        <v>19806.45</v>
      </c>
      <c r="V90" s="2">
        <v>19247.23</v>
      </c>
      <c r="W90" s="2">
        <v>18964.43</v>
      </c>
      <c r="X90" s="2">
        <v>18998.349999999999</v>
      </c>
      <c r="Y90" s="2">
        <v>18441.07</v>
      </c>
      <c r="Z90" s="2">
        <v>18766.22</v>
      </c>
      <c r="AA90" s="2">
        <v>18370.22</v>
      </c>
      <c r="AB90" s="2">
        <v>20345.447916666599</v>
      </c>
      <c r="AC90" s="2"/>
    </row>
    <row r="91" spans="3:29" x14ac:dyDescent="0.35">
      <c r="C91" t="s">
        <v>106</v>
      </c>
      <c r="D91" s="2">
        <v>2101.9859999999999</v>
      </c>
      <c r="E91" s="2">
        <v>1988.759</v>
      </c>
      <c r="F91" s="2">
        <v>2129.355</v>
      </c>
      <c r="G91" s="2">
        <v>2309.5430000000001</v>
      </c>
      <c r="H91" s="2">
        <v>2547.3980000000001</v>
      </c>
      <c r="I91" s="2">
        <v>2822.5210000000002</v>
      </c>
      <c r="J91" s="2">
        <v>2844.194</v>
      </c>
      <c r="K91" s="2">
        <v>2852.183</v>
      </c>
      <c r="L91" s="2">
        <v>2620.9520000000002</v>
      </c>
      <c r="M91" s="2">
        <v>3030.8780000000002</v>
      </c>
      <c r="N91" s="2">
        <v>2915.9059999999999</v>
      </c>
      <c r="O91" s="2">
        <v>3155.84</v>
      </c>
      <c r="P91" s="2">
        <v>3240.2510000000002</v>
      </c>
      <c r="Q91" s="2">
        <v>3652.9250000000002</v>
      </c>
      <c r="R91" s="2">
        <v>3671.61</v>
      </c>
      <c r="S91" s="2">
        <v>3850.377</v>
      </c>
      <c r="T91" s="2">
        <v>4165.5060000000003</v>
      </c>
      <c r="U91" s="2">
        <v>4339.5420000000004</v>
      </c>
      <c r="V91" s="2">
        <v>4551.6540000000005</v>
      </c>
      <c r="W91" s="2">
        <v>4861.1000000000004</v>
      </c>
      <c r="X91" s="2">
        <v>5002.692</v>
      </c>
      <c r="Y91" s="2">
        <v>5526.6049999999996</v>
      </c>
      <c r="Z91" s="2">
        <v>5775.5069999999996</v>
      </c>
      <c r="AA91" s="2">
        <v>6392.8360000000002</v>
      </c>
      <c r="AB91" s="2">
        <v>3597.9216666666598</v>
      </c>
      <c r="AC91" s="2"/>
    </row>
    <row r="92" spans="3:29" x14ac:dyDescent="0.35">
      <c r="C92" t="s">
        <v>107</v>
      </c>
      <c r="D92" s="2">
        <v>5601.22</v>
      </c>
      <c r="E92" s="2">
        <v>5215.6270000000004</v>
      </c>
      <c r="F92" s="2">
        <v>5357.3639999999996</v>
      </c>
      <c r="G92" s="2">
        <v>5374.2920000000004</v>
      </c>
      <c r="H92" s="2">
        <v>5293.71</v>
      </c>
      <c r="I92" s="2">
        <v>5988.268</v>
      </c>
      <c r="J92" s="2">
        <v>5850.5140000000001</v>
      </c>
      <c r="K92" s="2">
        <v>6193.59</v>
      </c>
      <c r="L92" s="2">
        <v>6092.0069999999996</v>
      </c>
      <c r="M92" s="2">
        <v>6503.3860000000004</v>
      </c>
      <c r="N92" s="2">
        <v>6581.7340000000004</v>
      </c>
      <c r="O92" s="2">
        <v>6362.607</v>
      </c>
      <c r="P92" s="2">
        <v>6347.2849999999999</v>
      </c>
      <c r="Q92" s="2">
        <v>6448.4309999999996</v>
      </c>
      <c r="R92" s="2">
        <v>6633.79</v>
      </c>
      <c r="S92" s="2">
        <v>6673.3680000000004</v>
      </c>
      <c r="T92" s="2">
        <v>6972.2709999999997</v>
      </c>
      <c r="U92" s="2">
        <v>6986.442</v>
      </c>
      <c r="V92" s="2">
        <v>6855.5330000000004</v>
      </c>
      <c r="W92" s="2">
        <v>7053.5360000000001</v>
      </c>
      <c r="X92" s="2">
        <v>7131.19</v>
      </c>
      <c r="Y92" s="2">
        <v>7045.99</v>
      </c>
      <c r="Z92" s="2">
        <v>7271.0039999999999</v>
      </c>
      <c r="AA92" s="2">
        <v>7495.223</v>
      </c>
      <c r="AB92" s="2">
        <v>6388.6825833333296</v>
      </c>
      <c r="AC92" s="2"/>
    </row>
    <row r="93" spans="3:29" x14ac:dyDescent="0.35">
      <c r="C93" t="s">
        <v>108</v>
      </c>
      <c r="D93" s="2">
        <v>10709.58</v>
      </c>
      <c r="E93" s="2">
        <v>11305.61</v>
      </c>
      <c r="F93" s="2">
        <v>11062.18</v>
      </c>
      <c r="G93" s="2">
        <v>11716.83</v>
      </c>
      <c r="H93" s="2">
        <v>12232.5</v>
      </c>
      <c r="I93" s="2">
        <v>11405.78</v>
      </c>
      <c r="J93" s="2">
        <v>11321.67</v>
      </c>
      <c r="K93" s="2">
        <v>11428.54</v>
      </c>
      <c r="L93" s="2">
        <v>11422.89</v>
      </c>
      <c r="M93" s="2">
        <v>11632.63</v>
      </c>
      <c r="N93" s="2">
        <v>11895.93</v>
      </c>
      <c r="O93" s="2">
        <v>12077.93</v>
      </c>
      <c r="P93" s="2">
        <v>12110.83</v>
      </c>
      <c r="Q93" s="2">
        <v>12133.92</v>
      </c>
      <c r="R93" s="2">
        <v>12508.57</v>
      </c>
      <c r="S93" s="2">
        <v>12766.18</v>
      </c>
      <c r="T93" s="2">
        <v>13136.63</v>
      </c>
      <c r="U93" s="2">
        <v>13298.11</v>
      </c>
      <c r="V93" s="2">
        <v>13423.96</v>
      </c>
      <c r="W93" s="2">
        <v>13597.63</v>
      </c>
      <c r="X93" s="2">
        <v>13794.03</v>
      </c>
      <c r="Y93" s="2">
        <v>14016.15</v>
      </c>
      <c r="Z93" s="2">
        <v>14210.76</v>
      </c>
      <c r="AA93" s="2">
        <v>14226.17</v>
      </c>
      <c r="AB93" s="2">
        <v>12393.1254166666</v>
      </c>
      <c r="AC93" s="2"/>
    </row>
    <row r="94" spans="3:29" x14ac:dyDescent="0.35">
      <c r="C94" t="s">
        <v>109</v>
      </c>
      <c r="D94" s="2">
        <v>5293.7560000000003</v>
      </c>
      <c r="E94" s="2">
        <v>5160.59</v>
      </c>
      <c r="F94" s="2">
        <v>5133.1229999999996</v>
      </c>
      <c r="G94" s="2">
        <v>5214.22</v>
      </c>
      <c r="H94" s="2">
        <v>5087.6689999999999</v>
      </c>
      <c r="I94" s="2">
        <v>5247.076</v>
      </c>
      <c r="J94" s="2">
        <v>5348.6379999999999</v>
      </c>
      <c r="K94" s="2">
        <v>5249.848</v>
      </c>
      <c r="L94" s="2">
        <v>5006.6790000000001</v>
      </c>
      <c r="M94" s="2">
        <v>4557.9080000000004</v>
      </c>
      <c r="N94" s="2">
        <v>4620.2740000000003</v>
      </c>
      <c r="O94" s="2">
        <v>4742.1130000000003</v>
      </c>
      <c r="P94" s="2">
        <v>4778.0240000000003</v>
      </c>
      <c r="Q94" s="2">
        <v>4853.2529999999997</v>
      </c>
      <c r="R94" s="2">
        <v>4878.6469999999999</v>
      </c>
      <c r="S94" s="2">
        <v>4990.1710000000003</v>
      </c>
      <c r="T94" s="2">
        <v>5120.66</v>
      </c>
      <c r="U94" s="2">
        <v>5172.8180000000002</v>
      </c>
      <c r="V94" s="2">
        <v>5199.375</v>
      </c>
      <c r="W94" s="2">
        <v>5209.7700000000004</v>
      </c>
      <c r="X94" s="2">
        <v>4994.8900000000003</v>
      </c>
      <c r="Y94" s="2">
        <v>5072.1559999999999</v>
      </c>
      <c r="Z94" s="2">
        <v>5158.3209999999999</v>
      </c>
      <c r="AA94" s="2">
        <v>5163.03</v>
      </c>
      <c r="AB94" s="2">
        <v>5052.2087083333299</v>
      </c>
      <c r="AC94" s="2"/>
    </row>
    <row r="95" spans="3:29" x14ac:dyDescent="0.35">
      <c r="C95" t="s">
        <v>110</v>
      </c>
      <c r="D95" s="2">
        <v>709.649</v>
      </c>
      <c r="E95" s="2">
        <v>765.5095</v>
      </c>
      <c r="F95" s="2">
        <v>788.47050000000002</v>
      </c>
      <c r="G95" s="2">
        <v>777.45960000000002</v>
      </c>
      <c r="H95" s="2">
        <v>827.81259999999997</v>
      </c>
      <c r="I95" s="2">
        <v>840.13879999999995</v>
      </c>
      <c r="J95" s="2">
        <v>894.11760000000004</v>
      </c>
      <c r="K95" s="2">
        <v>909.49900000000002</v>
      </c>
      <c r="L95" s="2">
        <v>935.52850000000001</v>
      </c>
      <c r="M95" s="2">
        <v>943.70500000000004</v>
      </c>
      <c r="N95" s="2">
        <v>978.17539999999997</v>
      </c>
      <c r="O95" s="2">
        <v>980.24339999999995</v>
      </c>
      <c r="P95" s="2">
        <v>1004.062</v>
      </c>
      <c r="Q95" s="2">
        <v>1007.346</v>
      </c>
      <c r="R95" s="2">
        <v>1032.3789999999999</v>
      </c>
      <c r="S95" s="2">
        <v>1044.0650000000001</v>
      </c>
      <c r="T95" s="2">
        <v>1088.701</v>
      </c>
      <c r="U95" s="2">
        <v>1097.462</v>
      </c>
      <c r="V95" s="2">
        <v>1123.711</v>
      </c>
      <c r="W95" s="2">
        <v>1126.441</v>
      </c>
      <c r="X95" s="2">
        <v>1150.5309999999999</v>
      </c>
      <c r="Y95" s="2">
        <v>1167.777</v>
      </c>
      <c r="Z95" s="2">
        <v>1238.1369999999999</v>
      </c>
      <c r="AA95" s="2">
        <v>1306.6600000000001</v>
      </c>
      <c r="AB95" s="2">
        <v>989.06587083333295</v>
      </c>
      <c r="AC95" s="2"/>
    </row>
    <row r="96" spans="3:29" x14ac:dyDescent="0.35">
      <c r="C96" t="s">
        <v>111</v>
      </c>
      <c r="D96" s="2">
        <v>1299.8050000000001</v>
      </c>
      <c r="E96" s="2">
        <v>1293.92</v>
      </c>
      <c r="F96" s="2">
        <v>1273.0540000000001</v>
      </c>
      <c r="G96" s="2">
        <v>1328.7280000000001</v>
      </c>
      <c r="H96" s="2">
        <v>1431.7090000000001</v>
      </c>
      <c r="I96" s="2">
        <v>1445.6759999999999</v>
      </c>
      <c r="J96" s="2">
        <v>1438.096</v>
      </c>
      <c r="K96" s="2">
        <v>1458.682</v>
      </c>
      <c r="L96" s="2">
        <v>1503.9739999999999</v>
      </c>
      <c r="M96" s="2">
        <v>1509.2760000000001</v>
      </c>
      <c r="N96" s="2">
        <v>1495.4970000000001</v>
      </c>
      <c r="O96" s="2">
        <v>1506.7149999999999</v>
      </c>
      <c r="P96" s="2">
        <v>1528.3009999999999</v>
      </c>
      <c r="Q96" s="2">
        <v>1542.76</v>
      </c>
      <c r="R96" s="2">
        <v>1509.662</v>
      </c>
      <c r="S96" s="2">
        <v>1520.375</v>
      </c>
      <c r="T96" s="2">
        <v>1557.9369999999999</v>
      </c>
      <c r="U96" s="2">
        <v>1564.434</v>
      </c>
      <c r="V96" s="2">
        <v>1540.8140000000001</v>
      </c>
      <c r="W96" s="2">
        <v>1546.24</v>
      </c>
      <c r="X96" s="2">
        <v>1578.7280000000001</v>
      </c>
      <c r="Y96" s="2">
        <v>1591.796</v>
      </c>
      <c r="Z96" s="2">
        <v>1601.2460000000001</v>
      </c>
      <c r="AA96" s="2">
        <v>1713.066</v>
      </c>
      <c r="AB96" s="2">
        <v>1490.8537916666601</v>
      </c>
      <c r="AC96" s="2"/>
    </row>
    <row r="97" spans="3:29" x14ac:dyDescent="0.35">
      <c r="C97" t="s">
        <v>112</v>
      </c>
      <c r="D97" s="2">
        <v>5615.2190000000001</v>
      </c>
      <c r="E97" s="2">
        <v>6122.375</v>
      </c>
      <c r="F97" s="2">
        <v>6290.2020000000002</v>
      </c>
      <c r="G97" s="2">
        <v>6302.2650000000003</v>
      </c>
      <c r="H97" s="2">
        <v>6943.8090000000002</v>
      </c>
      <c r="I97" s="2">
        <v>7741.6</v>
      </c>
      <c r="J97" s="2">
        <v>7598.415</v>
      </c>
      <c r="K97" s="2">
        <v>7934.4440000000004</v>
      </c>
      <c r="L97" s="2">
        <v>8101.05</v>
      </c>
      <c r="M97" s="2">
        <v>8556.6919999999991</v>
      </c>
      <c r="N97" s="2">
        <v>8502.5949999999993</v>
      </c>
      <c r="O97" s="2">
        <v>8473.6180000000004</v>
      </c>
      <c r="P97" s="2">
        <v>8400.8819999999996</v>
      </c>
      <c r="Q97" s="2">
        <v>8648.1080000000002</v>
      </c>
      <c r="R97" s="2">
        <v>8845.23</v>
      </c>
      <c r="S97" s="2">
        <v>8879.107</v>
      </c>
      <c r="T97" s="2">
        <v>9166.7160000000003</v>
      </c>
      <c r="U97" s="2">
        <v>9158.3590000000004</v>
      </c>
      <c r="V97" s="2">
        <v>8968.8330000000005</v>
      </c>
      <c r="W97" s="2">
        <v>9212.1039999999994</v>
      </c>
      <c r="X97" s="2">
        <v>9218.6620000000003</v>
      </c>
      <c r="Y97" s="2">
        <v>9127.31</v>
      </c>
      <c r="Z97" s="2">
        <v>9341.4079999999994</v>
      </c>
      <c r="AA97" s="2">
        <v>10007.42</v>
      </c>
      <c r="AB97" s="2">
        <v>8214.8509583333307</v>
      </c>
      <c r="AC97" s="2"/>
    </row>
    <row r="98" spans="3:29" x14ac:dyDescent="0.35">
      <c r="C98" t="s">
        <v>113</v>
      </c>
      <c r="D98" s="2">
        <v>11368.19</v>
      </c>
      <c r="E98" s="2">
        <v>12028.62</v>
      </c>
      <c r="F98" s="2">
        <v>12317.75</v>
      </c>
      <c r="G98" s="2">
        <v>12940.26</v>
      </c>
      <c r="H98" s="2">
        <v>13456.99</v>
      </c>
      <c r="I98" s="2">
        <v>12353.15</v>
      </c>
      <c r="J98" s="2">
        <v>12153.82</v>
      </c>
      <c r="K98" s="2">
        <v>12187.39</v>
      </c>
      <c r="L98" s="2">
        <v>12152.24</v>
      </c>
      <c r="M98" s="2">
        <v>12337.73</v>
      </c>
      <c r="N98" s="2">
        <v>12577.74</v>
      </c>
      <c r="O98" s="2">
        <v>12742.55</v>
      </c>
      <c r="P98" s="2">
        <v>12716</v>
      </c>
      <c r="Q98" s="2">
        <v>12700.65</v>
      </c>
      <c r="R98" s="2">
        <v>13001.02</v>
      </c>
      <c r="S98" s="2">
        <v>13231.82</v>
      </c>
      <c r="T98" s="2">
        <v>13570.22</v>
      </c>
      <c r="U98" s="2">
        <v>13717.91</v>
      </c>
      <c r="V98" s="2">
        <v>13817.87</v>
      </c>
      <c r="W98" s="2">
        <v>13984.01</v>
      </c>
      <c r="X98" s="2">
        <v>14160.96</v>
      </c>
      <c r="Y98" s="2">
        <v>14378.21</v>
      </c>
      <c r="Z98" s="2">
        <v>14578.98</v>
      </c>
      <c r="AA98" s="2">
        <v>14521.9</v>
      </c>
      <c r="AB98" s="2">
        <v>13041.499166666599</v>
      </c>
      <c r="AC98" s="2"/>
    </row>
    <row r="99" spans="3:29" x14ac:dyDescent="0.35">
      <c r="C99" t="s">
        <v>114</v>
      </c>
      <c r="D99" s="2">
        <v>5293.7560000000003</v>
      </c>
      <c r="E99" s="2">
        <v>5228.5039999999999</v>
      </c>
      <c r="F99" s="2">
        <v>5193.9129999999996</v>
      </c>
      <c r="G99" s="2">
        <v>5277.8289999999997</v>
      </c>
      <c r="H99" s="2">
        <v>5227.2929999999997</v>
      </c>
      <c r="I99" s="2">
        <v>5395.9570000000003</v>
      </c>
      <c r="J99" s="2">
        <v>5526.223</v>
      </c>
      <c r="K99" s="2">
        <v>5504.2650000000003</v>
      </c>
      <c r="L99" s="2">
        <v>5569.98</v>
      </c>
      <c r="M99" s="2">
        <v>5274.6670000000004</v>
      </c>
      <c r="N99" s="2">
        <v>5330.06</v>
      </c>
      <c r="O99" s="2">
        <v>5491.0280000000002</v>
      </c>
      <c r="P99" s="2">
        <v>5525.7460000000001</v>
      </c>
      <c r="Q99" s="2">
        <v>5633.9759999999997</v>
      </c>
      <c r="R99" s="2">
        <v>5666.7479999999996</v>
      </c>
      <c r="S99" s="2">
        <v>5809.201</v>
      </c>
      <c r="T99" s="2">
        <v>6023.9459999999999</v>
      </c>
      <c r="U99" s="2">
        <v>6090.4830000000002</v>
      </c>
      <c r="V99" s="2">
        <v>6212.55</v>
      </c>
      <c r="W99" s="2">
        <v>6237.69</v>
      </c>
      <c r="X99" s="2">
        <v>6148.0640000000003</v>
      </c>
      <c r="Y99" s="2">
        <v>6311.7650000000003</v>
      </c>
      <c r="Z99" s="2">
        <v>6430.2669999999998</v>
      </c>
      <c r="AA99" s="2">
        <v>6415.9390000000003</v>
      </c>
      <c r="AB99" s="2">
        <v>5700.8270833333299</v>
      </c>
      <c r="AC99" s="2"/>
    </row>
    <row r="100" spans="3:29" x14ac:dyDescent="0.35">
      <c r="C100" t="s">
        <v>115</v>
      </c>
      <c r="D100" s="2">
        <v>709.649</v>
      </c>
      <c r="E100" s="2">
        <v>811.79970000000003</v>
      </c>
      <c r="F100" s="2">
        <v>842.42610000000002</v>
      </c>
      <c r="G100" s="2">
        <v>823.13850000000002</v>
      </c>
      <c r="H100" s="2">
        <v>880.9538</v>
      </c>
      <c r="I100" s="2">
        <v>895.58479999999997</v>
      </c>
      <c r="J100" s="2">
        <v>959.4</v>
      </c>
      <c r="K100" s="2">
        <v>973.59469999999999</v>
      </c>
      <c r="L100" s="2">
        <v>994.28610000000003</v>
      </c>
      <c r="M100" s="2">
        <v>1027.2249999999999</v>
      </c>
      <c r="N100" s="2">
        <v>1051.9680000000001</v>
      </c>
      <c r="O100" s="2">
        <v>1074.5160000000001</v>
      </c>
      <c r="P100" s="2">
        <v>1089.585</v>
      </c>
      <c r="Q100" s="2">
        <v>1111.077</v>
      </c>
      <c r="R100" s="2">
        <v>1147.048</v>
      </c>
      <c r="S100" s="2">
        <v>1158.251</v>
      </c>
      <c r="T100" s="2">
        <v>1230.5630000000001</v>
      </c>
      <c r="U100" s="2">
        <v>1253.184</v>
      </c>
      <c r="V100" s="2">
        <v>1298.7170000000001</v>
      </c>
      <c r="W100" s="2">
        <v>1323.7940000000001</v>
      </c>
      <c r="X100" s="2">
        <v>1382.107</v>
      </c>
      <c r="Y100" s="2">
        <v>1428.652</v>
      </c>
      <c r="Z100" s="2">
        <v>1508.2349999999999</v>
      </c>
      <c r="AA100" s="2">
        <v>1587.8679999999999</v>
      </c>
      <c r="AB100" s="2">
        <v>1106.8176125</v>
      </c>
      <c r="AC100" s="2"/>
    </row>
    <row r="101" spans="3:29" x14ac:dyDescent="0.35">
      <c r="C101" t="s">
        <v>116</v>
      </c>
      <c r="D101" s="2">
        <v>1299.8050000000001</v>
      </c>
      <c r="E101" s="2">
        <v>1293.92</v>
      </c>
      <c r="F101" s="2">
        <v>1273.0540000000001</v>
      </c>
      <c r="G101" s="2">
        <v>1328.7280000000001</v>
      </c>
      <c r="H101" s="2">
        <v>1431.7090000000001</v>
      </c>
      <c r="I101" s="2">
        <v>1445.6759999999999</v>
      </c>
      <c r="J101" s="2">
        <v>1438.096</v>
      </c>
      <c r="K101" s="2">
        <v>1458.682</v>
      </c>
      <c r="L101" s="2">
        <v>1503.9739999999999</v>
      </c>
      <c r="M101" s="2">
        <v>1509.2760000000001</v>
      </c>
      <c r="N101" s="2">
        <v>1495.4970000000001</v>
      </c>
      <c r="O101" s="2">
        <v>1506.7149999999999</v>
      </c>
      <c r="P101" s="2">
        <v>1528.3009999999999</v>
      </c>
      <c r="Q101" s="2">
        <v>1542.76</v>
      </c>
      <c r="R101" s="2">
        <v>1509.662</v>
      </c>
      <c r="S101" s="2">
        <v>1520.375</v>
      </c>
      <c r="T101" s="2">
        <v>1557.9369999999999</v>
      </c>
      <c r="U101" s="2">
        <v>1564.434</v>
      </c>
      <c r="V101" s="2">
        <v>1540.8140000000001</v>
      </c>
      <c r="W101" s="2">
        <v>1546.24</v>
      </c>
      <c r="X101" s="2">
        <v>1578.7280000000001</v>
      </c>
      <c r="Y101" s="2">
        <v>1591.796</v>
      </c>
      <c r="Z101" s="2">
        <v>1601.2460000000001</v>
      </c>
      <c r="AA101" s="2">
        <v>1713.066</v>
      </c>
      <c r="AB101" s="2">
        <v>1490.8537916666601</v>
      </c>
      <c r="AC101" s="2"/>
    </row>
    <row r="102" spans="3:29" x14ac:dyDescent="0.35">
      <c r="C102" t="s">
        <v>117</v>
      </c>
      <c r="D102" s="2">
        <v>459.95049999999998</v>
      </c>
      <c r="E102" s="2">
        <v>719.4384</v>
      </c>
      <c r="F102" s="2">
        <v>876.5675</v>
      </c>
      <c r="G102" s="2">
        <v>971.19730000000004</v>
      </c>
      <c r="H102" s="2">
        <v>1060.7940000000001</v>
      </c>
      <c r="I102" s="2">
        <v>1184.5419999999999</v>
      </c>
      <c r="J102" s="2">
        <v>1259.8230000000001</v>
      </c>
      <c r="K102" s="2">
        <v>1301.482</v>
      </c>
      <c r="L102" s="2">
        <v>1428.819</v>
      </c>
      <c r="M102" s="2">
        <v>1523.1</v>
      </c>
      <c r="N102" s="2">
        <v>1600.742</v>
      </c>
      <c r="O102" s="2">
        <v>1701.4359999999999</v>
      </c>
      <c r="P102" s="2">
        <v>1788.491</v>
      </c>
      <c r="Q102" s="2">
        <v>1916.2570000000001</v>
      </c>
      <c r="R102" s="2">
        <v>2003.2139999999999</v>
      </c>
      <c r="S102" s="2">
        <v>2146.7759999999998</v>
      </c>
      <c r="T102" s="2">
        <v>2302.9319999999998</v>
      </c>
      <c r="U102" s="2">
        <v>2420.5569999999998</v>
      </c>
      <c r="V102" s="2">
        <v>2510.252</v>
      </c>
      <c r="W102" s="2">
        <v>2623.22</v>
      </c>
      <c r="X102" s="2">
        <v>2825.0349999999999</v>
      </c>
      <c r="Y102" s="2">
        <v>3085.8589999999999</v>
      </c>
      <c r="Z102" s="2">
        <v>3271.6089999999999</v>
      </c>
      <c r="AA102" s="2">
        <v>3339.67</v>
      </c>
      <c r="AB102" s="2">
        <v>1846.74015416666</v>
      </c>
      <c r="AC102" s="2"/>
    </row>
    <row r="103" spans="3:29" x14ac:dyDescent="0.35">
      <c r="C103" t="s">
        <v>118</v>
      </c>
      <c r="D103" s="2">
        <v>2318.5309999999999</v>
      </c>
      <c r="E103" s="2">
        <v>1877.8340000000001</v>
      </c>
      <c r="F103" s="2">
        <v>1811.4839999999999</v>
      </c>
      <c r="G103" s="2">
        <v>1773.3589999999999</v>
      </c>
      <c r="H103" s="2">
        <v>1803.2670000000001</v>
      </c>
      <c r="I103" s="2">
        <v>1774.9580000000001</v>
      </c>
      <c r="J103" s="2">
        <v>1726.277</v>
      </c>
      <c r="K103" s="2">
        <v>1784.864</v>
      </c>
      <c r="L103" s="2">
        <v>1620.9059999999999</v>
      </c>
      <c r="M103" s="2">
        <v>638.27599999999995</v>
      </c>
      <c r="N103" s="2">
        <v>630.84379999999999</v>
      </c>
      <c r="O103" s="2">
        <v>641.09519999999998</v>
      </c>
      <c r="P103" s="2">
        <v>636.13890000000004</v>
      </c>
      <c r="Q103" s="2">
        <v>609.5077</v>
      </c>
      <c r="R103" s="2">
        <v>616.48059999999998</v>
      </c>
      <c r="S103" s="2">
        <v>592.22659999999996</v>
      </c>
      <c r="T103" s="2">
        <v>576.16930000000002</v>
      </c>
      <c r="U103" s="2">
        <v>552.73850000000004</v>
      </c>
      <c r="V103" s="2">
        <v>531.00009999999997</v>
      </c>
      <c r="W103" s="2">
        <v>524.69179999999994</v>
      </c>
      <c r="X103" s="2">
        <v>501.07769999999999</v>
      </c>
      <c r="Y103" s="2">
        <v>462.51819999999998</v>
      </c>
      <c r="Z103" s="2">
        <v>442.44349999999997</v>
      </c>
      <c r="AA103" s="2">
        <v>435.37520000000001</v>
      </c>
      <c r="AB103" s="2">
        <v>1036.75262916666</v>
      </c>
      <c r="AC103" s="2"/>
    </row>
    <row r="104" spans="3:29" x14ac:dyDescent="0.35">
      <c r="C104" t="s">
        <v>119</v>
      </c>
      <c r="D104" s="2">
        <v>3360.855</v>
      </c>
      <c r="E104" s="2">
        <v>3379.1</v>
      </c>
      <c r="F104" s="2">
        <v>3285.683</v>
      </c>
      <c r="G104" s="2">
        <v>3288.0949999999998</v>
      </c>
      <c r="H104" s="2">
        <v>3376.4989999999998</v>
      </c>
      <c r="I104" s="2">
        <v>3511.7460000000001</v>
      </c>
      <c r="J104" s="2">
        <v>3712.123</v>
      </c>
      <c r="K104" s="2">
        <v>3845.0709999999999</v>
      </c>
      <c r="L104" s="2">
        <v>3953.835</v>
      </c>
      <c r="M104" s="2">
        <v>4133.9269999999997</v>
      </c>
      <c r="N104" s="2">
        <v>4274.4170000000004</v>
      </c>
      <c r="O104" s="2">
        <v>4345.7920000000004</v>
      </c>
      <c r="P104" s="2">
        <v>4442.6750000000002</v>
      </c>
      <c r="Q104" s="2">
        <v>4611.0410000000002</v>
      </c>
      <c r="R104" s="2">
        <v>4566.7629999999999</v>
      </c>
      <c r="S104" s="2">
        <v>4633.732</v>
      </c>
      <c r="T104" s="2">
        <v>4696.7</v>
      </c>
      <c r="U104" s="2">
        <v>4783.165</v>
      </c>
      <c r="V104" s="2">
        <v>4828.8990000000003</v>
      </c>
      <c r="W104" s="2">
        <v>4859.9970000000003</v>
      </c>
      <c r="X104" s="2">
        <v>4892.0129999999999</v>
      </c>
      <c r="Y104" s="2">
        <v>4903.3050000000003</v>
      </c>
      <c r="Z104" s="2">
        <v>4915.8950000000004</v>
      </c>
      <c r="AA104" s="2">
        <v>5051.4489999999996</v>
      </c>
      <c r="AB104" s="2">
        <v>4235.5323749999998</v>
      </c>
      <c r="AC104" s="2"/>
    </row>
    <row r="105" spans="3:29" x14ac:dyDescent="0.35">
      <c r="C105" t="s">
        <v>120</v>
      </c>
      <c r="D105" s="2">
        <v>2477.7559999999999</v>
      </c>
      <c r="E105" s="2">
        <v>2545.692</v>
      </c>
      <c r="F105" s="2">
        <v>2535.0189999999998</v>
      </c>
      <c r="G105" s="2">
        <v>2452.1680000000001</v>
      </c>
      <c r="H105" s="2">
        <v>2585.34</v>
      </c>
      <c r="I105" s="2">
        <v>2625.547</v>
      </c>
      <c r="J105" s="2">
        <v>2661.33</v>
      </c>
      <c r="K105" s="2">
        <v>2692.9430000000002</v>
      </c>
      <c r="L105" s="2">
        <v>2714.1370000000002</v>
      </c>
      <c r="M105" s="2">
        <v>2709.4009999999998</v>
      </c>
      <c r="N105" s="2">
        <v>2724.9169999999999</v>
      </c>
      <c r="O105" s="2">
        <v>2794.3209999999999</v>
      </c>
      <c r="P105" s="2">
        <v>2755.038</v>
      </c>
      <c r="Q105" s="2">
        <v>2771.402</v>
      </c>
      <c r="R105" s="2">
        <v>2804.8989999999999</v>
      </c>
      <c r="S105" s="2">
        <v>2809.7020000000002</v>
      </c>
      <c r="T105" s="2">
        <v>2869.5729999999999</v>
      </c>
      <c r="U105" s="2">
        <v>2890.8389999999999</v>
      </c>
      <c r="V105" s="2">
        <v>2893.4380000000001</v>
      </c>
      <c r="W105" s="2">
        <v>2944.895</v>
      </c>
      <c r="X105" s="2">
        <v>3001.0419999999999</v>
      </c>
      <c r="Y105" s="2">
        <v>3060.0529999999999</v>
      </c>
      <c r="Z105" s="2">
        <v>3419.806</v>
      </c>
      <c r="AA105" s="2">
        <v>3431.2449999999999</v>
      </c>
      <c r="AB105" s="2">
        <v>2798.7709583333299</v>
      </c>
      <c r="AC105" s="2"/>
    </row>
    <row r="106" spans="3:29" x14ac:dyDescent="0.35">
      <c r="C106" t="s">
        <v>451</v>
      </c>
      <c r="D106" s="2">
        <v>0.4017346</v>
      </c>
      <c r="E106" s="2">
        <v>0.32711780000000001</v>
      </c>
      <c r="F106" s="2">
        <v>0.29121750000000002</v>
      </c>
      <c r="G106" s="2">
        <v>0.27238040000000002</v>
      </c>
      <c r="H106" s="2">
        <v>0.25963789999999998</v>
      </c>
      <c r="I106" s="2">
        <v>0.1727321</v>
      </c>
      <c r="J106" s="2">
        <v>0.15183840000000001</v>
      </c>
      <c r="K106" s="2">
        <v>0.17636640000000001</v>
      </c>
      <c r="L106" s="2">
        <v>9.4219520000000001E-2</v>
      </c>
      <c r="M106" s="2">
        <v>8.1965709999999997E-2</v>
      </c>
      <c r="N106" s="2">
        <v>8.4623000000000004E-2</v>
      </c>
      <c r="O106" s="2">
        <v>8.0283259999999995E-2</v>
      </c>
      <c r="P106" s="2">
        <v>7.9570429999999998E-2</v>
      </c>
      <c r="Q106" s="2">
        <v>6.5058459999999999E-2</v>
      </c>
      <c r="R106" s="2">
        <v>3.9054650000000003E-2</v>
      </c>
      <c r="S106" s="2">
        <v>1.67455E-2</v>
      </c>
      <c r="T106" s="2">
        <v>1.21362E-2</v>
      </c>
      <c r="U106" s="2">
        <v>1.026022E-2</v>
      </c>
      <c r="V106" s="2">
        <v>1.7868519999999999E-2</v>
      </c>
      <c r="W106" s="2">
        <v>9.3948439999999994E-3</v>
      </c>
      <c r="X106" s="2">
        <v>8.2451439999999994E-3</v>
      </c>
      <c r="Y106" s="2">
        <v>9.8284180000000002E-3</v>
      </c>
      <c r="Z106" s="2">
        <v>1.2041029999999999E-2</v>
      </c>
      <c r="AA106" s="2">
        <v>4.4102280000000004E-3</v>
      </c>
      <c r="AB106" s="2">
        <v>0.11161375975</v>
      </c>
      <c r="AC106" s="2"/>
    </row>
    <row r="107" spans="3:29" x14ac:dyDescent="0.35">
      <c r="C107" t="s">
        <v>121</v>
      </c>
      <c r="D107" s="2">
        <v>328.88189999999997</v>
      </c>
      <c r="E107" s="2">
        <v>316.59429999999998</v>
      </c>
      <c r="F107" s="2">
        <v>283.18490000000003</v>
      </c>
      <c r="G107" s="2">
        <v>254.0318</v>
      </c>
      <c r="H107" s="2">
        <v>237.67420000000001</v>
      </c>
      <c r="I107" s="2">
        <v>178.45959999999999</v>
      </c>
      <c r="J107" s="2">
        <v>168.02289999999999</v>
      </c>
      <c r="K107" s="2">
        <v>173.32259999999999</v>
      </c>
      <c r="L107" s="2">
        <v>151.1857</v>
      </c>
      <c r="M107" s="2">
        <v>152.87049999999999</v>
      </c>
      <c r="N107" s="2">
        <v>149.92339999999999</v>
      </c>
      <c r="O107" s="2">
        <v>152.49340000000001</v>
      </c>
      <c r="P107" s="2">
        <v>151.8194</v>
      </c>
      <c r="Q107" s="2">
        <v>143.8965</v>
      </c>
      <c r="R107" s="2">
        <v>145.72720000000001</v>
      </c>
      <c r="S107" s="2">
        <v>140.1618</v>
      </c>
      <c r="T107" s="2">
        <v>133.76779999999999</v>
      </c>
      <c r="U107" s="2">
        <v>129.7089</v>
      </c>
      <c r="V107" s="2">
        <v>124.499</v>
      </c>
      <c r="W107" s="2">
        <v>121.9923</v>
      </c>
      <c r="X107" s="2">
        <v>114.1335</v>
      </c>
      <c r="Y107" s="2">
        <v>104.7576</v>
      </c>
      <c r="Z107" s="2">
        <v>98.528829999999999</v>
      </c>
      <c r="AA107" s="2">
        <v>97.617130000000003</v>
      </c>
      <c r="AB107" s="2">
        <v>168.885631666666</v>
      </c>
      <c r="AC107" s="2"/>
    </row>
    <row r="108" spans="3:29" x14ac:dyDescent="0.35">
      <c r="C108" t="s">
        <v>122</v>
      </c>
      <c r="D108" s="2">
        <v>4151.2139999999999</v>
      </c>
      <c r="E108" s="2">
        <v>3992.5790000000002</v>
      </c>
      <c r="F108" s="2">
        <v>4070.2040000000002</v>
      </c>
      <c r="G108" s="2">
        <v>3960.3879999999999</v>
      </c>
      <c r="H108" s="2">
        <v>3801.998</v>
      </c>
      <c r="I108" s="2">
        <v>4059.7130000000002</v>
      </c>
      <c r="J108" s="2">
        <v>4113.7049999999999</v>
      </c>
      <c r="K108" s="2">
        <v>4172.1289999999999</v>
      </c>
      <c r="L108" s="2">
        <v>4191.9399999999996</v>
      </c>
      <c r="M108" s="2">
        <v>4272.6670000000004</v>
      </c>
      <c r="N108" s="2">
        <v>4320.2740000000003</v>
      </c>
      <c r="O108" s="2">
        <v>4052.64</v>
      </c>
      <c r="P108" s="2">
        <v>4047.5410000000002</v>
      </c>
      <c r="Q108" s="2">
        <v>4089.703</v>
      </c>
      <c r="R108" s="2">
        <v>4082.8490000000002</v>
      </c>
      <c r="S108" s="2">
        <v>3548.2049999999999</v>
      </c>
      <c r="T108" s="2">
        <v>3527.3409999999999</v>
      </c>
      <c r="U108" s="2">
        <v>3534.5320000000002</v>
      </c>
      <c r="V108" s="2">
        <v>3556.625</v>
      </c>
      <c r="W108" s="2">
        <v>3562.002</v>
      </c>
      <c r="X108" s="2">
        <v>3540.8939999999998</v>
      </c>
      <c r="Y108" s="2">
        <v>2958.8020000000001</v>
      </c>
      <c r="Z108" s="2">
        <v>2996.2370000000001</v>
      </c>
      <c r="AA108" s="2">
        <v>3300.7840000000001</v>
      </c>
      <c r="AB108" s="2">
        <v>3829.3735833333299</v>
      </c>
      <c r="AC108" s="2"/>
    </row>
    <row r="109" spans="3:29" x14ac:dyDescent="0.35">
      <c r="C109" t="s">
        <v>123</v>
      </c>
      <c r="D109" s="2">
        <v>2440.3690000000001</v>
      </c>
      <c r="E109" s="2">
        <v>2369.2539999999999</v>
      </c>
      <c r="F109" s="2">
        <v>2393.1819999999998</v>
      </c>
      <c r="G109" s="2">
        <v>2285.1930000000002</v>
      </c>
      <c r="H109" s="2">
        <v>2112.8809999999999</v>
      </c>
      <c r="I109" s="2">
        <v>2242.172</v>
      </c>
      <c r="J109" s="2">
        <v>2266.2159999999999</v>
      </c>
      <c r="K109" s="2">
        <v>2317.8229999999999</v>
      </c>
      <c r="L109" s="2">
        <v>2382.3029999999999</v>
      </c>
      <c r="M109" s="2">
        <v>2431.681</v>
      </c>
      <c r="N109" s="2">
        <v>2479.7040000000002</v>
      </c>
      <c r="O109" s="2">
        <v>2549.5450000000001</v>
      </c>
      <c r="P109" s="2">
        <v>2534.3029999999999</v>
      </c>
      <c r="Q109" s="2">
        <v>2582.2020000000002</v>
      </c>
      <c r="R109" s="2">
        <v>2630.7730000000001</v>
      </c>
      <c r="S109" s="2">
        <v>2639.75</v>
      </c>
      <c r="T109" s="2">
        <v>2713.864</v>
      </c>
      <c r="U109" s="2">
        <v>2746.614</v>
      </c>
      <c r="V109" s="2">
        <v>2739.6610000000001</v>
      </c>
      <c r="W109" s="2">
        <v>2798.8910000000001</v>
      </c>
      <c r="X109" s="2">
        <v>2842.3919999999998</v>
      </c>
      <c r="Y109" s="2">
        <v>2949.8290000000002</v>
      </c>
      <c r="Z109" s="2">
        <v>3289.393</v>
      </c>
      <c r="AA109" s="2">
        <v>3472.1460000000002</v>
      </c>
      <c r="AB109" s="2">
        <v>2592.0892083333301</v>
      </c>
      <c r="AC109" s="2"/>
    </row>
    <row r="110" spans="3:29" x14ac:dyDescent="0.35">
      <c r="C110" t="s">
        <v>124</v>
      </c>
      <c r="D110" s="2">
        <v>3696.8980000000001</v>
      </c>
      <c r="E110" s="2">
        <v>3671.9</v>
      </c>
      <c r="F110" s="2">
        <v>3584.625</v>
      </c>
      <c r="G110" s="2">
        <v>3668.5610000000001</v>
      </c>
      <c r="H110" s="2">
        <v>3605.5880000000002</v>
      </c>
      <c r="I110" s="2">
        <v>3712.326</v>
      </c>
      <c r="J110" s="2">
        <v>3341.5810000000001</v>
      </c>
      <c r="K110" s="2">
        <v>3187.375</v>
      </c>
      <c r="L110" s="2">
        <v>3248.24</v>
      </c>
      <c r="M110" s="2">
        <v>3324.72</v>
      </c>
      <c r="N110" s="2">
        <v>3376.1350000000002</v>
      </c>
      <c r="O110" s="2">
        <v>3423.5050000000001</v>
      </c>
      <c r="P110" s="2">
        <v>3460.105</v>
      </c>
      <c r="Q110" s="2">
        <v>3481.7869999999998</v>
      </c>
      <c r="R110" s="2">
        <v>3525.806</v>
      </c>
      <c r="S110" s="2">
        <v>3545.9560000000001</v>
      </c>
      <c r="T110" s="2">
        <v>3031.4450000000002</v>
      </c>
      <c r="U110" s="2">
        <v>3060.8980000000001</v>
      </c>
      <c r="V110" s="2">
        <v>2852.835</v>
      </c>
      <c r="W110" s="2">
        <v>2884.2429999999999</v>
      </c>
      <c r="X110" s="2">
        <v>2927.0990000000002</v>
      </c>
      <c r="Y110" s="2">
        <v>2957.1709999999998</v>
      </c>
      <c r="Z110" s="2">
        <v>3006.9920000000002</v>
      </c>
      <c r="AA110" s="2">
        <v>3014.0770000000002</v>
      </c>
      <c r="AB110" s="2">
        <v>3316.2444999999998</v>
      </c>
      <c r="AC110" s="2"/>
    </row>
    <row r="111" spans="3:29" x14ac:dyDescent="0.35">
      <c r="C111" t="s">
        <v>125</v>
      </c>
      <c r="D111" s="2">
        <v>459.95049999999998</v>
      </c>
      <c r="E111" s="2">
        <v>582.63390000000004</v>
      </c>
      <c r="F111" s="2">
        <v>710.75729999999999</v>
      </c>
      <c r="G111" s="2">
        <v>765.10350000000005</v>
      </c>
      <c r="H111" s="2">
        <v>816.91880000000003</v>
      </c>
      <c r="I111" s="2">
        <v>859.10569999999996</v>
      </c>
      <c r="J111" s="2">
        <v>912.46510000000001</v>
      </c>
      <c r="K111" s="2">
        <v>960.22990000000004</v>
      </c>
      <c r="L111" s="2">
        <v>1020.17</v>
      </c>
      <c r="M111" s="2">
        <v>1080.171</v>
      </c>
      <c r="N111" s="2">
        <v>1162.7840000000001</v>
      </c>
      <c r="O111" s="2">
        <v>1231.922</v>
      </c>
      <c r="P111" s="2">
        <v>1317.2429999999999</v>
      </c>
      <c r="Q111" s="2">
        <v>1395.1579999999999</v>
      </c>
      <c r="R111" s="2">
        <v>1498.0060000000001</v>
      </c>
      <c r="S111" s="2">
        <v>1606.973</v>
      </c>
      <c r="T111" s="2">
        <v>1739.664</v>
      </c>
      <c r="U111" s="2">
        <v>1838.2850000000001</v>
      </c>
      <c r="V111" s="2">
        <v>1917.32</v>
      </c>
      <c r="W111" s="2">
        <v>2000.7049999999999</v>
      </c>
      <c r="X111" s="2">
        <v>2202.701</v>
      </c>
      <c r="Y111" s="2">
        <v>2409.4929999999999</v>
      </c>
      <c r="Z111" s="2">
        <v>2570.971</v>
      </c>
      <c r="AA111" s="2">
        <v>2683.25</v>
      </c>
      <c r="AB111" s="2">
        <v>1405.9158625</v>
      </c>
      <c r="AC111" s="2"/>
    </row>
    <row r="112" spans="3:29" x14ac:dyDescent="0.35">
      <c r="C112" t="s">
        <v>126</v>
      </c>
      <c r="D112" s="2">
        <v>2318.5309999999999</v>
      </c>
      <c r="E112" s="2">
        <v>1877.8340000000001</v>
      </c>
      <c r="F112" s="2">
        <v>1811.4839999999999</v>
      </c>
      <c r="G112" s="2">
        <v>1773.3589999999999</v>
      </c>
      <c r="H112" s="2">
        <v>1803.2670000000001</v>
      </c>
      <c r="I112" s="2">
        <v>1774.9580000000001</v>
      </c>
      <c r="J112" s="2">
        <v>1726.277</v>
      </c>
      <c r="K112" s="2">
        <v>1784.864</v>
      </c>
      <c r="L112" s="2">
        <v>1620.9059999999999</v>
      </c>
      <c r="M112" s="2">
        <v>638.27599999999995</v>
      </c>
      <c r="N112" s="2">
        <v>630.84379999999999</v>
      </c>
      <c r="O112" s="2">
        <v>641.09519999999998</v>
      </c>
      <c r="P112" s="2">
        <v>636.13890000000004</v>
      </c>
      <c r="Q112" s="2">
        <v>609.5077</v>
      </c>
      <c r="R112" s="2">
        <v>616.48059999999998</v>
      </c>
      <c r="S112" s="2">
        <v>592.22659999999996</v>
      </c>
      <c r="T112" s="2">
        <v>576.16930000000002</v>
      </c>
      <c r="U112" s="2">
        <v>552.73850000000004</v>
      </c>
      <c r="V112" s="2">
        <v>531.00009999999997</v>
      </c>
      <c r="W112" s="2">
        <v>524.69179999999994</v>
      </c>
      <c r="X112" s="2">
        <v>501.07769999999999</v>
      </c>
      <c r="Y112" s="2">
        <v>462.51819999999998</v>
      </c>
      <c r="Z112" s="2">
        <v>442.44349999999997</v>
      </c>
      <c r="AA112" s="2">
        <v>435.37520000000001</v>
      </c>
      <c r="AB112" s="2">
        <v>1036.75262916666</v>
      </c>
      <c r="AC112" s="2"/>
    </row>
    <row r="113" spans="3:29" x14ac:dyDescent="0.35">
      <c r="C113" t="s">
        <v>127</v>
      </c>
      <c r="D113" s="2">
        <v>3278.194</v>
      </c>
      <c r="E113" s="2">
        <v>3260.0050000000001</v>
      </c>
      <c r="F113" s="2">
        <v>3143.6239999999998</v>
      </c>
      <c r="G113" s="2">
        <v>3131.7689999999998</v>
      </c>
      <c r="H113" s="2">
        <v>3199.5729999999999</v>
      </c>
      <c r="I113" s="2">
        <v>3300.489</v>
      </c>
      <c r="J113" s="2">
        <v>3493.2020000000002</v>
      </c>
      <c r="K113" s="2">
        <v>3625.4290000000001</v>
      </c>
      <c r="L113" s="2">
        <v>3722.6619999999998</v>
      </c>
      <c r="M113" s="2">
        <v>3899.002</v>
      </c>
      <c r="N113" s="2">
        <v>4047.5059999999999</v>
      </c>
      <c r="O113" s="2">
        <v>4113.8919999999998</v>
      </c>
      <c r="P113" s="2">
        <v>4211.1390000000001</v>
      </c>
      <c r="Q113" s="2">
        <v>4362.0630000000001</v>
      </c>
      <c r="R113" s="2">
        <v>4323.9399999999996</v>
      </c>
      <c r="S113" s="2">
        <v>4384.3710000000001</v>
      </c>
      <c r="T113" s="2">
        <v>4439.1869999999999</v>
      </c>
      <c r="U113" s="2">
        <v>4526.5879999999997</v>
      </c>
      <c r="V113" s="2">
        <v>4533.6270000000004</v>
      </c>
      <c r="W113" s="2">
        <v>4545.6049999999996</v>
      </c>
      <c r="X113" s="2">
        <v>4576.3720000000003</v>
      </c>
      <c r="Y113" s="2">
        <v>4566.4290000000001</v>
      </c>
      <c r="Z113" s="2">
        <v>4571.9570000000003</v>
      </c>
      <c r="AA113" s="2">
        <v>4651.8789999999999</v>
      </c>
      <c r="AB113" s="2">
        <v>3996.1876666666599</v>
      </c>
      <c r="AC113" s="2"/>
    </row>
    <row r="114" spans="3:29" x14ac:dyDescent="0.35">
      <c r="C114" t="s">
        <v>128</v>
      </c>
      <c r="D114" s="2">
        <v>2154.9209999999998</v>
      </c>
      <c r="E114" s="2">
        <v>2230.261</v>
      </c>
      <c r="F114" s="2">
        <v>2234.7649999999999</v>
      </c>
      <c r="G114" s="2">
        <v>2162.5970000000002</v>
      </c>
      <c r="H114" s="2">
        <v>2294.71</v>
      </c>
      <c r="I114" s="2">
        <v>2343.7950000000001</v>
      </c>
      <c r="J114" s="2">
        <v>2385.9949999999999</v>
      </c>
      <c r="K114" s="2">
        <v>2425.252</v>
      </c>
      <c r="L114" s="2">
        <v>2459.5219999999999</v>
      </c>
      <c r="M114" s="2">
        <v>2467.2089999999998</v>
      </c>
      <c r="N114" s="2">
        <v>2493.6480000000001</v>
      </c>
      <c r="O114" s="2">
        <v>2564.683</v>
      </c>
      <c r="P114" s="2">
        <v>2542.1660000000002</v>
      </c>
      <c r="Q114" s="2">
        <v>2568.114</v>
      </c>
      <c r="R114" s="2">
        <v>2607.8339999999998</v>
      </c>
      <c r="S114" s="2">
        <v>2620.018</v>
      </c>
      <c r="T114" s="2">
        <v>2688.5039999999999</v>
      </c>
      <c r="U114" s="2">
        <v>2715.741</v>
      </c>
      <c r="V114" s="2">
        <v>2731.8319999999999</v>
      </c>
      <c r="W114" s="2">
        <v>2788.3069999999998</v>
      </c>
      <c r="X114" s="2">
        <v>2846.1080000000002</v>
      </c>
      <c r="Y114" s="2">
        <v>2927.3220000000001</v>
      </c>
      <c r="Z114" s="2">
        <v>3263.8670000000002</v>
      </c>
      <c r="AA114" s="2">
        <v>3297.9140000000002</v>
      </c>
      <c r="AB114" s="2">
        <v>2575.6285416666601</v>
      </c>
      <c r="AC114" s="2"/>
    </row>
    <row r="115" spans="3:29" x14ac:dyDescent="0.35">
      <c r="C115" t="s">
        <v>452</v>
      </c>
      <c r="D115" s="2">
        <v>0.4017346</v>
      </c>
      <c r="E115" s="2">
        <v>0.32711780000000001</v>
      </c>
      <c r="F115" s="2">
        <v>0.29121750000000002</v>
      </c>
      <c r="G115" s="2">
        <v>0.27238040000000002</v>
      </c>
      <c r="H115" s="2">
        <v>0.25963789999999998</v>
      </c>
      <c r="I115" s="2">
        <v>0.1727321</v>
      </c>
      <c r="J115" s="2">
        <v>0.15183840000000001</v>
      </c>
      <c r="K115" s="2">
        <v>0.17636640000000001</v>
      </c>
      <c r="L115" s="2">
        <v>9.4219520000000001E-2</v>
      </c>
      <c r="M115" s="2">
        <v>8.1965709999999997E-2</v>
      </c>
      <c r="N115" s="2">
        <v>8.4623000000000004E-2</v>
      </c>
      <c r="O115" s="2">
        <v>8.0283259999999995E-2</v>
      </c>
      <c r="P115" s="2">
        <v>7.9570429999999998E-2</v>
      </c>
      <c r="Q115" s="2">
        <v>6.5058459999999999E-2</v>
      </c>
      <c r="R115" s="2">
        <v>3.9054650000000003E-2</v>
      </c>
      <c r="S115" s="2">
        <v>1.67455E-2</v>
      </c>
      <c r="T115" s="2">
        <v>1.21362E-2</v>
      </c>
      <c r="U115" s="2">
        <v>1.026022E-2</v>
      </c>
      <c r="V115" s="2">
        <v>1.7868519999999999E-2</v>
      </c>
      <c r="W115" s="2">
        <v>9.3948439999999994E-3</v>
      </c>
      <c r="X115" s="2">
        <v>8.2451439999999994E-3</v>
      </c>
      <c r="Y115" s="2">
        <v>9.8284180000000002E-3</v>
      </c>
      <c r="Z115" s="2">
        <v>1.2041029999999999E-2</v>
      </c>
      <c r="AA115" s="2">
        <v>4.4102280000000004E-3</v>
      </c>
      <c r="AB115" s="2">
        <v>0.11161375975</v>
      </c>
      <c r="AC115" s="2"/>
    </row>
    <row r="116" spans="3:29" x14ac:dyDescent="0.35">
      <c r="C116" t="s">
        <v>129</v>
      </c>
      <c r="D116" s="2">
        <v>328.88189999999997</v>
      </c>
      <c r="E116" s="2">
        <v>316.59429999999998</v>
      </c>
      <c r="F116" s="2">
        <v>283.18490000000003</v>
      </c>
      <c r="G116" s="2">
        <v>254.0318</v>
      </c>
      <c r="H116" s="2">
        <v>237.67420000000001</v>
      </c>
      <c r="I116" s="2">
        <v>178.45959999999999</v>
      </c>
      <c r="J116" s="2">
        <v>168.02289999999999</v>
      </c>
      <c r="K116" s="2">
        <v>173.32259999999999</v>
      </c>
      <c r="L116" s="2">
        <v>151.1857</v>
      </c>
      <c r="M116" s="2">
        <v>152.87049999999999</v>
      </c>
      <c r="N116" s="2">
        <v>149.92339999999999</v>
      </c>
      <c r="O116" s="2">
        <v>152.49340000000001</v>
      </c>
      <c r="P116" s="2">
        <v>151.8194</v>
      </c>
      <c r="Q116" s="2">
        <v>143.8965</v>
      </c>
      <c r="R116" s="2">
        <v>145.72720000000001</v>
      </c>
      <c r="S116" s="2">
        <v>140.1618</v>
      </c>
      <c r="T116" s="2">
        <v>133.76779999999999</v>
      </c>
      <c r="U116" s="2">
        <v>129.7089</v>
      </c>
      <c r="V116" s="2">
        <v>124.499</v>
      </c>
      <c r="W116" s="2">
        <v>121.9923</v>
      </c>
      <c r="X116" s="2">
        <v>114.1335</v>
      </c>
      <c r="Y116" s="2">
        <v>104.7576</v>
      </c>
      <c r="Z116" s="2">
        <v>98.528829999999999</v>
      </c>
      <c r="AA116" s="2">
        <v>97.617130000000003</v>
      </c>
      <c r="AB116" s="2">
        <v>168.885631666666</v>
      </c>
      <c r="AC116" s="2"/>
    </row>
    <row r="117" spans="3:29" x14ac:dyDescent="0.35">
      <c r="C117" t="s">
        <v>130</v>
      </c>
      <c r="D117" s="2">
        <v>4151.2139999999999</v>
      </c>
      <c r="E117" s="2">
        <v>3992.5790000000002</v>
      </c>
      <c r="F117" s="2">
        <v>4070.2040000000002</v>
      </c>
      <c r="G117" s="2">
        <v>3960.3879999999999</v>
      </c>
      <c r="H117" s="2">
        <v>3801.998</v>
      </c>
      <c r="I117" s="2">
        <v>4059.7130000000002</v>
      </c>
      <c r="J117" s="2">
        <v>4113.7049999999999</v>
      </c>
      <c r="K117" s="2">
        <v>4172.1289999999999</v>
      </c>
      <c r="L117" s="2">
        <v>4191.9399999999996</v>
      </c>
      <c r="M117" s="2">
        <v>4272.6670000000004</v>
      </c>
      <c r="N117" s="2">
        <v>4320.2740000000003</v>
      </c>
      <c r="O117" s="2">
        <v>4052.64</v>
      </c>
      <c r="P117" s="2">
        <v>4047.5410000000002</v>
      </c>
      <c r="Q117" s="2">
        <v>4089.703</v>
      </c>
      <c r="R117" s="2">
        <v>4082.8490000000002</v>
      </c>
      <c r="S117" s="2">
        <v>3548.2049999999999</v>
      </c>
      <c r="T117" s="2">
        <v>3527.3409999999999</v>
      </c>
      <c r="U117" s="2">
        <v>3534.5320000000002</v>
      </c>
      <c r="V117" s="2">
        <v>3556.625</v>
      </c>
      <c r="W117" s="2">
        <v>3562.1990000000001</v>
      </c>
      <c r="X117" s="2">
        <v>3541.0920000000001</v>
      </c>
      <c r="Y117" s="2">
        <v>2766.1460000000002</v>
      </c>
      <c r="Z117" s="2">
        <v>2795.5079999999998</v>
      </c>
      <c r="AA117" s="2">
        <v>2800.98</v>
      </c>
      <c r="AB117" s="2">
        <v>3792.1738333333301</v>
      </c>
      <c r="AC117" s="2"/>
    </row>
    <row r="118" spans="3:29" x14ac:dyDescent="0.35">
      <c r="C118" t="s">
        <v>131</v>
      </c>
      <c r="D118" s="2">
        <v>2440.3690000000001</v>
      </c>
      <c r="E118" s="2">
        <v>2369.2539999999999</v>
      </c>
      <c r="F118" s="2">
        <v>2393.1819999999998</v>
      </c>
      <c r="G118" s="2">
        <v>2285.1930000000002</v>
      </c>
      <c r="H118" s="2">
        <v>2112.8809999999999</v>
      </c>
      <c r="I118" s="2">
        <v>2242.172</v>
      </c>
      <c r="J118" s="2">
        <v>2266.2159999999999</v>
      </c>
      <c r="K118" s="2">
        <v>2317.8229999999999</v>
      </c>
      <c r="L118" s="2">
        <v>2382.3029999999999</v>
      </c>
      <c r="M118" s="2">
        <v>2431.681</v>
      </c>
      <c r="N118" s="2">
        <v>2479.7040000000002</v>
      </c>
      <c r="O118" s="2">
        <v>2549.5450000000001</v>
      </c>
      <c r="P118" s="2">
        <v>2534.3029999999999</v>
      </c>
      <c r="Q118" s="2">
        <v>2582.2020000000002</v>
      </c>
      <c r="R118" s="2">
        <v>2630.7730000000001</v>
      </c>
      <c r="S118" s="2">
        <v>2639.75</v>
      </c>
      <c r="T118" s="2">
        <v>2713.864</v>
      </c>
      <c r="U118" s="2">
        <v>2746.614</v>
      </c>
      <c r="V118" s="2">
        <v>2739.6610000000001</v>
      </c>
      <c r="W118" s="2">
        <v>2798.8910000000001</v>
      </c>
      <c r="X118" s="2">
        <v>2842.3919999999998</v>
      </c>
      <c r="Y118" s="2">
        <v>2949.8290000000002</v>
      </c>
      <c r="Z118" s="2">
        <v>3289.393</v>
      </c>
      <c r="AA118" s="2">
        <v>3472.1460000000002</v>
      </c>
      <c r="AB118" s="2">
        <v>2592.0892083333301</v>
      </c>
      <c r="AC118" s="2"/>
    </row>
    <row r="119" spans="3:29" x14ac:dyDescent="0.35">
      <c r="C119" t="s">
        <v>132</v>
      </c>
      <c r="D119" s="2">
        <v>3456.4050000000002</v>
      </c>
      <c r="E119" s="2">
        <v>3431.4070000000002</v>
      </c>
      <c r="F119" s="2">
        <v>3344.0749999999998</v>
      </c>
      <c r="G119" s="2">
        <v>3428.0680000000002</v>
      </c>
      <c r="H119" s="2">
        <v>3365.0940000000001</v>
      </c>
      <c r="I119" s="2">
        <v>3471.8330000000001</v>
      </c>
      <c r="J119" s="2">
        <v>3101.0309999999999</v>
      </c>
      <c r="K119" s="2">
        <v>2946.8820000000001</v>
      </c>
      <c r="L119" s="2">
        <v>3004.018</v>
      </c>
      <c r="M119" s="2">
        <v>3076.3719999999998</v>
      </c>
      <c r="N119" s="2">
        <v>3127.73</v>
      </c>
      <c r="O119" s="2">
        <v>3173.2269999999999</v>
      </c>
      <c r="P119" s="2">
        <v>3208.0459999999998</v>
      </c>
      <c r="Q119" s="2">
        <v>3229.4140000000002</v>
      </c>
      <c r="R119" s="2">
        <v>3271.886</v>
      </c>
      <c r="S119" s="2">
        <v>3290.5329999999999</v>
      </c>
      <c r="T119" s="2">
        <v>2750.9969999999998</v>
      </c>
      <c r="U119" s="2">
        <v>2778.2429999999999</v>
      </c>
      <c r="V119" s="2">
        <v>2572.96</v>
      </c>
      <c r="W119" s="2">
        <v>2599.2979999999998</v>
      </c>
      <c r="X119" s="2">
        <v>2633.6729999999998</v>
      </c>
      <c r="Y119" s="2">
        <v>2655.67</v>
      </c>
      <c r="Z119" s="2">
        <v>2698.8290000000002</v>
      </c>
      <c r="AA119" s="2">
        <v>2706.7939999999999</v>
      </c>
      <c r="AB119" s="2">
        <v>3055.10354166666</v>
      </c>
      <c r="AC119" s="2"/>
    </row>
    <row r="120" spans="3:29" x14ac:dyDescent="0.35">
      <c r="C120" t="s">
        <v>133</v>
      </c>
      <c r="D120" s="2">
        <v>409.76060000000001</v>
      </c>
      <c r="E120" s="2">
        <v>392.09070000000003</v>
      </c>
      <c r="F120" s="2">
        <v>358.0333</v>
      </c>
      <c r="G120" s="2">
        <v>328.83069999999998</v>
      </c>
      <c r="H120" s="2">
        <v>313.05709999999999</v>
      </c>
      <c r="I120" s="2">
        <v>254.30289999999999</v>
      </c>
      <c r="J120" s="2">
        <v>243.4949</v>
      </c>
      <c r="K120" s="2">
        <v>248.50960000000001</v>
      </c>
      <c r="L120" s="2">
        <v>227.9794</v>
      </c>
      <c r="M120" s="2">
        <v>229.33590000000001</v>
      </c>
      <c r="N120" s="2">
        <v>224.93279999999999</v>
      </c>
      <c r="O120" s="2">
        <v>228.7139</v>
      </c>
      <c r="P120" s="2">
        <v>227.91300000000001</v>
      </c>
      <c r="Q120" s="2">
        <v>221.07159999999999</v>
      </c>
      <c r="R120" s="2">
        <v>220.05439999999999</v>
      </c>
      <c r="S120" s="2">
        <v>215.77359999999999</v>
      </c>
      <c r="T120" s="2">
        <v>209.45439999999999</v>
      </c>
      <c r="U120" s="2">
        <v>203.78559999999999</v>
      </c>
      <c r="V120" s="2">
        <v>198.32759999999999</v>
      </c>
      <c r="W120" s="2">
        <v>197.7705</v>
      </c>
      <c r="X120" s="2">
        <v>188.33070000000001</v>
      </c>
      <c r="Y120" s="2">
        <v>179.79249999999999</v>
      </c>
      <c r="Z120" s="2">
        <v>173.07040000000001</v>
      </c>
      <c r="AA120" s="2">
        <v>170.1617</v>
      </c>
      <c r="AB120" s="2">
        <v>244.35615833333301</v>
      </c>
      <c r="AC120" s="2"/>
    </row>
    <row r="121" spans="3:29" x14ac:dyDescent="0.35">
      <c r="C121" t="s">
        <v>134</v>
      </c>
      <c r="D121" s="2">
        <v>184.85589999999999</v>
      </c>
      <c r="E121" s="2">
        <v>189.30590000000001</v>
      </c>
      <c r="F121" s="2">
        <v>191.03579999999999</v>
      </c>
      <c r="G121" s="2">
        <v>196.1491</v>
      </c>
      <c r="H121" s="2">
        <v>139.39840000000001</v>
      </c>
      <c r="I121" s="2">
        <v>162.7843</v>
      </c>
      <c r="J121" s="2">
        <v>170.06630000000001</v>
      </c>
      <c r="K121" s="2">
        <v>177.393</v>
      </c>
      <c r="L121" s="2">
        <v>187.9736</v>
      </c>
      <c r="M121" s="2">
        <v>191.0044</v>
      </c>
      <c r="N121" s="2">
        <v>150.26009999999999</v>
      </c>
      <c r="O121" s="2">
        <v>154.66640000000001</v>
      </c>
      <c r="P121" s="2">
        <v>163.70099999999999</v>
      </c>
      <c r="Q121" s="2">
        <v>125.92319999999999</v>
      </c>
      <c r="R121" s="2">
        <v>143.7835</v>
      </c>
      <c r="S121" s="2">
        <v>108.178</v>
      </c>
      <c r="T121" s="2">
        <v>123.4385</v>
      </c>
      <c r="U121" s="2">
        <v>135.86590000000001</v>
      </c>
      <c r="V121" s="2">
        <v>90.925079999999994</v>
      </c>
      <c r="W121" s="2">
        <v>98.708629999999999</v>
      </c>
      <c r="X121" s="2">
        <v>104.4015</v>
      </c>
      <c r="Y121" s="2">
        <v>113.86660000000001</v>
      </c>
      <c r="Z121" s="2">
        <v>117.0527</v>
      </c>
      <c r="AA121" s="2">
        <v>121.76</v>
      </c>
      <c r="AB121" s="2">
        <v>147.60407541666601</v>
      </c>
      <c r="AC121" s="2"/>
    </row>
    <row r="122" spans="3:29" x14ac:dyDescent="0.35">
      <c r="C122" t="s">
        <v>135</v>
      </c>
      <c r="D122" s="2">
        <v>2538.9769999999999</v>
      </c>
      <c r="E122" s="2">
        <v>2574.1610000000001</v>
      </c>
      <c r="F122" s="2">
        <v>2620.7159999999999</v>
      </c>
      <c r="G122" s="2">
        <v>2692.1880000000001</v>
      </c>
      <c r="H122" s="2">
        <v>2742.9029999999998</v>
      </c>
      <c r="I122" s="2">
        <v>2814.143</v>
      </c>
      <c r="J122" s="2">
        <v>2862.0810000000001</v>
      </c>
      <c r="K122" s="2">
        <v>2930.864</v>
      </c>
      <c r="L122" s="2">
        <v>2974.0189999999998</v>
      </c>
      <c r="M122" s="2">
        <v>3035.2579999999998</v>
      </c>
      <c r="N122" s="2">
        <v>3104.9450000000002</v>
      </c>
      <c r="O122" s="2">
        <v>3163.489</v>
      </c>
      <c r="P122" s="2">
        <v>3224.002</v>
      </c>
      <c r="Q122" s="2">
        <v>3208.607</v>
      </c>
      <c r="R122" s="2">
        <v>3216.1260000000002</v>
      </c>
      <c r="S122" s="2">
        <v>3176.634</v>
      </c>
      <c r="T122" s="2">
        <v>3191.7339999999999</v>
      </c>
      <c r="U122" s="2">
        <v>3252.7539999999999</v>
      </c>
      <c r="V122" s="2">
        <v>3358.6869999999999</v>
      </c>
      <c r="W122" s="2">
        <v>3465.3809999999999</v>
      </c>
      <c r="X122" s="2">
        <v>3562.7570000000001</v>
      </c>
      <c r="Y122" s="2">
        <v>3666.5219999999999</v>
      </c>
      <c r="Z122" s="2">
        <v>3808.6610000000001</v>
      </c>
      <c r="AA122" s="2">
        <v>3917.931</v>
      </c>
      <c r="AB122" s="2">
        <v>3129.3141666666602</v>
      </c>
      <c r="AC122" s="2"/>
    </row>
    <row r="123" spans="3:29" x14ac:dyDescent="0.35">
      <c r="C123" t="s">
        <v>136</v>
      </c>
      <c r="D123" s="2">
        <v>27110.62</v>
      </c>
      <c r="E123" s="2">
        <v>27142.17</v>
      </c>
      <c r="F123" s="2">
        <v>27118.17</v>
      </c>
      <c r="G123" s="2">
        <v>27659.53</v>
      </c>
      <c r="H123" s="2">
        <v>27647.3</v>
      </c>
      <c r="I123" s="2">
        <v>27634.44</v>
      </c>
      <c r="J123" s="2">
        <v>27646.58</v>
      </c>
      <c r="K123" s="2">
        <v>27687.59</v>
      </c>
      <c r="L123" s="2">
        <v>27676.1</v>
      </c>
      <c r="M123" s="2">
        <v>27686.82</v>
      </c>
      <c r="N123" s="2">
        <v>27736.5</v>
      </c>
      <c r="O123" s="2">
        <v>27758.13</v>
      </c>
      <c r="P123" s="2">
        <v>27791.97</v>
      </c>
      <c r="Q123" s="2">
        <v>27830.83</v>
      </c>
      <c r="R123" s="2">
        <v>27849.4</v>
      </c>
      <c r="S123" s="2">
        <v>27883.25</v>
      </c>
      <c r="T123" s="2">
        <v>27921.81</v>
      </c>
      <c r="U123" s="2">
        <v>27947.79</v>
      </c>
      <c r="V123" s="2">
        <v>27988.09</v>
      </c>
      <c r="W123" s="2">
        <v>28024.720000000001</v>
      </c>
      <c r="X123" s="2">
        <v>28057.59</v>
      </c>
      <c r="Y123" s="2">
        <v>28095.86</v>
      </c>
      <c r="Z123" s="2">
        <v>28168.57</v>
      </c>
      <c r="AA123" s="2">
        <v>28188.57</v>
      </c>
      <c r="AB123" s="2">
        <v>27760.516666666601</v>
      </c>
      <c r="AC123" s="2"/>
    </row>
    <row r="124" spans="3:29" x14ac:dyDescent="0.35">
      <c r="C124" t="s">
        <v>1</v>
      </c>
      <c r="D124" s="2">
        <v>27110.62</v>
      </c>
      <c r="E124" s="2">
        <v>27142.17</v>
      </c>
      <c r="F124" s="2">
        <v>27118.17</v>
      </c>
      <c r="G124" s="2">
        <v>27659.53</v>
      </c>
      <c r="H124" s="2">
        <v>27647.3</v>
      </c>
      <c r="I124" s="2">
        <v>27634.44</v>
      </c>
      <c r="J124" s="2">
        <v>27646.58</v>
      </c>
      <c r="K124" s="2">
        <v>27687.59</v>
      </c>
      <c r="L124" s="2">
        <v>27676.1</v>
      </c>
      <c r="M124" s="2">
        <v>27686.82</v>
      </c>
      <c r="N124" s="2">
        <v>27736.5</v>
      </c>
      <c r="O124" s="2">
        <v>27758.13</v>
      </c>
      <c r="P124" s="2">
        <v>27791.97</v>
      </c>
      <c r="Q124" s="2">
        <v>27830.83</v>
      </c>
      <c r="R124" s="2">
        <v>27849.4</v>
      </c>
      <c r="S124" s="2">
        <v>27883.25</v>
      </c>
      <c r="T124" s="2">
        <v>27921.81</v>
      </c>
      <c r="U124" s="2">
        <v>27947.79</v>
      </c>
      <c r="V124" s="2">
        <v>27988.09</v>
      </c>
      <c r="W124" s="2">
        <v>28024.720000000001</v>
      </c>
      <c r="X124" s="2">
        <v>28057.59</v>
      </c>
      <c r="Y124" s="2">
        <v>28095.86</v>
      </c>
      <c r="Z124" s="2">
        <v>28168.57</v>
      </c>
      <c r="AA124" s="2">
        <v>28188.57</v>
      </c>
      <c r="AB124" s="2">
        <v>27760.516666666601</v>
      </c>
      <c r="AC124" s="2"/>
    </row>
    <row r="125" spans="3:29" x14ac:dyDescent="0.35">
      <c r="C125" t="s">
        <v>137</v>
      </c>
      <c r="D125" s="2">
        <v>0.20960970000000001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8.7337374999999998E-3</v>
      </c>
      <c r="AC125" s="2"/>
    </row>
    <row r="126" spans="3:29" x14ac:dyDescent="0.35">
      <c r="C126" t="s">
        <v>138</v>
      </c>
      <c r="D126" s="2">
        <v>26.873809999999999</v>
      </c>
      <c r="E126" s="2">
        <v>8.1807099999999995</v>
      </c>
      <c r="F126" s="2">
        <v>7.0987239999999998</v>
      </c>
      <c r="G126" s="2">
        <v>6.768319</v>
      </c>
      <c r="H126" s="2">
        <v>8.9372489999999996</v>
      </c>
      <c r="I126" s="2">
        <v>9.3197290000000006</v>
      </c>
      <c r="J126" s="2">
        <v>8.1740169999999992</v>
      </c>
      <c r="K126" s="2">
        <v>7.5951120000000003</v>
      </c>
      <c r="L126" s="2">
        <v>4.229622</v>
      </c>
      <c r="M126" s="2">
        <v>5.0872089999999996</v>
      </c>
      <c r="N126" s="2">
        <v>5.3056020000000004</v>
      </c>
      <c r="O126" s="2">
        <v>6.1996650000000004</v>
      </c>
      <c r="P126" s="2">
        <v>6.1475299999999997</v>
      </c>
      <c r="Q126" s="2">
        <v>7.4227369999999997</v>
      </c>
      <c r="R126" s="2">
        <v>6.9801539999999997</v>
      </c>
      <c r="S126" s="2">
        <v>6.551342</v>
      </c>
      <c r="T126" s="2">
        <v>7.3156359999999996</v>
      </c>
      <c r="U126" s="2">
        <v>8.9234679999999997</v>
      </c>
      <c r="V126" s="2">
        <v>8.717689</v>
      </c>
      <c r="W126" s="2">
        <v>10.8363</v>
      </c>
      <c r="X126" s="2">
        <v>12.138500000000001</v>
      </c>
      <c r="Y126" s="2">
        <v>11.501049999999999</v>
      </c>
      <c r="Z126" s="2">
        <v>15.385479999999999</v>
      </c>
      <c r="AA126" s="2">
        <v>14.46687</v>
      </c>
      <c r="AB126" s="2">
        <v>9.1731885000000002</v>
      </c>
      <c r="AC126" s="2"/>
    </row>
    <row r="127" spans="3:29" x14ac:dyDescent="0.35">
      <c r="C127" t="s">
        <v>139</v>
      </c>
      <c r="D127" s="2">
        <v>14.93286</v>
      </c>
      <c r="E127" s="2">
        <v>14.94674</v>
      </c>
      <c r="F127" s="2">
        <v>14.655519999999999</v>
      </c>
      <c r="G127" s="2">
        <v>13.97114</v>
      </c>
      <c r="H127" s="2">
        <v>13.96922</v>
      </c>
      <c r="I127" s="2">
        <v>13.742330000000001</v>
      </c>
      <c r="J127" s="2">
        <v>13.69769</v>
      </c>
      <c r="K127" s="2">
        <v>13.53491</v>
      </c>
      <c r="L127" s="2">
        <v>13.31855</v>
      </c>
      <c r="M127" s="2">
        <v>13.31555</v>
      </c>
      <c r="N127" s="2">
        <v>13.31728</v>
      </c>
      <c r="O127" s="2">
        <v>13.169829999999999</v>
      </c>
      <c r="P127" s="2">
        <v>13.11652</v>
      </c>
      <c r="Q127" s="2">
        <v>12.96461</v>
      </c>
      <c r="R127" s="2">
        <v>12.898020000000001</v>
      </c>
      <c r="S127" s="2">
        <v>12.81382</v>
      </c>
      <c r="T127" s="2">
        <v>12.77501</v>
      </c>
      <c r="U127" s="2">
        <v>12.66342</v>
      </c>
      <c r="V127" s="2">
        <v>12.59477</v>
      </c>
      <c r="W127" s="2">
        <v>12.403230000000001</v>
      </c>
      <c r="X127" s="2">
        <v>12.3222</v>
      </c>
      <c r="Y127" s="2">
        <v>12.16549</v>
      </c>
      <c r="Z127" s="2">
        <v>12.19242</v>
      </c>
      <c r="AA127" s="2">
        <v>11.934900000000001</v>
      </c>
      <c r="AB127" s="2">
        <v>13.2256679166666</v>
      </c>
      <c r="AC127" s="2"/>
    </row>
    <row r="128" spans="3:29" x14ac:dyDescent="0.35">
      <c r="C128" t="s">
        <v>140</v>
      </c>
      <c r="D128" s="2">
        <v>409.46660000000003</v>
      </c>
      <c r="E128" s="2">
        <v>396.16550000000001</v>
      </c>
      <c r="F128" s="2">
        <v>382.64769999999999</v>
      </c>
      <c r="G128" s="2">
        <v>347.89150000000001</v>
      </c>
      <c r="H128" s="2">
        <v>369.51519999999999</v>
      </c>
      <c r="I128" s="2">
        <v>343.3578</v>
      </c>
      <c r="J128" s="2">
        <v>355.2398</v>
      </c>
      <c r="K128" s="2">
        <v>330.87349999999998</v>
      </c>
      <c r="L128" s="2">
        <v>314.56400000000002</v>
      </c>
      <c r="M128" s="2">
        <v>285.1395</v>
      </c>
      <c r="N128" s="2">
        <v>282.613</v>
      </c>
      <c r="O128" s="2">
        <v>253.1583</v>
      </c>
      <c r="P128" s="2">
        <v>247.6703</v>
      </c>
      <c r="Q128" s="2">
        <v>221.8895</v>
      </c>
      <c r="R128" s="2">
        <v>224.34219999999999</v>
      </c>
      <c r="S128" s="2">
        <v>212.4443</v>
      </c>
      <c r="T128" s="2">
        <v>234.3022</v>
      </c>
      <c r="U128" s="2">
        <v>216.77369999999999</v>
      </c>
      <c r="V128" s="2">
        <v>218.3115</v>
      </c>
      <c r="W128" s="2">
        <v>198.82599999999999</v>
      </c>
      <c r="X128" s="2">
        <v>198.5127</v>
      </c>
      <c r="Y128" s="2">
        <v>177.3758</v>
      </c>
      <c r="Z128" s="2">
        <v>193.04320000000001</v>
      </c>
      <c r="AA128" s="2">
        <v>165.59899999999999</v>
      </c>
      <c r="AB128" s="2">
        <v>274.155116666666</v>
      </c>
      <c r="AC128" s="2"/>
    </row>
    <row r="129" spans="3:29" x14ac:dyDescent="0.35">
      <c r="C129" t="s">
        <v>141</v>
      </c>
      <c r="D129" s="2">
        <v>1102.105</v>
      </c>
      <c r="E129" s="2">
        <v>1102.105</v>
      </c>
      <c r="F129" s="2">
        <v>1102.1179999999999</v>
      </c>
      <c r="G129" s="2">
        <v>1092.691</v>
      </c>
      <c r="H129" s="2">
        <v>1106.29</v>
      </c>
      <c r="I129" s="2">
        <v>1106.29</v>
      </c>
      <c r="J129" s="2">
        <v>1106.3030000000001</v>
      </c>
      <c r="K129" s="2">
        <v>1106.29</v>
      </c>
      <c r="L129" s="2">
        <v>1106.29</v>
      </c>
      <c r="M129" s="2">
        <v>1106.29</v>
      </c>
      <c r="N129" s="2">
        <v>1106.3030000000001</v>
      </c>
      <c r="O129" s="2">
        <v>1106.29</v>
      </c>
      <c r="P129" s="2">
        <v>1106.29</v>
      </c>
      <c r="Q129" s="2">
        <v>1106.29</v>
      </c>
      <c r="R129" s="2">
        <v>1106.3030000000001</v>
      </c>
      <c r="S129" s="2">
        <v>1106.29</v>
      </c>
      <c r="T129" s="2">
        <v>1106.29</v>
      </c>
      <c r="U129" s="2">
        <v>1106.29</v>
      </c>
      <c r="V129" s="2">
        <v>1106.3030000000001</v>
      </c>
      <c r="W129" s="2">
        <v>1106.29</v>
      </c>
      <c r="X129" s="2">
        <v>1106.29</v>
      </c>
      <c r="Y129" s="2">
        <v>1106.29</v>
      </c>
      <c r="Z129" s="2">
        <v>1106.3030000000001</v>
      </c>
      <c r="AA129" s="2">
        <v>1106.29</v>
      </c>
      <c r="AB129" s="2">
        <v>1105.2035000000001</v>
      </c>
      <c r="AC129" s="2"/>
    </row>
    <row r="130" spans="3:29" x14ac:dyDescent="0.35">
      <c r="C130" t="s">
        <v>473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4.3150680000000001E-4</v>
      </c>
      <c r="X130" s="2">
        <v>2.7739730000000002E-4</v>
      </c>
      <c r="Y130" s="2">
        <v>4.3150680000000001E-4</v>
      </c>
      <c r="Z130" s="2">
        <v>2.1823770000000001E-3</v>
      </c>
      <c r="AA130" s="2">
        <v>3.0205480000000001E-3</v>
      </c>
      <c r="AB130" s="2">
        <v>2.6430566250000001E-4</v>
      </c>
      <c r="AC130" s="2"/>
    </row>
    <row r="131" spans="3:29" x14ac:dyDescent="0.35">
      <c r="C131" t="s">
        <v>474</v>
      </c>
      <c r="D131" s="2">
        <v>0.40368799999999999</v>
      </c>
      <c r="E131" s="2">
        <v>0.25383749999999999</v>
      </c>
      <c r="F131" s="2">
        <v>0.26058130000000002</v>
      </c>
      <c r="G131" s="2">
        <v>0.25996740000000002</v>
      </c>
      <c r="H131" s="2">
        <v>0.26445970000000002</v>
      </c>
      <c r="I131" s="2">
        <v>0.26234580000000002</v>
      </c>
      <c r="J131" s="2">
        <v>0.2611752</v>
      </c>
      <c r="K131" s="2">
        <v>0.2606793</v>
      </c>
      <c r="L131" s="2">
        <v>0.25811590000000001</v>
      </c>
      <c r="M131" s="2">
        <v>0.2654726</v>
      </c>
      <c r="N131" s="2">
        <v>0.2640806</v>
      </c>
      <c r="O131" s="2">
        <v>0.27046680000000001</v>
      </c>
      <c r="P131" s="2">
        <v>0.26598080000000002</v>
      </c>
      <c r="Q131" s="2">
        <v>0.27623120000000001</v>
      </c>
      <c r="R131" s="2">
        <v>0.28073110000000001</v>
      </c>
      <c r="S131" s="2">
        <v>0.27611069999999999</v>
      </c>
      <c r="T131" s="2">
        <v>0.28918840000000001</v>
      </c>
      <c r="U131" s="2">
        <v>0.29731020000000002</v>
      </c>
      <c r="V131" s="2">
        <v>0.30110799999999999</v>
      </c>
      <c r="W131" s="2">
        <v>0.31706719999999999</v>
      </c>
      <c r="X131" s="2">
        <v>0.34406399999999998</v>
      </c>
      <c r="Y131" s="2">
        <v>0.36429539999999999</v>
      </c>
      <c r="Z131" s="2">
        <v>0.3686606</v>
      </c>
      <c r="AA131" s="2">
        <v>0.40056380000000003</v>
      </c>
      <c r="AB131" s="2">
        <v>0.294424229166666</v>
      </c>
      <c r="AC131" s="2"/>
    </row>
    <row r="132" spans="3:29" x14ac:dyDescent="0.35">
      <c r="C132" t="s">
        <v>475</v>
      </c>
      <c r="D132" s="2">
        <v>31.539660000000001</v>
      </c>
      <c r="E132" s="2">
        <v>31.54365</v>
      </c>
      <c r="F132" s="2">
        <v>31.526700000000002</v>
      </c>
      <c r="G132" s="2">
        <v>31.523990000000001</v>
      </c>
      <c r="H132" s="2">
        <v>31.527519999999999</v>
      </c>
      <c r="I132" s="2">
        <v>31.516850000000002</v>
      </c>
      <c r="J132" s="2">
        <v>31.508279999999999</v>
      </c>
      <c r="K132" s="2">
        <v>31.505859999999998</v>
      </c>
      <c r="L132" s="2">
        <v>31.485980000000001</v>
      </c>
      <c r="M132" s="2">
        <v>31.480129999999999</v>
      </c>
      <c r="N132" s="2">
        <v>31.485019999999999</v>
      </c>
      <c r="O132" s="2">
        <v>31.461770000000001</v>
      </c>
      <c r="P132" s="2">
        <v>31.450759999999999</v>
      </c>
      <c r="Q132" s="2">
        <v>31.432970000000001</v>
      </c>
      <c r="R132" s="2">
        <v>31.405930000000001</v>
      </c>
      <c r="S132" s="2">
        <v>31.407959999999999</v>
      </c>
      <c r="T132" s="2">
        <v>31.372450000000001</v>
      </c>
      <c r="U132" s="2">
        <v>31.34121</v>
      </c>
      <c r="V132" s="2">
        <v>31.3111</v>
      </c>
      <c r="W132" s="2">
        <v>31.278230000000001</v>
      </c>
      <c r="X132" s="2">
        <v>31.177990000000001</v>
      </c>
      <c r="Y132" s="2">
        <v>31.092690000000001</v>
      </c>
      <c r="Z132" s="2">
        <v>31.063469999999999</v>
      </c>
      <c r="AA132" s="2">
        <v>30.890969999999999</v>
      </c>
      <c r="AB132" s="2">
        <v>31.388797499999999</v>
      </c>
      <c r="AC132" s="2"/>
    </row>
    <row r="133" spans="3:29" x14ac:dyDescent="0.35">
      <c r="C133" t="s">
        <v>446</v>
      </c>
      <c r="D133" s="2">
        <v>93.246769999999998</v>
      </c>
      <c r="E133" s="2">
        <v>150.82939999999999</v>
      </c>
      <c r="F133" s="2">
        <v>173.09520000000001</v>
      </c>
      <c r="G133" s="2">
        <v>193.703</v>
      </c>
      <c r="H133" s="2">
        <v>211.50829999999999</v>
      </c>
      <c r="I133" s="2">
        <v>230.73249999999999</v>
      </c>
      <c r="J133" s="2">
        <v>252.13900000000001</v>
      </c>
      <c r="K133" s="2">
        <v>269.61930000000001</v>
      </c>
      <c r="L133" s="2">
        <v>287.60120000000001</v>
      </c>
      <c r="M133" s="2">
        <v>305.36810000000003</v>
      </c>
      <c r="N133" s="2">
        <v>322.94479999999999</v>
      </c>
      <c r="O133" s="2">
        <v>341.8605</v>
      </c>
      <c r="P133" s="2">
        <v>360.74079999999998</v>
      </c>
      <c r="Q133" s="2">
        <v>379.8793</v>
      </c>
      <c r="R133" s="2">
        <v>393.97129999999999</v>
      </c>
      <c r="S133" s="2">
        <v>410.42039999999997</v>
      </c>
      <c r="T133" s="2">
        <v>426.08</v>
      </c>
      <c r="U133" s="2">
        <v>443.0521</v>
      </c>
      <c r="V133" s="2">
        <v>460.464</v>
      </c>
      <c r="W133" s="2">
        <v>478.43880000000001</v>
      </c>
      <c r="X133" s="2">
        <v>496.12040000000002</v>
      </c>
      <c r="Y133" s="2">
        <v>530.43430000000001</v>
      </c>
      <c r="Z133" s="2">
        <v>574.05420000000004</v>
      </c>
      <c r="AA133" s="2">
        <v>658.58040000000005</v>
      </c>
      <c r="AB133" s="2">
        <v>351.87016958333299</v>
      </c>
      <c r="AC133" s="2"/>
    </row>
    <row r="134" spans="3:29" x14ac:dyDescent="0.35">
      <c r="C134" t="s">
        <v>142</v>
      </c>
      <c r="D134" s="2">
        <v>63.232149999999997</v>
      </c>
      <c r="E134" s="2">
        <v>63.326390000000004</v>
      </c>
      <c r="F134" s="2">
        <v>62.961790000000001</v>
      </c>
      <c r="G134" s="2">
        <v>63.066980000000001</v>
      </c>
      <c r="H134" s="2">
        <v>63.064909999999998</v>
      </c>
      <c r="I134" s="2">
        <v>63.05968</v>
      </c>
      <c r="J134" s="2">
        <v>63.325589999999998</v>
      </c>
      <c r="K134" s="2">
        <v>63.195650000000001</v>
      </c>
      <c r="L134" s="2">
        <v>63.076369999999997</v>
      </c>
      <c r="M134" s="2">
        <v>63.066980000000001</v>
      </c>
      <c r="N134" s="2">
        <v>63.041339999999998</v>
      </c>
      <c r="O134" s="2">
        <v>63.232149999999997</v>
      </c>
      <c r="P134" s="2">
        <v>63.326390000000004</v>
      </c>
      <c r="Q134" s="2">
        <v>63.195650000000001</v>
      </c>
      <c r="R134" s="2">
        <v>62.983429999999998</v>
      </c>
      <c r="S134" s="2">
        <v>63.064909999999998</v>
      </c>
      <c r="T134" s="2">
        <v>63.05968</v>
      </c>
      <c r="U134" s="2">
        <v>63.232149999999997</v>
      </c>
      <c r="V134" s="2">
        <v>63.113</v>
      </c>
      <c r="W134" s="2">
        <v>63.076369999999997</v>
      </c>
      <c r="X134" s="2">
        <v>63.066980000000001</v>
      </c>
      <c r="Y134" s="2">
        <v>63.064909999999998</v>
      </c>
      <c r="Z134" s="2">
        <v>63.213180000000001</v>
      </c>
      <c r="AA134" s="2">
        <v>63.326390000000004</v>
      </c>
      <c r="AB134" s="2">
        <v>63.140542500000002</v>
      </c>
      <c r="AC134" s="2"/>
    </row>
    <row r="135" spans="3:29" x14ac:dyDescent="0.35">
      <c r="C135" t="s">
        <v>143</v>
      </c>
      <c r="D135" s="2">
        <v>12.540940000000001</v>
      </c>
      <c r="E135" s="2">
        <v>52.187440000000002</v>
      </c>
      <c r="F135" s="2">
        <v>57.995820000000002</v>
      </c>
      <c r="G135" s="2">
        <v>47.129429999999999</v>
      </c>
      <c r="H135" s="2">
        <v>55.02966</v>
      </c>
      <c r="I135" s="2">
        <v>57.103169999999999</v>
      </c>
      <c r="J135" s="2">
        <v>67.145870000000002</v>
      </c>
      <c r="K135" s="2">
        <v>65.866290000000006</v>
      </c>
      <c r="L135" s="2">
        <v>59.68327</v>
      </c>
      <c r="M135" s="2">
        <v>84.357249999999993</v>
      </c>
      <c r="N135" s="2">
        <v>74.841350000000006</v>
      </c>
      <c r="O135" s="2">
        <v>95.669229999999999</v>
      </c>
      <c r="P135" s="2">
        <v>86.428569999999993</v>
      </c>
      <c r="Q135" s="2">
        <v>105.4905</v>
      </c>
      <c r="R135" s="2">
        <v>116.21259999999999</v>
      </c>
      <c r="S135" s="2">
        <v>115.10209999999999</v>
      </c>
      <c r="T135" s="2">
        <v>142.88679999999999</v>
      </c>
      <c r="U135" s="2">
        <v>157.55090000000001</v>
      </c>
      <c r="V135" s="2">
        <v>176.58019999999999</v>
      </c>
      <c r="W135" s="2">
        <v>200.85589999999999</v>
      </c>
      <c r="X135" s="2">
        <v>236.63589999999999</v>
      </c>
      <c r="Y135" s="2">
        <v>267.16219999999998</v>
      </c>
      <c r="Z135" s="2">
        <v>277.56610000000001</v>
      </c>
      <c r="AA135" s="2">
        <v>290.63389999999998</v>
      </c>
      <c r="AB135" s="2">
        <v>120.943974583333</v>
      </c>
      <c r="AC135" s="2"/>
    </row>
    <row r="136" spans="3:29" x14ac:dyDescent="0.35">
      <c r="C136" t="s">
        <v>144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/>
    </row>
    <row r="137" spans="3:29" x14ac:dyDescent="0.35">
      <c r="C137" t="s">
        <v>145</v>
      </c>
      <c r="D137" s="2">
        <v>14.706</v>
      </c>
      <c r="E137" s="2">
        <v>14.706</v>
      </c>
      <c r="F137" s="2">
        <v>19.835999999999999</v>
      </c>
      <c r="G137" s="2">
        <v>30.951000000000001</v>
      </c>
      <c r="H137" s="2">
        <v>36.081000000000003</v>
      </c>
      <c r="I137" s="2">
        <v>47.195999999999998</v>
      </c>
      <c r="J137" s="2">
        <v>52.326000000000001</v>
      </c>
      <c r="K137" s="2">
        <v>62.585999999999999</v>
      </c>
      <c r="L137" s="2">
        <v>68.570999999999998</v>
      </c>
      <c r="M137" s="2">
        <v>78.824200000000005</v>
      </c>
      <c r="N137" s="2">
        <v>88.220860000000002</v>
      </c>
      <c r="O137" s="2">
        <v>101.01949999999999</v>
      </c>
      <c r="P137" s="2">
        <v>110.3625</v>
      </c>
      <c r="Q137" s="2">
        <v>124.8343</v>
      </c>
      <c r="R137" s="2">
        <v>135.88820000000001</v>
      </c>
      <c r="S137" s="2">
        <v>152.07390000000001</v>
      </c>
      <c r="T137" s="2">
        <v>169.7867</v>
      </c>
      <c r="U137" s="2">
        <v>192.53020000000001</v>
      </c>
      <c r="V137" s="2">
        <v>211.74350000000001</v>
      </c>
      <c r="W137" s="2">
        <v>234.33439999999999</v>
      </c>
      <c r="X137" s="2">
        <v>254.52670000000001</v>
      </c>
      <c r="Y137" s="2">
        <v>277.09109999999998</v>
      </c>
      <c r="Z137" s="2">
        <v>299.69600000000003</v>
      </c>
      <c r="AA137" s="2">
        <v>321.83319999999998</v>
      </c>
      <c r="AB137" s="2">
        <v>129.15517750000001</v>
      </c>
      <c r="AC137" s="2"/>
    </row>
    <row r="138" spans="3:29" x14ac:dyDescent="0.35">
      <c r="C138" t="s">
        <v>146</v>
      </c>
      <c r="D138" s="2">
        <v>48.665080000000003</v>
      </c>
      <c r="E138" s="2">
        <v>48.665080000000003</v>
      </c>
      <c r="F138" s="2">
        <v>48.678150000000002</v>
      </c>
      <c r="G138" s="2">
        <v>48.665080000000003</v>
      </c>
      <c r="H138" s="2">
        <v>48.665080000000003</v>
      </c>
      <c r="I138" s="2">
        <v>48.665080000000003</v>
      </c>
      <c r="J138" s="2">
        <v>48.678150000000002</v>
      </c>
      <c r="K138" s="2">
        <v>48.665080000000003</v>
      </c>
      <c r="L138" s="2">
        <v>48.665080000000003</v>
      </c>
      <c r="M138" s="2">
        <v>48.665080000000003</v>
      </c>
      <c r="N138" s="2">
        <v>48.678150000000002</v>
      </c>
      <c r="O138" s="2">
        <v>48.665080000000003</v>
      </c>
      <c r="P138" s="2">
        <v>48.665080000000003</v>
      </c>
      <c r="Q138" s="2">
        <v>48.665080000000003</v>
      </c>
      <c r="R138" s="2">
        <v>48.678150000000002</v>
      </c>
      <c r="S138" s="2">
        <v>48.665080000000003</v>
      </c>
      <c r="T138" s="2">
        <v>48.665080000000003</v>
      </c>
      <c r="U138" s="2">
        <v>48.665080000000003</v>
      </c>
      <c r="V138" s="2">
        <v>48.678150000000002</v>
      </c>
      <c r="W138" s="2">
        <v>48.665080000000003</v>
      </c>
      <c r="X138" s="2">
        <v>48.665080000000003</v>
      </c>
      <c r="Y138" s="2">
        <v>48.665080000000003</v>
      </c>
      <c r="Z138" s="2">
        <v>48.678150000000002</v>
      </c>
      <c r="AA138" s="2">
        <v>48.665080000000003</v>
      </c>
      <c r="AB138" s="2">
        <v>48.668347500000003</v>
      </c>
      <c r="AC138" s="2"/>
    </row>
    <row r="139" spans="3:29" x14ac:dyDescent="0.35">
      <c r="C139" t="s">
        <v>147</v>
      </c>
      <c r="D139" s="2">
        <v>424.62209999999999</v>
      </c>
      <c r="E139" s="2">
        <v>436.10270000000003</v>
      </c>
      <c r="F139" s="2">
        <v>450.928</v>
      </c>
      <c r="G139" s="2">
        <v>453.5324</v>
      </c>
      <c r="H139" s="2">
        <v>464.52300000000002</v>
      </c>
      <c r="I139" s="2">
        <v>483.70589999999999</v>
      </c>
      <c r="J139" s="2">
        <v>504.47539999999998</v>
      </c>
      <c r="K139" s="2">
        <v>526.31010000000003</v>
      </c>
      <c r="L139" s="2">
        <v>550.49540000000002</v>
      </c>
      <c r="M139" s="2">
        <v>570.19269999999995</v>
      </c>
      <c r="N139" s="2">
        <v>590.23270000000002</v>
      </c>
      <c r="O139" s="2">
        <v>601.77620000000002</v>
      </c>
      <c r="P139" s="2">
        <v>611.87239999999997</v>
      </c>
      <c r="Q139" s="2">
        <v>621.80899999999997</v>
      </c>
      <c r="R139" s="2">
        <v>630.36270000000002</v>
      </c>
      <c r="S139" s="2">
        <v>636.79970000000003</v>
      </c>
      <c r="T139" s="2">
        <v>643.68370000000004</v>
      </c>
      <c r="U139" s="2">
        <v>652.5018</v>
      </c>
      <c r="V139" s="2">
        <v>659.91539999999998</v>
      </c>
      <c r="W139" s="2">
        <v>663.3528</v>
      </c>
      <c r="X139" s="2">
        <v>669.19449999999995</v>
      </c>
      <c r="Y139" s="2">
        <v>672.36569999999995</v>
      </c>
      <c r="Z139" s="2">
        <v>684.01480000000004</v>
      </c>
      <c r="AA139" s="2">
        <v>691.81979999999999</v>
      </c>
      <c r="AB139" s="2">
        <v>578.94120416666601</v>
      </c>
      <c r="AC139" s="2"/>
    </row>
    <row r="140" spans="3:29" x14ac:dyDescent="0.35">
      <c r="C140" t="s">
        <v>148</v>
      </c>
      <c r="D140" s="2">
        <v>2200.105</v>
      </c>
      <c r="E140" s="2">
        <v>2295.0439999999999</v>
      </c>
      <c r="F140" s="2">
        <v>2328.9690000000001</v>
      </c>
      <c r="G140" s="2">
        <v>2308.1480000000001</v>
      </c>
      <c r="H140" s="2">
        <v>2384.7370000000001</v>
      </c>
      <c r="I140" s="2">
        <v>2409.9560000000001</v>
      </c>
      <c r="J140" s="2">
        <v>2479.297</v>
      </c>
      <c r="K140" s="2">
        <v>2502.7849999999999</v>
      </c>
      <c r="L140" s="2">
        <v>2528.127</v>
      </c>
      <c r="M140" s="2">
        <v>2570.904</v>
      </c>
      <c r="N140" s="2">
        <v>2605.63</v>
      </c>
      <c r="O140" s="2">
        <v>2640.2220000000002</v>
      </c>
      <c r="P140" s="2">
        <v>2663.6419999999998</v>
      </c>
      <c r="Q140" s="2">
        <v>2700.085</v>
      </c>
      <c r="R140" s="2">
        <v>2746.4879999999998</v>
      </c>
      <c r="S140" s="2">
        <v>2772.2750000000001</v>
      </c>
      <c r="T140" s="2">
        <v>2861.8330000000001</v>
      </c>
      <c r="U140" s="2">
        <v>2907.3690000000001</v>
      </c>
      <c r="V140" s="2">
        <v>2971.5819999999999</v>
      </c>
      <c r="W140" s="2">
        <v>3019.9929999999999</v>
      </c>
      <c r="X140" s="2">
        <v>3098.8029999999999</v>
      </c>
      <c r="Y140" s="2">
        <v>3167.77</v>
      </c>
      <c r="Z140" s="2">
        <v>3271.5390000000002</v>
      </c>
      <c r="AA140" s="2">
        <v>3371.125</v>
      </c>
      <c r="AB140" s="2">
        <v>2700.2678333333301</v>
      </c>
      <c r="AC140" s="2"/>
    </row>
    <row r="141" spans="3:29" x14ac:dyDescent="0.35">
      <c r="C141" t="s">
        <v>149</v>
      </c>
      <c r="D141" s="2">
        <v>42.016280000000002</v>
      </c>
      <c r="E141" s="2">
        <v>23.12745</v>
      </c>
      <c r="F141" s="2">
        <v>21.754249999999999</v>
      </c>
      <c r="G141" s="2">
        <v>20.739460000000001</v>
      </c>
      <c r="H141" s="2">
        <v>22.906469999999999</v>
      </c>
      <c r="I141" s="2">
        <v>23.062059999999999</v>
      </c>
      <c r="J141" s="2">
        <v>21.87171</v>
      </c>
      <c r="K141" s="2">
        <v>21.130030000000001</v>
      </c>
      <c r="L141" s="2">
        <v>17.548169999999999</v>
      </c>
      <c r="M141" s="2">
        <v>18.402760000000001</v>
      </c>
      <c r="N141" s="2">
        <v>18.622879999999999</v>
      </c>
      <c r="O141" s="2">
        <v>19.369499999999999</v>
      </c>
      <c r="P141" s="2">
        <v>19.264050000000001</v>
      </c>
      <c r="Q141" s="2">
        <v>20.387339999999998</v>
      </c>
      <c r="R141" s="2">
        <v>19.878170000000001</v>
      </c>
      <c r="S141" s="2">
        <v>19.365169999999999</v>
      </c>
      <c r="T141" s="2">
        <v>20.09064</v>
      </c>
      <c r="U141" s="2">
        <v>21.586880000000001</v>
      </c>
      <c r="V141" s="2">
        <v>21.312449999999998</v>
      </c>
      <c r="W141" s="2">
        <v>23.239529999999998</v>
      </c>
      <c r="X141" s="2">
        <v>24.460699999999999</v>
      </c>
      <c r="Y141" s="2">
        <v>23.666540000000001</v>
      </c>
      <c r="Z141" s="2">
        <v>27.5779</v>
      </c>
      <c r="AA141" s="2">
        <v>26.401769999999999</v>
      </c>
      <c r="AB141" s="2">
        <v>22.407589999999999</v>
      </c>
      <c r="AC141" s="2"/>
    </row>
    <row r="142" spans="3:29" x14ac:dyDescent="0.35">
      <c r="C142" t="s">
        <v>150</v>
      </c>
      <c r="D142" s="2">
        <v>2343.7260000000001</v>
      </c>
      <c r="E142" s="2">
        <v>2496.6559999999999</v>
      </c>
      <c r="F142" s="2">
        <v>2455.739</v>
      </c>
      <c r="G142" s="2">
        <v>2482.4569999999999</v>
      </c>
      <c r="H142" s="2">
        <v>2548.4650000000001</v>
      </c>
      <c r="I142" s="2">
        <v>2594.2240000000002</v>
      </c>
      <c r="J142" s="2">
        <v>2604.73</v>
      </c>
      <c r="K142" s="2">
        <v>2608.7849999999999</v>
      </c>
      <c r="L142" s="2">
        <v>2652.116</v>
      </c>
      <c r="M142" s="2">
        <v>2694.2919999999999</v>
      </c>
      <c r="N142" s="2">
        <v>2778.9989999999998</v>
      </c>
      <c r="O142" s="2">
        <v>2846.9459999999999</v>
      </c>
      <c r="P142" s="2">
        <v>2856.549</v>
      </c>
      <c r="Q142" s="2">
        <v>2910.7069999999999</v>
      </c>
      <c r="R142" s="2">
        <v>2903.6179999999999</v>
      </c>
      <c r="S142" s="2">
        <v>2952.8090000000002</v>
      </c>
      <c r="T142" s="2">
        <v>2941.6480000000001</v>
      </c>
      <c r="U142" s="2">
        <v>2976.866</v>
      </c>
      <c r="V142" s="2">
        <v>3047.3330000000001</v>
      </c>
      <c r="W142" s="2">
        <v>3098.65</v>
      </c>
      <c r="X142" s="2">
        <v>3145.6109999999999</v>
      </c>
      <c r="Y142" s="2">
        <v>3172.8760000000002</v>
      </c>
      <c r="Z142" s="2">
        <v>3224.3310000000001</v>
      </c>
      <c r="AA142" s="2">
        <v>3270.7959999999998</v>
      </c>
      <c r="AB142" s="2">
        <v>2817.0387083333299</v>
      </c>
      <c r="AC142" s="2"/>
    </row>
    <row r="143" spans="3:29" x14ac:dyDescent="0.35">
      <c r="C143" t="s">
        <v>508</v>
      </c>
      <c r="D143" s="2">
        <v>0</v>
      </c>
      <c r="E143" s="2">
        <v>0</v>
      </c>
      <c r="F143" s="2">
        <v>0</v>
      </c>
      <c r="G143" s="2">
        <v>0</v>
      </c>
      <c r="H143" s="2">
        <v>383.637</v>
      </c>
      <c r="I143" s="2">
        <v>383.80040000000002</v>
      </c>
      <c r="J143" s="2">
        <v>383.70260000000002</v>
      </c>
      <c r="K143" s="2">
        <v>383.89060000000001</v>
      </c>
      <c r="L143" s="2">
        <v>383.89019999999999</v>
      </c>
      <c r="M143" s="2">
        <v>384.01670000000001</v>
      </c>
      <c r="N143" s="2">
        <v>765.45349999999996</v>
      </c>
      <c r="O143" s="2">
        <v>765.48</v>
      </c>
      <c r="P143" s="2">
        <v>765.90520000000004</v>
      </c>
      <c r="Q143" s="2">
        <v>1137.605</v>
      </c>
      <c r="R143" s="2">
        <v>1141.1310000000001</v>
      </c>
      <c r="S143" s="2">
        <v>1505.3779999999999</v>
      </c>
      <c r="T143" s="2">
        <v>1517.2190000000001</v>
      </c>
      <c r="U143" s="2">
        <v>1523.6769999999999</v>
      </c>
      <c r="V143" s="2">
        <v>1870.376</v>
      </c>
      <c r="W143" s="2">
        <v>1876.5329999999999</v>
      </c>
      <c r="X143" s="2">
        <v>1881.6969999999999</v>
      </c>
      <c r="Y143" s="2">
        <v>1889.348</v>
      </c>
      <c r="Z143" s="2">
        <v>1897.6389999999999</v>
      </c>
      <c r="AA143" s="2">
        <v>1901.9749999999999</v>
      </c>
      <c r="AB143" s="2">
        <v>947.59809166666605</v>
      </c>
      <c r="AC143" s="2"/>
    </row>
    <row r="144" spans="3:29" x14ac:dyDescent="0.35">
      <c r="C144" t="s">
        <v>511</v>
      </c>
      <c r="D144" s="2">
        <v>0</v>
      </c>
      <c r="E144" s="2">
        <v>174.5119</v>
      </c>
      <c r="F144" s="2">
        <v>184.43129999999999</v>
      </c>
      <c r="G144" s="2">
        <v>213.48849999999999</v>
      </c>
      <c r="H144" s="2">
        <v>116.7602</v>
      </c>
      <c r="I144" s="2">
        <v>128.41800000000001</v>
      </c>
      <c r="J144" s="2">
        <v>155.28970000000001</v>
      </c>
      <c r="K144" s="2">
        <v>160.48150000000001</v>
      </c>
      <c r="L144" s="2">
        <v>175.9374</v>
      </c>
      <c r="M144" s="2">
        <v>200.69649999999999</v>
      </c>
      <c r="N144" s="2">
        <v>105.0189</v>
      </c>
      <c r="O144" s="2">
        <v>121.5348</v>
      </c>
      <c r="P144" s="2">
        <v>138.42060000000001</v>
      </c>
      <c r="Q144" s="2">
        <v>83.446089999999998</v>
      </c>
      <c r="R144" s="2">
        <v>108.093</v>
      </c>
      <c r="S144" s="2">
        <v>78.193219999999997</v>
      </c>
      <c r="T144" s="2">
        <v>106.9084</v>
      </c>
      <c r="U144" s="2">
        <v>131.17230000000001</v>
      </c>
      <c r="V144" s="2">
        <v>73.083939999999998</v>
      </c>
      <c r="W144" s="2">
        <v>86.277760000000001</v>
      </c>
      <c r="X144" s="2">
        <v>104.23909999999999</v>
      </c>
      <c r="Y144" s="2">
        <v>124.94159999999999</v>
      </c>
      <c r="Z144" s="2">
        <v>139.79949999999999</v>
      </c>
      <c r="AA144" s="2">
        <v>167.005</v>
      </c>
      <c r="AB144" s="2">
        <v>128.25621708333301</v>
      </c>
      <c r="AC144" s="2"/>
    </row>
    <row r="145" spans="3:29" x14ac:dyDescent="0.35">
      <c r="C145" t="s">
        <v>512</v>
      </c>
      <c r="D145" s="2">
        <v>0</v>
      </c>
      <c r="E145" s="2">
        <v>0</v>
      </c>
      <c r="F145" s="2">
        <v>-0.91164149999999999</v>
      </c>
      <c r="G145" s="2">
        <v>-0.90264449999999996</v>
      </c>
      <c r="H145" s="2">
        <v>-0.88786940000000003</v>
      </c>
      <c r="I145" s="2">
        <v>-0.86888299999999996</v>
      </c>
      <c r="J145" s="2">
        <v>-0.83553429999999995</v>
      </c>
      <c r="K145" s="2">
        <v>-0.85241339999999999</v>
      </c>
      <c r="L145" s="2">
        <v>-2.118843</v>
      </c>
      <c r="M145" s="2">
        <v>-2.0638839999999998</v>
      </c>
      <c r="N145" s="2">
        <v>-2.070173</v>
      </c>
      <c r="O145" s="2">
        <v>-2.0311240000000002</v>
      </c>
      <c r="P145" s="2">
        <v>-2.0975069999999998</v>
      </c>
      <c r="Q145" s="2">
        <v>-2.1139610000000002</v>
      </c>
      <c r="R145" s="2">
        <v>-2.1125349999999998</v>
      </c>
      <c r="S145" s="2">
        <v>-2.1121560000000001</v>
      </c>
      <c r="T145" s="2">
        <v>-2.1235119999999998</v>
      </c>
      <c r="U145" s="2">
        <v>-2.1964549999999998</v>
      </c>
      <c r="V145" s="2">
        <v>-2.1714440000000002</v>
      </c>
      <c r="W145" s="2">
        <v>-2.190461</v>
      </c>
      <c r="X145" s="2">
        <v>-2.1807219999999998</v>
      </c>
      <c r="Y145" s="2">
        <v>-2.9917349999999998</v>
      </c>
      <c r="Z145" s="2">
        <v>-5.7692550000000002</v>
      </c>
      <c r="AA145" s="2">
        <v>-6.5357180000000001</v>
      </c>
      <c r="AB145" s="2">
        <v>-2.00576962916666</v>
      </c>
      <c r="AC145" s="2"/>
    </row>
    <row r="146" spans="3:29" x14ac:dyDescent="0.35">
      <c r="C146" t="s">
        <v>151</v>
      </c>
      <c r="D146" s="2">
        <v>2343.6660000000002</v>
      </c>
      <c r="E146" s="2">
        <v>2496.5410000000002</v>
      </c>
      <c r="F146" s="2">
        <v>2455.5500000000002</v>
      </c>
      <c r="G146" s="2">
        <v>2482.192</v>
      </c>
      <c r="H146" s="2">
        <v>2548.1480000000001</v>
      </c>
      <c r="I146" s="2">
        <v>2593.8490000000002</v>
      </c>
      <c r="J146" s="2">
        <v>2604.31</v>
      </c>
      <c r="K146" s="2">
        <v>2608.2710000000002</v>
      </c>
      <c r="L146" s="2">
        <v>2651.5189999999998</v>
      </c>
      <c r="M146" s="2">
        <v>2693.5920000000001</v>
      </c>
      <c r="N146" s="2">
        <v>2778.17</v>
      </c>
      <c r="O146" s="2">
        <v>2845.989</v>
      </c>
      <c r="P146" s="2">
        <v>2855.422</v>
      </c>
      <c r="Q146" s="2">
        <v>2909.41</v>
      </c>
      <c r="R146" s="2">
        <v>2902.1460000000002</v>
      </c>
      <c r="S146" s="2">
        <v>2951.1280000000002</v>
      </c>
      <c r="T146" s="2">
        <v>2939.7420000000002</v>
      </c>
      <c r="U146" s="2">
        <v>2974.7489999999998</v>
      </c>
      <c r="V146" s="2">
        <v>3045.0070000000001</v>
      </c>
      <c r="W146" s="2">
        <v>3096.1</v>
      </c>
      <c r="X146" s="2">
        <v>3142.8389999999999</v>
      </c>
      <c r="Y146" s="2">
        <v>3169.8519999999999</v>
      </c>
      <c r="Z146" s="2">
        <v>3221.0880000000002</v>
      </c>
      <c r="AA146" s="2">
        <v>3267.277</v>
      </c>
      <c r="AB146" s="2">
        <v>2815.689875</v>
      </c>
      <c r="AC146" s="2"/>
    </row>
    <row r="147" spans="3:29" x14ac:dyDescent="0.35">
      <c r="C147" t="s">
        <v>152</v>
      </c>
      <c r="D147" s="2">
        <v>5.9696660000000001</v>
      </c>
      <c r="E147" s="2">
        <v>5.94069</v>
      </c>
      <c r="F147" s="2">
        <v>5.7319849999999999</v>
      </c>
      <c r="G147" s="2">
        <v>5.5995140000000001</v>
      </c>
      <c r="H147" s="2">
        <v>5.5854569999999999</v>
      </c>
      <c r="I147" s="2">
        <v>5.4461649999999997</v>
      </c>
      <c r="J147" s="2">
        <v>5.2970189999999997</v>
      </c>
      <c r="K147" s="2">
        <v>5.1497149999999996</v>
      </c>
      <c r="L147" s="2">
        <v>5.0271379999999999</v>
      </c>
      <c r="M147" s="2">
        <v>5.0026330000000003</v>
      </c>
      <c r="N147" s="2">
        <v>5.0344740000000003</v>
      </c>
      <c r="O147" s="2">
        <v>4.9797190000000002</v>
      </c>
      <c r="P147" s="2">
        <v>4.9573150000000004</v>
      </c>
      <c r="Q147" s="2">
        <v>4.8526239999999996</v>
      </c>
      <c r="R147" s="2">
        <v>4.5444170000000002</v>
      </c>
      <c r="S147" s="2">
        <v>4.4345179999999997</v>
      </c>
      <c r="T147" s="2">
        <v>4.2715439999999996</v>
      </c>
      <c r="U147" s="2">
        <v>4.1289199999999999</v>
      </c>
      <c r="V147" s="2">
        <v>3.9716580000000001</v>
      </c>
      <c r="W147" s="2">
        <v>3.7572679999999998</v>
      </c>
      <c r="X147" s="2">
        <v>3.5305360000000001</v>
      </c>
      <c r="Y147" s="2">
        <v>3.1974109999999998</v>
      </c>
      <c r="Z147" s="2">
        <v>3.1284610000000002</v>
      </c>
      <c r="AA147" s="2">
        <v>2.9559519999999999</v>
      </c>
      <c r="AB147" s="2">
        <v>4.6872832916666596</v>
      </c>
      <c r="AC147" s="2"/>
    </row>
    <row r="148" spans="3:29" x14ac:dyDescent="0.35">
      <c r="C148" t="s">
        <v>153</v>
      </c>
      <c r="D148" s="2">
        <v>2730.0540000000001</v>
      </c>
      <c r="E148" s="2">
        <v>2733.451</v>
      </c>
      <c r="F148" s="2">
        <v>2727.75</v>
      </c>
      <c r="G148" s="2">
        <v>2787.4749999999999</v>
      </c>
      <c r="H148" s="2">
        <v>2902.06</v>
      </c>
      <c r="I148" s="2">
        <v>2936.2629999999999</v>
      </c>
      <c r="J148" s="2">
        <v>2950.2339999999999</v>
      </c>
      <c r="K148" s="2">
        <v>2995.0210000000002</v>
      </c>
      <c r="L148" s="2">
        <v>3064.9259999999999</v>
      </c>
      <c r="M148" s="2">
        <v>3091.4340000000002</v>
      </c>
      <c r="N148" s="2">
        <v>3098.1819999999998</v>
      </c>
      <c r="O148" s="2">
        <v>3120.8620000000001</v>
      </c>
      <c r="P148" s="2">
        <v>3150.9059999999999</v>
      </c>
      <c r="Q148" s="2">
        <v>3175.6219999999998</v>
      </c>
      <c r="R148" s="2">
        <v>3148.1750000000002</v>
      </c>
      <c r="S148" s="2">
        <v>3164.7959999999998</v>
      </c>
      <c r="T148" s="2">
        <v>3208.069</v>
      </c>
      <c r="U148" s="2">
        <v>3219.1030000000001</v>
      </c>
      <c r="V148" s="2">
        <v>3202.424</v>
      </c>
      <c r="W148" s="2">
        <v>3212.7939999999999</v>
      </c>
      <c r="X148" s="2">
        <v>3245.1849999999999</v>
      </c>
      <c r="Y148" s="2">
        <v>3257.0070000000001</v>
      </c>
      <c r="Z148" s="2">
        <v>3283.355</v>
      </c>
      <c r="AA148" s="2">
        <v>3396.3449999999998</v>
      </c>
      <c r="AB148" s="2">
        <v>3075.0622083333301</v>
      </c>
      <c r="AC148" s="2"/>
    </row>
    <row r="149" spans="3:29" x14ac:dyDescent="0.35">
      <c r="C149" t="s">
        <v>154</v>
      </c>
      <c r="D149" s="2">
        <v>38105.379999999997</v>
      </c>
      <c r="E149" s="2">
        <v>37713.54</v>
      </c>
      <c r="F149" s="2">
        <v>37845.32</v>
      </c>
      <c r="G149" s="2">
        <v>38372.33</v>
      </c>
      <c r="H149" s="2">
        <v>38862.97</v>
      </c>
      <c r="I149" s="2">
        <v>40512.39</v>
      </c>
      <c r="J149" s="2">
        <v>40873.160000000003</v>
      </c>
      <c r="K149" s="2">
        <v>41121.68</v>
      </c>
      <c r="L149" s="2">
        <v>41585.49</v>
      </c>
      <c r="M149" s="2">
        <v>41684.51</v>
      </c>
      <c r="N149" s="2">
        <v>41732.36</v>
      </c>
      <c r="O149" s="2">
        <v>41902.800000000003</v>
      </c>
      <c r="P149" s="2">
        <v>42433.93</v>
      </c>
      <c r="Q149" s="2">
        <v>42928.55</v>
      </c>
      <c r="R149" s="2">
        <v>43215.81</v>
      </c>
      <c r="S149" s="2">
        <v>43401.53</v>
      </c>
      <c r="T149" s="2">
        <v>43465.24</v>
      </c>
      <c r="U149" s="2">
        <v>43770.7</v>
      </c>
      <c r="V149" s="2">
        <v>43971.71</v>
      </c>
      <c r="W149" s="2">
        <v>44222.89</v>
      </c>
      <c r="X149" s="2">
        <v>44490.75</v>
      </c>
      <c r="Y149" s="2">
        <v>44625.95</v>
      </c>
      <c r="Z149" s="2">
        <v>45118.61</v>
      </c>
      <c r="AA149" s="2">
        <v>45834.69</v>
      </c>
      <c r="AB149" s="2">
        <v>41991.345416666598</v>
      </c>
      <c r="AC149" s="2"/>
    </row>
    <row r="150" spans="3:29" x14ac:dyDescent="0.35">
      <c r="C150" t="s">
        <v>155</v>
      </c>
      <c r="D150" s="2">
        <v>6929.527</v>
      </c>
      <c r="E150" s="2">
        <v>7104.9459999999999</v>
      </c>
      <c r="F150" s="2">
        <v>6504.7240000000002</v>
      </c>
      <c r="G150" s="2">
        <v>6066.7569999999996</v>
      </c>
      <c r="H150" s="2">
        <v>7373.732</v>
      </c>
      <c r="I150" s="2">
        <v>8233.7960000000003</v>
      </c>
      <c r="J150" s="2">
        <v>8403.8819999999996</v>
      </c>
      <c r="K150" s="2">
        <v>8622.0010000000002</v>
      </c>
      <c r="L150" s="2">
        <v>8843.4189999999999</v>
      </c>
      <c r="M150" s="2">
        <v>9604.3680000000004</v>
      </c>
      <c r="N150" s="2">
        <v>9233.7070000000003</v>
      </c>
      <c r="O150" s="2">
        <v>9915.4470000000001</v>
      </c>
      <c r="P150" s="2">
        <v>9629.1419999999998</v>
      </c>
      <c r="Q150" s="2">
        <v>9480.9590000000007</v>
      </c>
      <c r="R150" s="2">
        <v>9414.0540000000001</v>
      </c>
      <c r="S150" s="2">
        <v>9318.8680000000004</v>
      </c>
      <c r="T150" s="2">
        <v>9301.9750000000004</v>
      </c>
      <c r="U150" s="2">
        <v>9099.9660000000003</v>
      </c>
      <c r="V150" s="2">
        <v>8614.5879999999997</v>
      </c>
      <c r="W150" s="2">
        <v>8445.0939999999991</v>
      </c>
      <c r="X150" s="2">
        <v>8341.9040000000005</v>
      </c>
      <c r="Y150" s="2">
        <v>7915.5919999999996</v>
      </c>
      <c r="Z150" s="2">
        <v>7755.1559999999999</v>
      </c>
      <c r="AA150" s="2">
        <v>7826.4369999999999</v>
      </c>
      <c r="AB150" s="2">
        <v>8415.8350416666599</v>
      </c>
      <c r="AC150" s="2"/>
    </row>
    <row r="151" spans="3:29" x14ac:dyDescent="0.35">
      <c r="C151" t="s">
        <v>156</v>
      </c>
      <c r="D151" s="2">
        <v>3229.9540000000002</v>
      </c>
      <c r="E151" s="2">
        <v>3229.9540000000002</v>
      </c>
      <c r="F151" s="2">
        <v>3229.009</v>
      </c>
      <c r="G151" s="2">
        <v>3220.54</v>
      </c>
      <c r="H151" s="2">
        <v>3234.1379999999999</v>
      </c>
      <c r="I151" s="2">
        <v>3234.1379999999999</v>
      </c>
      <c r="J151" s="2">
        <v>3233.194</v>
      </c>
      <c r="K151" s="2">
        <v>3234.1379999999999</v>
      </c>
      <c r="L151" s="2">
        <v>3234.1379999999999</v>
      </c>
      <c r="M151" s="2">
        <v>3234.1379999999999</v>
      </c>
      <c r="N151" s="2">
        <v>3233.194</v>
      </c>
      <c r="O151" s="2">
        <v>3234.1379999999999</v>
      </c>
      <c r="P151" s="2">
        <v>3234.1379999999999</v>
      </c>
      <c r="Q151" s="2">
        <v>3234.1379999999999</v>
      </c>
      <c r="R151" s="2">
        <v>3233.194</v>
      </c>
      <c r="S151" s="2">
        <v>3234.1379999999999</v>
      </c>
      <c r="T151" s="2">
        <v>3234.1379999999999</v>
      </c>
      <c r="U151" s="2">
        <v>3234.1379999999999</v>
      </c>
      <c r="V151" s="2">
        <v>3233.194</v>
      </c>
      <c r="W151" s="2">
        <v>3234.1379999999999</v>
      </c>
      <c r="X151" s="2">
        <v>3234.1379999999999</v>
      </c>
      <c r="Y151" s="2">
        <v>3234.1379999999999</v>
      </c>
      <c r="Z151" s="2">
        <v>3233.194</v>
      </c>
      <c r="AA151" s="2">
        <v>3234.1379999999999</v>
      </c>
      <c r="AB151" s="2">
        <v>3232.812375</v>
      </c>
      <c r="AC151" s="2"/>
    </row>
    <row r="152" spans="3:29" x14ac:dyDescent="0.35">
      <c r="C152" t="s">
        <v>157</v>
      </c>
      <c r="D152" s="2">
        <v>1568.075</v>
      </c>
      <c r="E152" s="2">
        <v>2275.8440000000001</v>
      </c>
      <c r="F152" s="2">
        <v>2781.3470000000002</v>
      </c>
      <c r="G152" s="2">
        <v>3191.9349999999999</v>
      </c>
      <c r="H152" s="2">
        <v>3546.59</v>
      </c>
      <c r="I152" s="2">
        <v>3867.9389999999999</v>
      </c>
      <c r="J152" s="2">
        <v>4200.8770000000004</v>
      </c>
      <c r="K152" s="2">
        <v>4512.1580000000004</v>
      </c>
      <c r="L152" s="2">
        <v>4865.1899999999996</v>
      </c>
      <c r="M152" s="2">
        <v>5212.8010000000004</v>
      </c>
      <c r="N152" s="2">
        <v>5564.165</v>
      </c>
      <c r="O152" s="2">
        <v>5894.6390000000001</v>
      </c>
      <c r="P152" s="2">
        <v>6236.6210000000001</v>
      </c>
      <c r="Q152" s="2">
        <v>6608.2209999999995</v>
      </c>
      <c r="R152" s="2">
        <v>6970.5829999999996</v>
      </c>
      <c r="S152" s="2">
        <v>7416.7629999999999</v>
      </c>
      <c r="T152" s="2">
        <v>7930.2479999999996</v>
      </c>
      <c r="U152" s="2">
        <v>8273.3080000000009</v>
      </c>
      <c r="V152" s="2">
        <v>8637.8330000000005</v>
      </c>
      <c r="W152" s="2">
        <v>9052.0300000000007</v>
      </c>
      <c r="X152" s="2">
        <v>9311.5069999999996</v>
      </c>
      <c r="Y152" s="2">
        <v>9652.1</v>
      </c>
      <c r="Z152" s="2">
        <v>10097.86</v>
      </c>
      <c r="AA152" s="2">
        <v>10546.85</v>
      </c>
      <c r="AB152" s="2">
        <v>6175.6451666666599</v>
      </c>
      <c r="AC152" s="2"/>
    </row>
    <row r="153" spans="3:29" x14ac:dyDescent="0.35">
      <c r="C153" t="s">
        <v>158</v>
      </c>
      <c r="D153" s="2">
        <v>1658.7919999999999</v>
      </c>
      <c r="E153" s="2">
        <v>1659.1849999999999</v>
      </c>
      <c r="F153" s="2">
        <v>1655.7380000000001</v>
      </c>
      <c r="G153" s="2">
        <v>1653.3720000000001</v>
      </c>
      <c r="H153" s="2">
        <v>1652.982</v>
      </c>
      <c r="I153" s="2">
        <v>1649.74</v>
      </c>
      <c r="J153" s="2">
        <v>1647.4829999999999</v>
      </c>
      <c r="K153" s="2">
        <v>1650.876</v>
      </c>
      <c r="L153" s="2">
        <v>1627.9359999999999</v>
      </c>
      <c r="M153" s="2">
        <v>1621.403</v>
      </c>
      <c r="N153" s="2">
        <v>1636.4269999999999</v>
      </c>
      <c r="O153" s="2">
        <v>1628.472</v>
      </c>
      <c r="P153" s="2">
        <v>1632.0450000000001</v>
      </c>
      <c r="Q153" s="2">
        <v>1633.7550000000001</v>
      </c>
      <c r="R153" s="2">
        <v>1634.56</v>
      </c>
      <c r="S153" s="2">
        <v>1635.402</v>
      </c>
      <c r="T153" s="2">
        <v>1630.4739999999999</v>
      </c>
      <c r="U153" s="2">
        <v>1636.396</v>
      </c>
      <c r="V153" s="2">
        <v>1642.77</v>
      </c>
      <c r="W153" s="2">
        <v>1638.4849999999999</v>
      </c>
      <c r="X153" s="2">
        <v>1640.5540000000001</v>
      </c>
      <c r="Y153" s="2">
        <v>1642.175</v>
      </c>
      <c r="Z153" s="2">
        <v>1639.1849999999999</v>
      </c>
      <c r="AA153" s="2">
        <v>1638.624</v>
      </c>
      <c r="AB153" s="2">
        <v>1641.1179583333301</v>
      </c>
      <c r="AC153" s="2"/>
    </row>
    <row r="154" spans="3:29" x14ac:dyDescent="0.35">
      <c r="C154" t="s">
        <v>159</v>
      </c>
      <c r="D154" s="2">
        <v>0</v>
      </c>
      <c r="E154" s="2">
        <v>0</v>
      </c>
      <c r="F154" s="2">
        <v>0</v>
      </c>
      <c r="G154" s="2">
        <v>6.8591600000000003E-2</v>
      </c>
      <c r="H154" s="2">
        <v>2.7590420000000001E-2</v>
      </c>
      <c r="I154" s="2">
        <v>0</v>
      </c>
      <c r="J154" s="2">
        <v>9.1778280000000007E-3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4.3899936666666603E-3</v>
      </c>
      <c r="AC154" s="2"/>
    </row>
    <row r="155" spans="3:29" x14ac:dyDescent="0.35">
      <c r="C155" t="s">
        <v>160</v>
      </c>
      <c r="D155" s="2">
        <v>70.869730000000004</v>
      </c>
      <c r="E155" s="2">
        <v>406.80799999999999</v>
      </c>
      <c r="F155" s="2">
        <v>536.86940000000004</v>
      </c>
      <c r="G155" s="2">
        <v>634.7894</v>
      </c>
      <c r="H155" s="2">
        <v>806.17830000000004</v>
      </c>
      <c r="I155" s="2">
        <v>994.60810000000004</v>
      </c>
      <c r="J155" s="2">
        <v>1100.143</v>
      </c>
      <c r="K155" s="2">
        <v>1165.6020000000001</v>
      </c>
      <c r="L155" s="2">
        <v>1303.5150000000001</v>
      </c>
      <c r="M155" s="2">
        <v>1528.598</v>
      </c>
      <c r="N155" s="2">
        <v>1500.5519999999999</v>
      </c>
      <c r="O155" s="2">
        <v>1645.9570000000001</v>
      </c>
      <c r="P155" s="2">
        <v>1635.71</v>
      </c>
      <c r="Q155" s="2">
        <v>1972.0419999999999</v>
      </c>
      <c r="R155" s="2">
        <v>1945.133</v>
      </c>
      <c r="S155" s="2">
        <v>2086.3359999999998</v>
      </c>
      <c r="T155" s="2">
        <v>2293.7640000000001</v>
      </c>
      <c r="U155" s="2">
        <v>2381.5909999999999</v>
      </c>
      <c r="V155" s="2">
        <v>2588.538</v>
      </c>
      <c r="W155" s="2">
        <v>2792.3870000000002</v>
      </c>
      <c r="X155" s="2">
        <v>2978.873</v>
      </c>
      <c r="Y155" s="2">
        <v>3488.491</v>
      </c>
      <c r="Z155" s="2">
        <v>3639.7910000000002</v>
      </c>
      <c r="AA155" s="2">
        <v>4216.0429999999997</v>
      </c>
      <c r="AB155" s="2">
        <v>1821.3828720833301</v>
      </c>
      <c r="AC155" s="2"/>
    </row>
    <row r="156" spans="3:29" x14ac:dyDescent="0.35"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/>
    </row>
    <row r="157" spans="3:29" x14ac:dyDescent="0.35">
      <c r="C157" t="s">
        <v>162</v>
      </c>
      <c r="D157" s="2">
        <v>14423.65</v>
      </c>
      <c r="E157" s="2">
        <v>12942.6</v>
      </c>
      <c r="F157" s="2">
        <v>12724.54</v>
      </c>
      <c r="G157" s="2">
        <v>12753.7</v>
      </c>
      <c r="H157" s="2">
        <v>11530.54</v>
      </c>
      <c r="I157" s="2">
        <v>11531.16</v>
      </c>
      <c r="J157" s="2">
        <v>10606.1</v>
      </c>
      <c r="K157" s="2">
        <v>10180.49</v>
      </c>
      <c r="L157" s="2">
        <v>9675.0949999999993</v>
      </c>
      <c r="M157" s="2">
        <v>7746.0680000000002</v>
      </c>
      <c r="N157" s="2">
        <v>7773.9189999999999</v>
      </c>
      <c r="O157" s="2">
        <v>6607.2619999999997</v>
      </c>
      <c r="P157" s="2">
        <v>6543.4870000000001</v>
      </c>
      <c r="Q157" s="2">
        <v>6463.8649999999998</v>
      </c>
      <c r="R157" s="2">
        <v>6313.4790000000003</v>
      </c>
      <c r="S157" s="2">
        <v>5517.4960000000001</v>
      </c>
      <c r="T157" s="2">
        <v>4877.3159999999998</v>
      </c>
      <c r="U157" s="2">
        <v>4785.567</v>
      </c>
      <c r="V157" s="2">
        <v>4455.9949999999999</v>
      </c>
      <c r="W157" s="2">
        <v>4385.5720000000001</v>
      </c>
      <c r="X157" s="2">
        <v>3940.5639999999999</v>
      </c>
      <c r="Y157" s="2">
        <v>3006.1219999999998</v>
      </c>
      <c r="Z157" s="2">
        <v>2959.6350000000002</v>
      </c>
      <c r="AA157" s="2">
        <v>2967.806</v>
      </c>
      <c r="AB157" s="2">
        <v>7696.3344999999999</v>
      </c>
      <c r="AC157" s="2"/>
    </row>
    <row r="158" spans="3:29" x14ac:dyDescent="0.35">
      <c r="C158" t="s">
        <v>163</v>
      </c>
      <c r="D158" s="2">
        <v>682.01499999999999</v>
      </c>
      <c r="E158" s="2">
        <v>681.34789999999998</v>
      </c>
      <c r="F158" s="2">
        <v>693.52620000000002</v>
      </c>
      <c r="G158" s="2">
        <v>724.17819999999995</v>
      </c>
      <c r="H158" s="2">
        <v>739.61800000000005</v>
      </c>
      <c r="I158" s="2">
        <v>768.76620000000003</v>
      </c>
      <c r="J158" s="2">
        <v>782.47919999999999</v>
      </c>
      <c r="K158" s="2">
        <v>812.57510000000002</v>
      </c>
      <c r="L158" s="2">
        <v>819.23689999999999</v>
      </c>
      <c r="M158" s="2">
        <v>842.26570000000004</v>
      </c>
      <c r="N158" s="2">
        <v>867.75459999999998</v>
      </c>
      <c r="O158" s="2">
        <v>890.35530000000006</v>
      </c>
      <c r="P158" s="2">
        <v>907.7808</v>
      </c>
      <c r="Q158" s="2">
        <v>935.62450000000001</v>
      </c>
      <c r="R158" s="2">
        <v>951.36540000000002</v>
      </c>
      <c r="S158" s="2">
        <v>977.87300000000005</v>
      </c>
      <c r="T158" s="2">
        <v>1009.38</v>
      </c>
      <c r="U158" s="2">
        <v>1044.971</v>
      </c>
      <c r="V158" s="2">
        <v>1076.6500000000001</v>
      </c>
      <c r="W158" s="2">
        <v>1110.537</v>
      </c>
      <c r="X158" s="2">
        <v>1138.769</v>
      </c>
      <c r="Y158" s="2">
        <v>1168.365</v>
      </c>
      <c r="Z158" s="2">
        <v>1209.001</v>
      </c>
      <c r="AA158" s="2">
        <v>1238.173</v>
      </c>
      <c r="AB158" s="2">
        <v>919.69200000000001</v>
      </c>
      <c r="AC158" s="2"/>
    </row>
    <row r="159" spans="3:29" x14ac:dyDescent="0.35">
      <c r="C159" t="s">
        <v>164</v>
      </c>
      <c r="D159" s="2">
        <v>206.9151</v>
      </c>
      <c r="E159" s="2">
        <v>155.05099999999999</v>
      </c>
      <c r="F159" s="2">
        <v>165.3107</v>
      </c>
      <c r="G159" s="2">
        <v>139.47980000000001</v>
      </c>
      <c r="H159" s="2">
        <v>142.2216</v>
      </c>
      <c r="I159" s="2">
        <v>155.23070000000001</v>
      </c>
      <c r="J159" s="2">
        <v>163.67349999999999</v>
      </c>
      <c r="K159" s="2">
        <v>184.69239999999999</v>
      </c>
      <c r="L159" s="2">
        <v>154.05850000000001</v>
      </c>
      <c r="M159" s="2">
        <v>187.19710000000001</v>
      </c>
      <c r="N159" s="2">
        <v>216.3938</v>
      </c>
      <c r="O159" s="2">
        <v>178.8613</v>
      </c>
      <c r="P159" s="2">
        <v>166.49930000000001</v>
      </c>
      <c r="Q159" s="2">
        <v>198.68170000000001</v>
      </c>
      <c r="R159" s="2">
        <v>182.5402</v>
      </c>
      <c r="S159" s="2">
        <v>184.29730000000001</v>
      </c>
      <c r="T159" s="2">
        <v>199.286</v>
      </c>
      <c r="U159" s="2">
        <v>203.43049999999999</v>
      </c>
      <c r="V159" s="2">
        <v>198.8981</v>
      </c>
      <c r="W159" s="2">
        <v>202.08240000000001</v>
      </c>
      <c r="X159" s="2">
        <v>219.98990000000001</v>
      </c>
      <c r="Y159" s="2">
        <v>221.6336</v>
      </c>
      <c r="Z159" s="2">
        <v>227.58840000000001</v>
      </c>
      <c r="AA159" s="2">
        <v>232.7997</v>
      </c>
      <c r="AB159" s="2">
        <v>186.950525</v>
      </c>
      <c r="AC159" s="2"/>
    </row>
    <row r="160" spans="3:29" x14ac:dyDescent="0.35">
      <c r="C160" t="s">
        <v>165</v>
      </c>
      <c r="D160" s="2">
        <v>3878.5720000000001</v>
      </c>
      <c r="E160" s="2">
        <v>3518.2109999999998</v>
      </c>
      <c r="F160" s="2">
        <v>3481.7049999999999</v>
      </c>
      <c r="G160" s="2">
        <v>3819.5650000000001</v>
      </c>
      <c r="H160" s="2">
        <v>3489.6619999999998</v>
      </c>
      <c r="I160" s="2">
        <v>3462.3409999999999</v>
      </c>
      <c r="J160" s="2">
        <v>3809.143</v>
      </c>
      <c r="K160" s="2">
        <v>3484.569</v>
      </c>
      <c r="L160" s="2">
        <v>3441.8380000000002</v>
      </c>
      <c r="M160" s="2">
        <v>3789.1289999999999</v>
      </c>
      <c r="N160" s="2">
        <v>3473.107</v>
      </c>
      <c r="O160" s="2">
        <v>3450.4360000000001</v>
      </c>
      <c r="P160" s="2">
        <v>3746.123</v>
      </c>
      <c r="Q160" s="2">
        <v>3455.085</v>
      </c>
      <c r="R160" s="2">
        <v>3433.951</v>
      </c>
      <c r="S160" s="2">
        <v>3703.1970000000001</v>
      </c>
      <c r="T160" s="2">
        <v>3418.5749999999998</v>
      </c>
      <c r="U160" s="2">
        <v>3385.3850000000002</v>
      </c>
      <c r="V160" s="2">
        <v>3671.4920000000002</v>
      </c>
      <c r="W160" s="2">
        <v>3374.058</v>
      </c>
      <c r="X160" s="2">
        <v>3350.1179999999999</v>
      </c>
      <c r="Y160" s="2">
        <v>3603.9319999999998</v>
      </c>
      <c r="Z160" s="2">
        <v>3326.1819999999998</v>
      </c>
      <c r="AA160" s="2">
        <v>2674.643</v>
      </c>
      <c r="AB160" s="2">
        <v>3510.0424583333302</v>
      </c>
      <c r="AC160" s="2"/>
    </row>
    <row r="161" spans="3:29" x14ac:dyDescent="0.35">
      <c r="C161" t="s">
        <v>166</v>
      </c>
      <c r="D161" s="2">
        <v>456.89409999999998</v>
      </c>
      <c r="E161" s="2">
        <v>456.79300000000001</v>
      </c>
      <c r="F161" s="2">
        <v>456.75040000000001</v>
      </c>
      <c r="G161" s="2">
        <v>456.64640000000003</v>
      </c>
      <c r="H161" s="2">
        <v>456.52910000000003</v>
      </c>
      <c r="I161" s="2">
        <v>456.28980000000001</v>
      </c>
      <c r="J161" s="2">
        <v>456.10640000000001</v>
      </c>
      <c r="K161" s="2">
        <v>455.75020000000001</v>
      </c>
      <c r="L161" s="2">
        <v>454.65589999999997</v>
      </c>
      <c r="M161" s="2">
        <v>454.12360000000001</v>
      </c>
      <c r="N161" s="2">
        <v>454.68020000000001</v>
      </c>
      <c r="O161" s="2">
        <v>453.47059999999999</v>
      </c>
      <c r="P161" s="2">
        <v>452.43060000000003</v>
      </c>
      <c r="Q161" s="2">
        <v>452.22239999999999</v>
      </c>
      <c r="R161" s="2">
        <v>451.56189999999998</v>
      </c>
      <c r="S161" s="2">
        <v>450.92070000000001</v>
      </c>
      <c r="T161" s="2">
        <v>449.82459999999998</v>
      </c>
      <c r="U161" s="2">
        <v>448.38339999999999</v>
      </c>
      <c r="V161" s="2">
        <v>448.81040000000002</v>
      </c>
      <c r="W161" s="2">
        <v>448.19229999999999</v>
      </c>
      <c r="X161" s="2">
        <v>446.06119999999999</v>
      </c>
      <c r="Y161" s="2">
        <v>444.2706</v>
      </c>
      <c r="Z161" s="2">
        <v>445.41809999999998</v>
      </c>
      <c r="AA161" s="2">
        <v>441.67700000000002</v>
      </c>
      <c r="AB161" s="2">
        <v>452.01928750000002</v>
      </c>
      <c r="AC161" s="2"/>
    </row>
    <row r="162" spans="3:29" x14ac:dyDescent="0.35">
      <c r="C162" t="s">
        <v>167</v>
      </c>
      <c r="D162" s="2">
        <v>151.57329999999999</v>
      </c>
      <c r="E162" s="2">
        <v>151.4649</v>
      </c>
      <c r="F162" s="2">
        <v>150.54499999999999</v>
      </c>
      <c r="G162" s="2">
        <v>150.64510000000001</v>
      </c>
      <c r="H162" s="2">
        <v>150.98759999999999</v>
      </c>
      <c r="I162" s="2">
        <v>150.86009999999999</v>
      </c>
      <c r="J162" s="2">
        <v>150.78720000000001</v>
      </c>
      <c r="K162" s="2">
        <v>150.15119999999999</v>
      </c>
      <c r="L162" s="2">
        <v>149.34360000000001</v>
      </c>
      <c r="M162" s="2">
        <v>149.4186</v>
      </c>
      <c r="N162" s="2">
        <v>149.92859999999999</v>
      </c>
      <c r="O162" s="2">
        <v>150.2491</v>
      </c>
      <c r="P162" s="2">
        <v>150.03219999999999</v>
      </c>
      <c r="Q162" s="2">
        <v>149.20189999999999</v>
      </c>
      <c r="R162" s="2">
        <v>149.2527</v>
      </c>
      <c r="S162" s="2">
        <v>149.4246</v>
      </c>
      <c r="T162" s="2">
        <v>149.38630000000001</v>
      </c>
      <c r="U162" s="2">
        <v>149.619</v>
      </c>
      <c r="V162" s="2">
        <v>148.23179999999999</v>
      </c>
      <c r="W162" s="2">
        <v>147.91030000000001</v>
      </c>
      <c r="X162" s="2">
        <v>147.8074</v>
      </c>
      <c r="Y162" s="2">
        <v>147.93180000000001</v>
      </c>
      <c r="Z162" s="2">
        <v>148.28190000000001</v>
      </c>
      <c r="AA162" s="2">
        <v>147.85310000000001</v>
      </c>
      <c r="AB162" s="2">
        <v>149.62030416666599</v>
      </c>
      <c r="AC162" s="2"/>
    </row>
    <row r="163" spans="3:29" x14ac:dyDescent="0.35">
      <c r="C163" t="s">
        <v>168</v>
      </c>
      <c r="D163" s="2">
        <v>-0.14966560000000001</v>
      </c>
      <c r="E163" s="2">
        <v>-5.1903499999999998E-2</v>
      </c>
      <c r="F163" s="2">
        <v>-0.31958409999999998</v>
      </c>
      <c r="G163" s="2">
        <v>-0.57975480000000001</v>
      </c>
      <c r="H163" s="2">
        <v>-1.5031399999999999</v>
      </c>
      <c r="I163" s="2">
        <v>-1.554805</v>
      </c>
      <c r="J163" s="2">
        <v>-1.6607099999999999</v>
      </c>
      <c r="K163" s="2">
        <v>-1.6738029999999999</v>
      </c>
      <c r="L163" s="2">
        <v>-1.768751</v>
      </c>
      <c r="M163" s="2">
        <v>-4.5685609999999999</v>
      </c>
      <c r="N163" s="2">
        <v>-8.5440240000000003</v>
      </c>
      <c r="O163" s="2">
        <v>-12.33423</v>
      </c>
      <c r="P163" s="2">
        <v>-14.42587</v>
      </c>
      <c r="Q163" s="2">
        <v>-14.53633</v>
      </c>
      <c r="R163" s="2">
        <v>-14.652100000000001</v>
      </c>
      <c r="S163" s="2">
        <v>-14.84958</v>
      </c>
      <c r="T163" s="2">
        <v>-15.07621</v>
      </c>
      <c r="U163" s="2">
        <v>-15.07347</v>
      </c>
      <c r="V163" s="2">
        <v>-21.72203</v>
      </c>
      <c r="W163" s="2">
        <v>-25.929950000000002</v>
      </c>
      <c r="X163" s="2">
        <v>-33.669870000000003</v>
      </c>
      <c r="Y163" s="2">
        <v>-34.108260000000001</v>
      </c>
      <c r="Z163" s="2">
        <v>-34.787939999999999</v>
      </c>
      <c r="AA163" s="2">
        <v>-34.98657</v>
      </c>
      <c r="AB163" s="2">
        <v>-12.8552963333333</v>
      </c>
      <c r="AC163" s="2"/>
    </row>
    <row r="164" spans="3:29" x14ac:dyDescent="0.35">
      <c r="C164" t="s">
        <v>169</v>
      </c>
      <c r="D164" s="2">
        <v>-2.2489279999999998</v>
      </c>
      <c r="E164" s="2">
        <v>-2.1891569999999998</v>
      </c>
      <c r="F164" s="2">
        <v>-5.5973220000000001</v>
      </c>
      <c r="G164" s="2">
        <v>-13.075379999999999</v>
      </c>
      <c r="H164" s="2">
        <v>-10.97087</v>
      </c>
      <c r="I164" s="2">
        <v>-14.58074</v>
      </c>
      <c r="J164" s="2">
        <v>-17.250900000000001</v>
      </c>
      <c r="K164" s="2">
        <v>-15.42653</v>
      </c>
      <c r="L164" s="2">
        <v>-16.30697</v>
      </c>
      <c r="M164" s="2">
        <v>-17.20928</v>
      </c>
      <c r="N164" s="2">
        <v>-18.407139999999998</v>
      </c>
      <c r="O164" s="2">
        <v>-20.313330000000001</v>
      </c>
      <c r="P164" s="2">
        <v>-22.818370000000002</v>
      </c>
      <c r="Q164" s="2">
        <v>-25.441569999999999</v>
      </c>
      <c r="R164" s="2">
        <v>-27.784579999999998</v>
      </c>
      <c r="S164" s="2">
        <v>-32.054679999999998</v>
      </c>
      <c r="T164" s="2">
        <v>-35.11712</v>
      </c>
      <c r="U164" s="2">
        <v>-36.287350000000004</v>
      </c>
      <c r="V164" s="2">
        <v>-39.093670000000003</v>
      </c>
      <c r="W164" s="2">
        <v>-41.425460000000001</v>
      </c>
      <c r="X164" s="2">
        <v>-42.512549999999997</v>
      </c>
      <c r="Y164" s="2">
        <v>-43.868299999999998</v>
      </c>
      <c r="Z164" s="2">
        <v>-44.725790000000003</v>
      </c>
      <c r="AA164" s="2">
        <v>-46.566209999999998</v>
      </c>
      <c r="AB164" s="2">
        <v>-24.636341541666599</v>
      </c>
      <c r="AC164" s="2"/>
    </row>
    <row r="165" spans="3:29" x14ac:dyDescent="0.35">
      <c r="C165" t="s">
        <v>170</v>
      </c>
      <c r="D165" s="2">
        <v>4850.9359999999997</v>
      </c>
      <c r="E165" s="2">
        <v>5133.5690000000004</v>
      </c>
      <c r="F165" s="2">
        <v>5471.1710000000003</v>
      </c>
      <c r="G165" s="2">
        <v>5574.308</v>
      </c>
      <c r="H165" s="2">
        <v>5752.2420000000002</v>
      </c>
      <c r="I165" s="2">
        <v>6023.652</v>
      </c>
      <c r="J165" s="2">
        <v>6338.1940000000004</v>
      </c>
      <c r="K165" s="2">
        <v>6685.7730000000001</v>
      </c>
      <c r="L165" s="2">
        <v>7035.1419999999998</v>
      </c>
      <c r="M165" s="2">
        <v>7336.7809999999999</v>
      </c>
      <c r="N165" s="2">
        <v>7655.4809999999998</v>
      </c>
      <c r="O165" s="2">
        <v>7886.1559999999999</v>
      </c>
      <c r="P165" s="2">
        <v>8137.1689999999999</v>
      </c>
      <c r="Q165" s="2">
        <v>8384.7389999999996</v>
      </c>
      <c r="R165" s="2">
        <v>8578.5750000000007</v>
      </c>
      <c r="S165" s="2">
        <v>8773.7150000000001</v>
      </c>
      <c r="T165" s="2">
        <v>9021.0669999999991</v>
      </c>
      <c r="U165" s="2">
        <v>9179.3009999999995</v>
      </c>
      <c r="V165" s="2">
        <v>9315.5239999999994</v>
      </c>
      <c r="W165" s="2">
        <v>9459.76</v>
      </c>
      <c r="X165" s="2">
        <v>9816.65</v>
      </c>
      <c r="Y165" s="2">
        <v>10179.17</v>
      </c>
      <c r="Z165" s="2">
        <v>10516.83</v>
      </c>
      <c r="AA165" s="2">
        <v>10751.2</v>
      </c>
      <c r="AB165" s="2">
        <v>7827.3793750000004</v>
      </c>
      <c r="AC165" s="2"/>
    </row>
    <row r="166" spans="3:29" x14ac:dyDescent="0.35">
      <c r="C166" t="s">
        <v>172</v>
      </c>
      <c r="D166" s="2">
        <v>1063.713</v>
      </c>
      <c r="E166" s="2">
        <v>1063.713</v>
      </c>
      <c r="F166" s="2">
        <v>1063.502</v>
      </c>
      <c r="G166" s="2">
        <v>1063.713</v>
      </c>
      <c r="H166" s="2">
        <v>1063.713</v>
      </c>
      <c r="I166" s="2">
        <v>1063.713</v>
      </c>
      <c r="J166" s="2">
        <v>1063.502</v>
      </c>
      <c r="K166" s="2">
        <v>1063.713</v>
      </c>
      <c r="L166" s="2">
        <v>1063.713</v>
      </c>
      <c r="M166" s="2">
        <v>1063.713</v>
      </c>
      <c r="N166" s="2">
        <v>1063.502</v>
      </c>
      <c r="O166" s="2">
        <v>1063.713</v>
      </c>
      <c r="P166" s="2">
        <v>1063.713</v>
      </c>
      <c r="Q166" s="2">
        <v>1063.713</v>
      </c>
      <c r="R166" s="2">
        <v>1063.502</v>
      </c>
      <c r="S166" s="2">
        <v>1063.713</v>
      </c>
      <c r="T166" s="2">
        <v>1063.713</v>
      </c>
      <c r="U166" s="2">
        <v>1063.713</v>
      </c>
      <c r="V166" s="2">
        <v>1063.502</v>
      </c>
      <c r="W166" s="2">
        <v>1063.713</v>
      </c>
      <c r="X166" s="2">
        <v>1063.713</v>
      </c>
      <c r="Y166" s="2">
        <v>1063.713</v>
      </c>
      <c r="Z166" s="2">
        <v>1063.502</v>
      </c>
      <c r="AA166" s="2">
        <v>1063.713</v>
      </c>
      <c r="AB166" s="2">
        <v>1063.6602499999999</v>
      </c>
      <c r="AC166" s="2"/>
    </row>
    <row r="167" spans="3:29" x14ac:dyDescent="0.35">
      <c r="C167" t="s">
        <v>476</v>
      </c>
      <c r="D167" s="2">
        <v>4.542891</v>
      </c>
      <c r="E167" s="2">
        <v>3.1833719999999999</v>
      </c>
      <c r="F167" s="2">
        <v>3.186941</v>
      </c>
      <c r="G167" s="2">
        <v>3.4871080000000001</v>
      </c>
      <c r="H167" s="2">
        <v>3.5593880000000002</v>
      </c>
      <c r="I167" s="2">
        <v>3.695792</v>
      </c>
      <c r="J167" s="2">
        <v>3.726178</v>
      </c>
      <c r="K167" s="2">
        <v>3.6466729999999998</v>
      </c>
      <c r="L167" s="2">
        <v>3.6795949999999999</v>
      </c>
      <c r="M167" s="2">
        <v>3.842549</v>
      </c>
      <c r="N167" s="2">
        <v>3.8451309999999999</v>
      </c>
      <c r="O167" s="2">
        <v>3.946466</v>
      </c>
      <c r="P167" s="2">
        <v>3.8339500000000002</v>
      </c>
      <c r="Q167" s="2">
        <v>4.0969509999999998</v>
      </c>
      <c r="R167" s="2">
        <v>4.1594930000000003</v>
      </c>
      <c r="S167" s="2">
        <v>4.1791260000000001</v>
      </c>
      <c r="T167" s="2">
        <v>4.2875009999999998</v>
      </c>
      <c r="U167" s="2">
        <v>4.456423</v>
      </c>
      <c r="V167" s="2">
        <v>4.5325240000000004</v>
      </c>
      <c r="W167" s="2">
        <v>4.7732849999999996</v>
      </c>
      <c r="X167" s="2">
        <v>5.0187239999999997</v>
      </c>
      <c r="Y167" s="2">
        <v>5.3323169999999998</v>
      </c>
      <c r="Z167" s="2">
        <v>6.0345800000000001</v>
      </c>
      <c r="AA167" s="2">
        <v>5.9514050000000003</v>
      </c>
      <c r="AB167" s="2">
        <v>4.2082651249999996</v>
      </c>
      <c r="AC167" s="2"/>
    </row>
    <row r="168" spans="3:29" x14ac:dyDescent="0.35">
      <c r="C168" t="s">
        <v>477</v>
      </c>
      <c r="D168" s="2">
        <v>1.35375</v>
      </c>
      <c r="E168" s="2">
        <v>1.3526370000000001</v>
      </c>
      <c r="F168" s="2">
        <v>1.3522700000000001</v>
      </c>
      <c r="G168" s="2">
        <v>1.352174</v>
      </c>
      <c r="H168" s="2">
        <v>1.350876</v>
      </c>
      <c r="I168" s="2">
        <v>1.348743</v>
      </c>
      <c r="J168" s="2">
        <v>1.346352</v>
      </c>
      <c r="K168" s="2">
        <v>1.3429009999999999</v>
      </c>
      <c r="L168" s="2">
        <v>1.332994</v>
      </c>
      <c r="M168" s="2">
        <v>1.327231</v>
      </c>
      <c r="N168" s="2">
        <v>1.332327</v>
      </c>
      <c r="O168" s="2">
        <v>1.322317</v>
      </c>
      <c r="P168" s="2">
        <v>1.310819</v>
      </c>
      <c r="Q168" s="2">
        <v>1.3079449999999999</v>
      </c>
      <c r="R168" s="2">
        <v>1.305296</v>
      </c>
      <c r="S168" s="2">
        <v>1.300805</v>
      </c>
      <c r="T168" s="2">
        <v>1.2901419999999999</v>
      </c>
      <c r="U168" s="2">
        <v>1.278367</v>
      </c>
      <c r="V168" s="2">
        <v>1.2843059999999999</v>
      </c>
      <c r="W168" s="2">
        <v>1.2806930000000001</v>
      </c>
      <c r="X168" s="2">
        <v>1.264033</v>
      </c>
      <c r="Y168" s="2">
        <v>1.253331</v>
      </c>
      <c r="Z168" s="2">
        <v>1.26549</v>
      </c>
      <c r="AA168" s="2">
        <v>1.2346980000000001</v>
      </c>
      <c r="AB168" s="2">
        <v>1.3121040416666601</v>
      </c>
      <c r="AC168" s="2"/>
    </row>
    <row r="169" spans="3:29" x14ac:dyDescent="0.35">
      <c r="C169" t="s">
        <v>173</v>
      </c>
      <c r="D169" s="2">
        <v>67.972980000000007</v>
      </c>
      <c r="E169" s="2">
        <v>112.1469</v>
      </c>
      <c r="F169" s="2">
        <v>131.1148</v>
      </c>
      <c r="G169" s="2">
        <v>147.0137</v>
      </c>
      <c r="H169" s="2">
        <v>160.80969999999999</v>
      </c>
      <c r="I169" s="2">
        <v>176.1754</v>
      </c>
      <c r="J169" s="2">
        <v>192.98429999999999</v>
      </c>
      <c r="K169" s="2">
        <v>208.18440000000001</v>
      </c>
      <c r="L169" s="2">
        <v>223.39400000000001</v>
      </c>
      <c r="M169" s="2">
        <v>236.5823</v>
      </c>
      <c r="N169" s="2">
        <v>249.67679999999999</v>
      </c>
      <c r="O169" s="2">
        <v>264.79149999999998</v>
      </c>
      <c r="P169" s="2">
        <v>280.30619999999999</v>
      </c>
      <c r="Q169" s="2">
        <v>296.83850000000001</v>
      </c>
      <c r="R169" s="2">
        <v>307.79689999999999</v>
      </c>
      <c r="S169" s="2">
        <v>319.83429999999998</v>
      </c>
      <c r="T169" s="2">
        <v>332.41480000000001</v>
      </c>
      <c r="U169" s="2">
        <v>345.70670000000001</v>
      </c>
      <c r="V169" s="2">
        <v>361.93220000000002</v>
      </c>
      <c r="W169" s="2">
        <v>377.26870000000002</v>
      </c>
      <c r="X169" s="2">
        <v>389.65100000000001</v>
      </c>
      <c r="Y169" s="2">
        <v>426.88420000000002</v>
      </c>
      <c r="Z169" s="2">
        <v>472.34379999999999</v>
      </c>
      <c r="AA169" s="2">
        <v>541.26009999999997</v>
      </c>
      <c r="AB169" s="2">
        <v>275.96184083333299</v>
      </c>
      <c r="AC169" s="2"/>
    </row>
    <row r="170" spans="3:29" x14ac:dyDescent="0.35">
      <c r="C170" t="s">
        <v>174</v>
      </c>
      <c r="D170" s="2">
        <v>0.716113</v>
      </c>
      <c r="E170" s="2">
        <v>5.488825E-2</v>
      </c>
      <c r="F170" s="2">
        <v>8.6809980000000005E-3</v>
      </c>
      <c r="G170" s="2">
        <v>3.1398099999999998E-2</v>
      </c>
      <c r="H170" s="2">
        <v>5.1214610000000001E-2</v>
      </c>
      <c r="I170" s="2">
        <v>3.9047320000000003E-2</v>
      </c>
      <c r="J170" s="2">
        <v>0.10322099999999999</v>
      </c>
      <c r="K170" s="2">
        <v>6.1852209999999998E-2</v>
      </c>
      <c r="L170" s="2">
        <v>6.6681090000000002E-3</v>
      </c>
      <c r="M170" s="2">
        <v>9.6909869999999995E-2</v>
      </c>
      <c r="N170" s="2">
        <v>0.1072902</v>
      </c>
      <c r="O170" s="2">
        <v>0.17917259999999999</v>
      </c>
      <c r="P170" s="2">
        <v>0.13610630000000001</v>
      </c>
      <c r="Q170" s="2">
        <v>0.27270519999999998</v>
      </c>
      <c r="R170" s="2">
        <v>0.1737071</v>
      </c>
      <c r="S170" s="2">
        <v>4.4837710000000003E-2</v>
      </c>
      <c r="T170" s="2">
        <v>2.8685829999999999E-2</v>
      </c>
      <c r="U170" s="2">
        <v>0.12562039999999999</v>
      </c>
      <c r="V170" s="2">
        <v>0.18560660000000001</v>
      </c>
      <c r="W170" s="2">
        <v>0.26173750000000001</v>
      </c>
      <c r="X170" s="2">
        <v>0.57800189999999996</v>
      </c>
      <c r="Y170" s="2">
        <v>0.691639</v>
      </c>
      <c r="Z170" s="2">
        <v>1.043434</v>
      </c>
      <c r="AA170" s="2">
        <v>1.0483389999999999</v>
      </c>
      <c r="AB170" s="2">
        <v>0.25195320029166601</v>
      </c>
      <c r="AC170" s="2"/>
    </row>
    <row r="171" spans="3:29" x14ac:dyDescent="0.35">
      <c r="C171" t="s">
        <v>175</v>
      </c>
      <c r="D171" s="2">
        <v>1119.229</v>
      </c>
      <c r="E171" s="2">
        <v>1062.2760000000001</v>
      </c>
      <c r="F171" s="2">
        <v>1013.903</v>
      </c>
      <c r="G171" s="2">
        <v>1051.5650000000001</v>
      </c>
      <c r="H171" s="2">
        <v>1134.1890000000001</v>
      </c>
      <c r="I171" s="2">
        <v>1120.9069999999999</v>
      </c>
      <c r="J171" s="2">
        <v>1084.527</v>
      </c>
      <c r="K171" s="2">
        <v>1076.3689999999999</v>
      </c>
      <c r="L171" s="2">
        <v>1091.8589999999999</v>
      </c>
      <c r="M171" s="2">
        <v>1072.2339999999999</v>
      </c>
      <c r="N171" s="2">
        <v>1033.896</v>
      </c>
      <c r="O171" s="2">
        <v>1022.279</v>
      </c>
      <c r="P171" s="2">
        <v>1022.934</v>
      </c>
      <c r="Q171" s="2">
        <v>1014.7089999999999</v>
      </c>
      <c r="R171" s="2">
        <v>966.00120000000004</v>
      </c>
      <c r="S171" s="2">
        <v>960.6164</v>
      </c>
      <c r="T171" s="2">
        <v>981.28449999999998</v>
      </c>
      <c r="U171" s="2">
        <v>970.02279999999996</v>
      </c>
      <c r="V171" s="2">
        <v>925.79039999999998</v>
      </c>
      <c r="W171" s="2">
        <v>912.87850000000003</v>
      </c>
      <c r="X171" s="2">
        <v>929.63729999999998</v>
      </c>
      <c r="Y171" s="2">
        <v>903.65049999999997</v>
      </c>
      <c r="Z171" s="2">
        <v>860.94439999999997</v>
      </c>
      <c r="AA171" s="2">
        <v>897.35900000000004</v>
      </c>
      <c r="AB171" s="2">
        <v>1009.5442083333299</v>
      </c>
      <c r="AC171" s="2"/>
    </row>
    <row r="172" spans="3:29" x14ac:dyDescent="0.35">
      <c r="C172" t="s">
        <v>176</v>
      </c>
      <c r="D172" s="2">
        <v>75.25806</v>
      </c>
      <c r="E172" s="2">
        <v>75.156899999999993</v>
      </c>
      <c r="F172" s="2">
        <v>75.089569999999995</v>
      </c>
      <c r="G172" s="2">
        <v>75.085040000000006</v>
      </c>
      <c r="H172" s="2">
        <v>74.954750000000004</v>
      </c>
      <c r="I172" s="2">
        <v>74.747690000000006</v>
      </c>
      <c r="J172" s="2">
        <v>74.511690000000002</v>
      </c>
      <c r="K172" s="2">
        <v>74.171790000000001</v>
      </c>
      <c r="L172" s="2">
        <v>73.233220000000003</v>
      </c>
      <c r="M172" s="2">
        <v>72.750500000000002</v>
      </c>
      <c r="N172" s="2">
        <v>73.133830000000003</v>
      </c>
      <c r="O172" s="2">
        <v>72.221100000000007</v>
      </c>
      <c r="P172" s="2">
        <v>71.207059999999998</v>
      </c>
      <c r="Q172" s="2">
        <v>70.939909999999998</v>
      </c>
      <c r="R172" s="2">
        <v>70.649730000000005</v>
      </c>
      <c r="S172" s="2">
        <v>70.206180000000003</v>
      </c>
      <c r="T172" s="2">
        <v>69.228719999999996</v>
      </c>
      <c r="U172" s="2">
        <v>68.195400000000006</v>
      </c>
      <c r="V172" s="2">
        <v>68.709149999999994</v>
      </c>
      <c r="W172" s="2">
        <v>68.427059999999997</v>
      </c>
      <c r="X172" s="2">
        <v>66.950450000000004</v>
      </c>
      <c r="Y172" s="2">
        <v>65.956299999999999</v>
      </c>
      <c r="Z172" s="2">
        <v>67.04804</v>
      </c>
      <c r="AA172" s="2">
        <v>64.318370000000002</v>
      </c>
      <c r="AB172" s="2">
        <v>71.339604583333298</v>
      </c>
      <c r="AC172" s="2"/>
    </row>
    <row r="173" spans="3:29" x14ac:dyDescent="0.35">
      <c r="C173" t="s">
        <v>177</v>
      </c>
      <c r="D173" s="2">
        <v>397.89370000000002</v>
      </c>
      <c r="E173" s="2">
        <v>416.82530000000003</v>
      </c>
      <c r="F173" s="2">
        <v>441.20049999999998</v>
      </c>
      <c r="G173" s="2">
        <v>447.11599999999999</v>
      </c>
      <c r="H173" s="2">
        <v>466.02820000000003</v>
      </c>
      <c r="I173" s="2">
        <v>498.54109999999997</v>
      </c>
      <c r="J173" s="2">
        <v>532.69240000000002</v>
      </c>
      <c r="K173" s="2">
        <v>571.10680000000002</v>
      </c>
      <c r="L173" s="2">
        <v>611.54790000000003</v>
      </c>
      <c r="M173" s="2">
        <v>645.00340000000006</v>
      </c>
      <c r="N173" s="2">
        <v>677.17550000000006</v>
      </c>
      <c r="O173" s="2">
        <v>697.16729999999995</v>
      </c>
      <c r="P173" s="2">
        <v>712.59429999999998</v>
      </c>
      <c r="Q173" s="2">
        <v>729.23379999999997</v>
      </c>
      <c r="R173" s="2">
        <v>740.46699999999998</v>
      </c>
      <c r="S173" s="2">
        <v>751.27599999999995</v>
      </c>
      <c r="T173" s="2">
        <v>762.66430000000003</v>
      </c>
      <c r="U173" s="2">
        <v>772.86080000000004</v>
      </c>
      <c r="V173" s="2">
        <v>784.16240000000005</v>
      </c>
      <c r="W173" s="2">
        <v>792.29219999999998</v>
      </c>
      <c r="X173" s="2">
        <v>796.87429999999995</v>
      </c>
      <c r="Y173" s="2">
        <v>798.57590000000005</v>
      </c>
      <c r="Z173" s="2">
        <v>820.71500000000003</v>
      </c>
      <c r="AA173" s="2">
        <v>831.62400000000002</v>
      </c>
      <c r="AB173" s="2">
        <v>653.98492083333304</v>
      </c>
      <c r="AC173" s="2"/>
    </row>
    <row r="174" spans="3:29" x14ac:dyDescent="0.35">
      <c r="C174" t="s">
        <v>178</v>
      </c>
      <c r="D174" s="2">
        <v>1610.21</v>
      </c>
      <c r="E174" s="2">
        <v>1632.4939999999999</v>
      </c>
      <c r="F174" s="2">
        <v>1580.4069999999999</v>
      </c>
      <c r="G174" s="2">
        <v>1573.905</v>
      </c>
      <c r="H174" s="2">
        <v>1793.6849999999999</v>
      </c>
      <c r="I174" s="2">
        <v>1804.5550000000001</v>
      </c>
      <c r="J174" s="2">
        <v>1780.5329999999999</v>
      </c>
      <c r="K174" s="2">
        <v>1772.135</v>
      </c>
      <c r="L174" s="2">
        <v>1790.681</v>
      </c>
      <c r="M174" s="2">
        <v>1804.95</v>
      </c>
      <c r="N174" s="2">
        <v>2026.077</v>
      </c>
      <c r="O174" s="2">
        <v>2073.1379999999999</v>
      </c>
      <c r="P174" s="2">
        <v>2056.893</v>
      </c>
      <c r="Q174" s="2">
        <v>2293.0120000000002</v>
      </c>
      <c r="R174" s="2">
        <v>2297.9810000000002</v>
      </c>
      <c r="S174" s="2">
        <v>2530.4499999999998</v>
      </c>
      <c r="T174" s="2">
        <v>2557.3690000000001</v>
      </c>
      <c r="U174" s="2">
        <v>2593.4140000000002</v>
      </c>
      <c r="V174" s="2">
        <v>2766.884</v>
      </c>
      <c r="W174" s="2">
        <v>2797.2539999999999</v>
      </c>
      <c r="X174" s="2">
        <v>2820.547</v>
      </c>
      <c r="Y174" s="2">
        <v>2818.4490000000001</v>
      </c>
      <c r="Z174" s="2">
        <v>2854.6309999999999</v>
      </c>
      <c r="AA174" s="2">
        <v>2869.9609999999998</v>
      </c>
      <c r="AB174" s="2">
        <v>2187.4839583333301</v>
      </c>
      <c r="AC174" s="2"/>
    </row>
    <row r="175" spans="3:29" x14ac:dyDescent="0.35">
      <c r="C175" t="s">
        <v>179</v>
      </c>
      <c r="D175" s="2">
        <v>0.20960970000000001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8.7337374999999998E-3</v>
      </c>
      <c r="AC175" s="2"/>
    </row>
    <row r="176" spans="3:29" x14ac:dyDescent="0.35">
      <c r="C176" t="s">
        <v>180</v>
      </c>
      <c r="D176" s="2">
        <v>1.7072149999999999</v>
      </c>
      <c r="E176" s="2">
        <v>1.701802</v>
      </c>
      <c r="F176" s="2">
        <v>1.696132</v>
      </c>
      <c r="G176" s="2">
        <v>1.7004889999999999</v>
      </c>
      <c r="H176" s="2">
        <v>1.7067349999999999</v>
      </c>
      <c r="I176" s="2">
        <v>1.7097359999999999</v>
      </c>
      <c r="J176" s="2">
        <v>1.7006520000000001</v>
      </c>
      <c r="K176" s="2">
        <v>1.69801</v>
      </c>
      <c r="L176" s="2">
        <v>1.6965730000000001</v>
      </c>
      <c r="M176" s="2">
        <v>1.7004889999999999</v>
      </c>
      <c r="N176" s="2">
        <v>1.7097640000000001</v>
      </c>
      <c r="O176" s="2">
        <v>1.7072149999999999</v>
      </c>
      <c r="P176" s="2">
        <v>1.701802</v>
      </c>
      <c r="Q176" s="2">
        <v>1.69801</v>
      </c>
      <c r="R176" s="2">
        <v>1.699932</v>
      </c>
      <c r="S176" s="2">
        <v>1.7067349999999999</v>
      </c>
      <c r="T176" s="2">
        <v>1.7097359999999999</v>
      </c>
      <c r="U176" s="2">
        <v>1.7072149999999999</v>
      </c>
      <c r="V176" s="2">
        <v>1.69964</v>
      </c>
      <c r="W176" s="2">
        <v>1.6965730000000001</v>
      </c>
      <c r="X176" s="2">
        <v>1.7004889999999999</v>
      </c>
      <c r="Y176" s="2">
        <v>1.7067349999999999</v>
      </c>
      <c r="Z176" s="2">
        <v>1.7052160000000001</v>
      </c>
      <c r="AA176" s="2">
        <v>1.701802</v>
      </c>
      <c r="AB176" s="2">
        <v>1.702862375</v>
      </c>
      <c r="AC176" s="2"/>
    </row>
    <row r="177" spans="3:29" x14ac:dyDescent="0.35">
      <c r="C177" t="s">
        <v>181</v>
      </c>
      <c r="D177" s="2">
        <v>2.4999690000000001</v>
      </c>
      <c r="E177" s="2">
        <v>0</v>
      </c>
      <c r="F177" s="2">
        <v>3.5573019999999997E-2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0.105647584166666</v>
      </c>
      <c r="AC177" s="2"/>
    </row>
    <row r="178" spans="3:29" x14ac:dyDescent="0.35">
      <c r="C178" t="s">
        <v>182</v>
      </c>
      <c r="D178" s="2">
        <v>49.433819999999997</v>
      </c>
      <c r="E178" s="2">
        <v>175.2328</v>
      </c>
      <c r="F178" s="2">
        <v>185.55539999999999</v>
      </c>
      <c r="G178" s="2">
        <v>213.93680000000001</v>
      </c>
      <c r="H178" s="2">
        <v>116.7985</v>
      </c>
      <c r="I178" s="2">
        <v>128.43270000000001</v>
      </c>
      <c r="J178" s="2">
        <v>155.4495</v>
      </c>
      <c r="K178" s="2">
        <v>160.48150000000001</v>
      </c>
      <c r="L178" s="2">
        <v>175.9539</v>
      </c>
      <c r="M178" s="2">
        <v>200.77170000000001</v>
      </c>
      <c r="N178" s="2">
        <v>105.0189</v>
      </c>
      <c r="O178" s="2">
        <v>121.5348</v>
      </c>
      <c r="P178" s="2">
        <v>138.42060000000001</v>
      </c>
      <c r="Q178" s="2">
        <v>83.446089999999998</v>
      </c>
      <c r="R178" s="2">
        <v>108.093</v>
      </c>
      <c r="S178" s="2">
        <v>78.193219999999997</v>
      </c>
      <c r="T178" s="2">
        <v>106.9084</v>
      </c>
      <c r="U178" s="2">
        <v>131.17230000000001</v>
      </c>
      <c r="V178" s="2">
        <v>73.083939999999998</v>
      </c>
      <c r="W178" s="2">
        <v>86.277760000000001</v>
      </c>
      <c r="X178" s="2">
        <v>104.23909999999999</v>
      </c>
      <c r="Y178" s="2">
        <v>124.94159999999999</v>
      </c>
      <c r="Z178" s="2">
        <v>139.79949999999999</v>
      </c>
      <c r="AA178" s="2">
        <v>167.005</v>
      </c>
      <c r="AB178" s="2">
        <v>130.42420125000001</v>
      </c>
      <c r="AC178" s="2"/>
    </row>
    <row r="179" spans="3:29" x14ac:dyDescent="0.35">
      <c r="C179" t="s">
        <v>183</v>
      </c>
      <c r="D179" s="2">
        <v>181.7354</v>
      </c>
      <c r="E179" s="2">
        <v>189.29750000000001</v>
      </c>
      <c r="F179" s="2">
        <v>190.95230000000001</v>
      </c>
      <c r="G179" s="2">
        <v>195.88749999999999</v>
      </c>
      <c r="H179" s="2">
        <v>139.23269999999999</v>
      </c>
      <c r="I179" s="2">
        <v>162.46610000000001</v>
      </c>
      <c r="J179" s="2">
        <v>169.87860000000001</v>
      </c>
      <c r="K179" s="2">
        <v>177.393</v>
      </c>
      <c r="L179" s="2">
        <v>187.9736</v>
      </c>
      <c r="M179" s="2">
        <v>191.0044</v>
      </c>
      <c r="N179" s="2">
        <v>150.26009999999999</v>
      </c>
      <c r="O179" s="2">
        <v>154.66640000000001</v>
      </c>
      <c r="P179" s="2">
        <v>163.70099999999999</v>
      </c>
      <c r="Q179" s="2">
        <v>125.92319999999999</v>
      </c>
      <c r="R179" s="2">
        <v>143.7835</v>
      </c>
      <c r="S179" s="2">
        <v>108.178</v>
      </c>
      <c r="T179" s="2">
        <v>123.4385</v>
      </c>
      <c r="U179" s="2">
        <v>135.86590000000001</v>
      </c>
      <c r="V179" s="2">
        <v>90.925079999999994</v>
      </c>
      <c r="W179" s="2">
        <v>98.708629999999999</v>
      </c>
      <c r="X179" s="2">
        <v>104.4015</v>
      </c>
      <c r="Y179" s="2">
        <v>113.86660000000001</v>
      </c>
      <c r="Z179" s="2">
        <v>117.0527</v>
      </c>
      <c r="AA179" s="2">
        <v>121.76</v>
      </c>
      <c r="AB179" s="2">
        <v>147.43134208333299</v>
      </c>
      <c r="AC179" s="2"/>
    </row>
    <row r="180" spans="3:29" x14ac:dyDescent="0.35">
      <c r="C180" t="s">
        <v>184</v>
      </c>
      <c r="D180" s="2">
        <v>472.1721</v>
      </c>
      <c r="E180" s="2">
        <v>472.1721</v>
      </c>
      <c r="F180" s="2">
        <v>472.23809999999997</v>
      </c>
      <c r="G180" s="2">
        <v>472.1721</v>
      </c>
      <c r="H180" s="2">
        <v>472.1721</v>
      </c>
      <c r="I180" s="2">
        <v>472.1721</v>
      </c>
      <c r="J180" s="2">
        <v>472.23809999999997</v>
      </c>
      <c r="K180" s="2">
        <v>472.1721</v>
      </c>
      <c r="L180" s="2">
        <v>472.1721</v>
      </c>
      <c r="M180" s="2">
        <v>472.1721</v>
      </c>
      <c r="N180" s="2">
        <v>472.23809999999997</v>
      </c>
      <c r="O180" s="2">
        <v>472.1721</v>
      </c>
      <c r="P180" s="2">
        <v>472.1721</v>
      </c>
      <c r="Q180" s="2">
        <v>382.98379999999997</v>
      </c>
      <c r="R180" s="2">
        <v>328.4074</v>
      </c>
      <c r="S180" s="2">
        <v>210.63550000000001</v>
      </c>
      <c r="T180" s="2">
        <v>128.5881</v>
      </c>
      <c r="U180" s="2">
        <v>91.146039999999999</v>
      </c>
      <c r="V180" s="2">
        <v>91.146039999999999</v>
      </c>
      <c r="W180" s="2">
        <v>91.146039999999999</v>
      </c>
      <c r="X180" s="2">
        <v>91.146039999999999</v>
      </c>
      <c r="Y180" s="2">
        <v>91.146039999999999</v>
      </c>
      <c r="Z180" s="2">
        <v>91.146039999999999</v>
      </c>
      <c r="AA180" s="2">
        <v>91.146039999999999</v>
      </c>
      <c r="AB180" s="2">
        <v>326.128015833333</v>
      </c>
      <c r="AC180" s="2"/>
    </row>
    <row r="181" spans="3:29" x14ac:dyDescent="0.35">
      <c r="C181" t="s">
        <v>513</v>
      </c>
      <c r="D181" s="2">
        <v>0</v>
      </c>
      <c r="E181" s="2">
        <v>0</v>
      </c>
      <c r="F181" s="2">
        <v>-0.91164149999999999</v>
      </c>
      <c r="G181" s="2">
        <v>-0.90264449999999996</v>
      </c>
      <c r="H181" s="2">
        <v>-0.88786940000000003</v>
      </c>
      <c r="I181" s="2">
        <v>-0.86888299999999996</v>
      </c>
      <c r="J181" s="2">
        <v>-0.83553429999999995</v>
      </c>
      <c r="K181" s="2">
        <v>-0.85241339999999999</v>
      </c>
      <c r="L181" s="2">
        <v>-2.118843</v>
      </c>
      <c r="M181" s="2">
        <v>-2.0638839999999998</v>
      </c>
      <c r="N181" s="2">
        <v>-2.070173</v>
      </c>
      <c r="O181" s="2">
        <v>-2.0311240000000002</v>
      </c>
      <c r="P181" s="2">
        <v>-2.0975069999999998</v>
      </c>
      <c r="Q181" s="2">
        <v>-2.1139610000000002</v>
      </c>
      <c r="R181" s="2">
        <v>-2.1125349999999998</v>
      </c>
      <c r="S181" s="2">
        <v>-2.1121560000000001</v>
      </c>
      <c r="T181" s="2">
        <v>-2.1235119999999998</v>
      </c>
      <c r="U181" s="2">
        <v>-2.1964549999999998</v>
      </c>
      <c r="V181" s="2">
        <v>-2.1714440000000002</v>
      </c>
      <c r="W181" s="2">
        <v>-2.190461</v>
      </c>
      <c r="X181" s="2">
        <v>-2.1807219999999998</v>
      </c>
      <c r="Y181" s="2">
        <v>-2.9917349999999998</v>
      </c>
      <c r="Z181" s="2">
        <v>-5.7692550000000002</v>
      </c>
      <c r="AA181" s="2">
        <v>-6.5357180000000001</v>
      </c>
      <c r="AB181" s="2">
        <v>-2.00576962916666</v>
      </c>
      <c r="AC181" s="2"/>
    </row>
    <row r="182" spans="3:29" x14ac:dyDescent="0.35">
      <c r="C182" t="s">
        <v>185</v>
      </c>
      <c r="D182" s="2">
        <v>25.75779</v>
      </c>
      <c r="E182" s="2">
        <v>25.75779</v>
      </c>
      <c r="F182" s="2">
        <v>25.765940000000001</v>
      </c>
      <c r="G182" s="2">
        <v>25.75779</v>
      </c>
      <c r="H182" s="2">
        <v>25.75779</v>
      </c>
      <c r="I182" s="2">
        <v>25.75779</v>
      </c>
      <c r="J182" s="2">
        <v>25.765940000000001</v>
      </c>
      <c r="K182" s="2">
        <v>25.75779</v>
      </c>
      <c r="L182" s="2">
        <v>25.75779</v>
      </c>
      <c r="M182" s="2">
        <v>25.75779</v>
      </c>
      <c r="N182" s="2">
        <v>25.765940000000001</v>
      </c>
      <c r="O182" s="2">
        <v>25.75779</v>
      </c>
      <c r="P182" s="2">
        <v>25.75779</v>
      </c>
      <c r="Q182" s="2">
        <v>25.75779</v>
      </c>
      <c r="R182" s="2">
        <v>25.765940000000001</v>
      </c>
      <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25.75779</v>
      </c>
      <c r="X182" s="2">
        <v>25.75779</v>
      </c>
      <c r="Y182" s="2">
        <v>25.75779</v>
      </c>
      <c r="Z182" s="2">
        <v>25.765940000000001</v>
      </c>
      <c r="AA182" s="2">
        <v>25.75779</v>
      </c>
      <c r="AB182" s="2">
        <v>25.7598275</v>
      </c>
      <c r="AC182" s="2"/>
    </row>
    <row r="183" spans="3:29" x14ac:dyDescent="0.35">
      <c r="C183" t="s">
        <v>186</v>
      </c>
      <c r="D183" s="2">
        <v>24061.69</v>
      </c>
      <c r="E183" s="2">
        <v>23506.31</v>
      </c>
      <c r="F183" s="2">
        <v>22415.73</v>
      </c>
      <c r="G183" s="2">
        <v>21779.07</v>
      </c>
      <c r="H183" s="2">
        <v>23803.16</v>
      </c>
      <c r="I183" s="2">
        <v>23493.3</v>
      </c>
      <c r="J183" s="2">
        <v>23365.69</v>
      </c>
      <c r="K183" s="2">
        <v>23444.16</v>
      </c>
      <c r="L183" s="2">
        <v>24016.19</v>
      </c>
      <c r="M183" s="2">
        <v>25240.51</v>
      </c>
      <c r="N183" s="2">
        <v>24835.91</v>
      </c>
      <c r="O183" s="2">
        <v>25580.97</v>
      </c>
      <c r="P183" s="2">
        <v>24731.24</v>
      </c>
      <c r="Q183" s="2">
        <v>24737.82</v>
      </c>
      <c r="R183" s="2">
        <v>24365.79</v>
      </c>
      <c r="S183" s="2">
        <v>24191.96</v>
      </c>
      <c r="T183" s="2">
        <v>24361.06</v>
      </c>
      <c r="U183" s="2">
        <v>24246.21</v>
      </c>
      <c r="V183" s="2">
        <v>23872.17</v>
      </c>
      <c r="W183" s="2">
        <v>23913.42</v>
      </c>
      <c r="X183" s="2">
        <v>24112.15</v>
      </c>
      <c r="Y183" s="2">
        <v>24072.639999999999</v>
      </c>
      <c r="Z183" s="2">
        <v>24663.67</v>
      </c>
      <c r="AA183" s="2">
        <v>24887.46</v>
      </c>
      <c r="AB183" s="2">
        <v>24070.7616666666</v>
      </c>
      <c r="AC183" s="2"/>
    </row>
    <row r="184" spans="3:29" x14ac:dyDescent="0.35">
      <c r="C184" t="s">
        <v>187</v>
      </c>
      <c r="D184" s="2">
        <v>2799.6109999999999</v>
      </c>
      <c r="E184" s="2">
        <v>2972.27</v>
      </c>
      <c r="F184" s="2">
        <v>3072.029</v>
      </c>
      <c r="G184" s="2">
        <v>3161.8820000000001</v>
      </c>
      <c r="H184" s="2">
        <v>3248.1880000000001</v>
      </c>
      <c r="I184" s="2">
        <v>3322.0059999999999</v>
      </c>
      <c r="J184" s="2">
        <v>3401.8690000000001</v>
      </c>
      <c r="K184" s="2">
        <v>3479.4349999999999</v>
      </c>
      <c r="L184" s="2">
        <v>3549.5520000000001</v>
      </c>
      <c r="M184" s="2">
        <v>3620.0030000000002</v>
      </c>
      <c r="N184" s="2">
        <v>3696.3139999999999</v>
      </c>
      <c r="O184" s="2">
        <v>3774.6120000000001</v>
      </c>
      <c r="P184" s="2">
        <v>3851.68</v>
      </c>
      <c r="Q184" s="2">
        <v>3926.6489999999999</v>
      </c>
      <c r="R184" s="2">
        <v>4009.8649999999998</v>
      </c>
      <c r="S184" s="2">
        <v>4108.6139999999996</v>
      </c>
      <c r="T184" s="2">
        <v>4209.6989999999996</v>
      </c>
      <c r="U184" s="2">
        <v>4294.7370000000001</v>
      </c>
      <c r="V184" s="2">
        <v>4384.32</v>
      </c>
      <c r="W184" s="2">
        <v>4489.5730000000003</v>
      </c>
      <c r="X184" s="2">
        <v>4596.8140000000003</v>
      </c>
      <c r="Y184" s="2">
        <v>4721.1499999999996</v>
      </c>
      <c r="Z184" s="2">
        <v>4844.3860000000004</v>
      </c>
      <c r="AA184" s="2">
        <v>4974.4449999999997</v>
      </c>
      <c r="AB184" s="2">
        <v>3854.5709583333301</v>
      </c>
      <c r="AC184" s="2"/>
    </row>
    <row r="185" spans="3:29" x14ac:dyDescent="0.35">
      <c r="C185" t="s">
        <v>188</v>
      </c>
      <c r="D185" s="2">
        <v>4479.99</v>
      </c>
      <c r="E185" s="2">
        <v>4304.8109999999997</v>
      </c>
      <c r="F185" s="2">
        <v>4219.0219999999999</v>
      </c>
      <c r="G185" s="2">
        <v>4239.2550000000001</v>
      </c>
      <c r="H185" s="2">
        <v>4335.018</v>
      </c>
      <c r="I185" s="2">
        <v>4482.4539999999997</v>
      </c>
      <c r="J185" s="2">
        <v>4687.0349999999999</v>
      </c>
      <c r="K185" s="2">
        <v>4836.6620000000003</v>
      </c>
      <c r="L185" s="2">
        <v>4944.5810000000001</v>
      </c>
      <c r="M185" s="2">
        <v>5134.1480000000001</v>
      </c>
      <c r="N185" s="2">
        <v>5285.1809999999996</v>
      </c>
      <c r="O185" s="2">
        <v>5368.0479999999998</v>
      </c>
      <c r="P185" s="2">
        <v>5470.6030000000001</v>
      </c>
      <c r="Q185" s="2">
        <v>5650.335</v>
      </c>
      <c r="R185" s="2">
        <v>5603.915</v>
      </c>
      <c r="S185" s="2">
        <v>5678.03</v>
      </c>
      <c r="T185" s="2">
        <v>5752.0079999999998</v>
      </c>
      <c r="U185" s="2">
        <v>5849.7380000000003</v>
      </c>
      <c r="V185" s="2">
        <v>5908.4129999999996</v>
      </c>
      <c r="W185" s="2">
        <v>5950.0460000000003</v>
      </c>
      <c r="X185" s="2">
        <v>5990.7939999999999</v>
      </c>
      <c r="Y185" s="2">
        <v>6013.2160000000003</v>
      </c>
      <c r="Z185" s="2">
        <v>6044.8540000000003</v>
      </c>
      <c r="AA185" s="2">
        <v>6183.4350000000004</v>
      </c>
      <c r="AB185" s="2">
        <v>5267.1496666666599</v>
      </c>
      <c r="AC185" s="2"/>
    </row>
    <row r="186" spans="3:29" x14ac:dyDescent="0.35">
      <c r="C186" t="s">
        <v>189</v>
      </c>
      <c r="D186" s="2">
        <v>3153.6210000000001</v>
      </c>
      <c r="E186" s="2">
        <v>2952.549</v>
      </c>
      <c r="F186" s="2">
        <v>3046.9259999999999</v>
      </c>
      <c r="G186" s="2">
        <v>3101.0920000000001</v>
      </c>
      <c r="H186" s="2">
        <v>3220.0929999999998</v>
      </c>
      <c r="I186" s="2">
        <v>3330.6689999999999</v>
      </c>
      <c r="J186" s="2">
        <v>3356.0790000000002</v>
      </c>
      <c r="K186" s="2">
        <v>3459.3919999999998</v>
      </c>
      <c r="L186" s="2">
        <v>3419.422</v>
      </c>
      <c r="M186" s="2">
        <v>2533.944</v>
      </c>
      <c r="N186" s="2">
        <v>2603.1869999999999</v>
      </c>
      <c r="O186" s="2">
        <v>2716.817</v>
      </c>
      <c r="P186" s="2">
        <v>2795.5309999999999</v>
      </c>
      <c r="Q186" s="2">
        <v>2898.0839999999998</v>
      </c>
      <c r="R186" s="2">
        <v>2985.0819999999999</v>
      </c>
      <c r="S186" s="2">
        <v>3102.768</v>
      </c>
      <c r="T186" s="2">
        <v>3239.788</v>
      </c>
      <c r="U186" s="2">
        <v>3329.85</v>
      </c>
      <c r="V186" s="2">
        <v>3393.002</v>
      </c>
      <c r="W186" s="2">
        <v>3501.1880000000001</v>
      </c>
      <c r="X186" s="2">
        <v>3673.1309999999999</v>
      </c>
      <c r="Y186" s="2">
        <v>3885.8870000000002</v>
      </c>
      <c r="Z186" s="2">
        <v>4049.8760000000002</v>
      </c>
      <c r="AA186" s="2">
        <v>4105.3599999999997</v>
      </c>
      <c r="AB186" s="2">
        <v>3243.8890833333298</v>
      </c>
      <c r="AC186" s="2"/>
    </row>
    <row r="187" spans="3:29" x14ac:dyDescent="0.35">
      <c r="C187" t="s">
        <v>190</v>
      </c>
      <c r="D187" s="2">
        <v>420.46859999999998</v>
      </c>
      <c r="E187" s="2">
        <v>454.36399999999998</v>
      </c>
      <c r="F187" s="2">
        <v>404.6671</v>
      </c>
      <c r="G187" s="2">
        <v>357.58499999999998</v>
      </c>
      <c r="H187" s="2">
        <v>349.61070000000001</v>
      </c>
      <c r="I187" s="2">
        <v>362.96480000000003</v>
      </c>
      <c r="J187" s="2">
        <v>335.43650000000002</v>
      </c>
      <c r="K187" s="2">
        <v>349.43779999999998</v>
      </c>
      <c r="L187" s="2">
        <v>302.42919999999998</v>
      </c>
      <c r="M187" s="2">
        <v>305.7944</v>
      </c>
      <c r="N187" s="2">
        <v>300.51960000000003</v>
      </c>
      <c r="O187" s="2">
        <v>321.86180000000002</v>
      </c>
      <c r="P187" s="2">
        <v>321.21859999999998</v>
      </c>
      <c r="Q187" s="2">
        <v>289.66820000000001</v>
      </c>
      <c r="R187" s="2">
        <v>304.76319999999998</v>
      </c>
      <c r="S187" s="2">
        <v>285.03579999999999</v>
      </c>
      <c r="T187" s="2">
        <v>271.26490000000001</v>
      </c>
      <c r="U187" s="2">
        <v>254.19579999999999</v>
      </c>
      <c r="V187" s="2">
        <v>236.5993</v>
      </c>
      <c r="W187" s="2">
        <v>233.01410000000001</v>
      </c>
      <c r="X187" s="2">
        <v>216.27010000000001</v>
      </c>
      <c r="Y187" s="2">
        <v>184.50890000000001</v>
      </c>
      <c r="Z187" s="2">
        <v>172.0446</v>
      </c>
      <c r="AA187" s="2">
        <v>168.08529999999999</v>
      </c>
      <c r="AB187" s="2">
        <v>300.07534583333302</v>
      </c>
      <c r="AC187" s="2"/>
    </row>
    <row r="188" spans="3:29" x14ac:dyDescent="0.35">
      <c r="C188" t="s">
        <v>191</v>
      </c>
      <c r="D188" s="2">
        <v>32.795659999999998</v>
      </c>
      <c r="E188" s="2">
        <v>32.795659999999998</v>
      </c>
      <c r="F188" s="2">
        <v>32.784660000000002</v>
      </c>
      <c r="G188" s="2">
        <v>32.795659999999998</v>
      </c>
      <c r="H188" s="2">
        <v>32.795659999999998</v>
      </c>
      <c r="I188" s="2">
        <v>32.795659999999998</v>
      </c>
      <c r="J188" s="2">
        <v>32.784660000000002</v>
      </c>
      <c r="K188" s="2">
        <v>32.795659999999998</v>
      </c>
      <c r="L188" s="2">
        <v>32.795659999999998</v>
      </c>
      <c r="M188" s="2">
        <v>32.795659999999998</v>
      </c>
      <c r="N188" s="2">
        <v>32.784660000000002</v>
      </c>
      <c r="O188" s="2">
        <v>32.795659999999998</v>
      </c>
      <c r="P188" s="2">
        <v>32.795659999999998</v>
      </c>
      <c r="Q188" s="2">
        <v>32.795659999999998</v>
      </c>
      <c r="R188" s="2">
        <v>32.784660000000002</v>
      </c>
      <c r="S188" s="2">
        <v>32.795659999999998</v>
      </c>
      <c r="T188" s="2">
        <v>32.795659999999998</v>
      </c>
      <c r="U188" s="2">
        <v>32.795659999999998</v>
      </c>
      <c r="V188" s="2">
        <v>32.784660000000002</v>
      </c>
      <c r="W188" s="2">
        <v>32.795659999999998</v>
      </c>
      <c r="X188" s="2">
        <v>32.795659999999998</v>
      </c>
      <c r="Y188" s="2">
        <v>32.795659999999998</v>
      </c>
      <c r="Z188" s="2">
        <v>32.784660000000002</v>
      </c>
      <c r="AA188" s="2">
        <v>32.795659999999998</v>
      </c>
      <c r="AB188" s="2">
        <v>32.792909999999999</v>
      </c>
      <c r="AC188" s="2"/>
    </row>
    <row r="189" spans="3:29" x14ac:dyDescent="0.35">
      <c r="C189" t="s">
        <v>478</v>
      </c>
      <c r="D189" s="2">
        <v>0</v>
      </c>
      <c r="E189" s="2">
        <v>0</v>
      </c>
      <c r="F189" s="2">
        <v>0</v>
      </c>
      <c r="G189" s="2">
        <v>1.3995430000000001E-3</v>
      </c>
      <c r="H189" s="2">
        <v>4.1917810000000003E-3</v>
      </c>
      <c r="I189" s="2">
        <v>2.6301369999999998E-3</v>
      </c>
      <c r="J189" s="2">
        <v>3.8524589999999999E-3</v>
      </c>
      <c r="K189" s="2">
        <v>5.4246570000000003E-3</v>
      </c>
      <c r="L189" s="2">
        <v>1.5698630000000002E-2</v>
      </c>
      <c r="M189" s="2">
        <v>2.1029989999999998E-2</v>
      </c>
      <c r="N189" s="2">
        <v>9.0983599999999998E-3</v>
      </c>
      <c r="O189" s="2">
        <v>3.4603139999999998E-2</v>
      </c>
      <c r="P189" s="2">
        <v>3.2958899999999999E-2</v>
      </c>
      <c r="Q189" s="2">
        <v>3.205479E-2</v>
      </c>
      <c r="R189" s="2">
        <v>2.5573769999999999E-2</v>
      </c>
      <c r="S189" s="2">
        <v>3.8054789999999998E-2</v>
      </c>
      <c r="T189" s="2">
        <v>4.8000000000000001E-2</v>
      </c>
      <c r="U189" s="2">
        <v>5.1452060000000001E-2</v>
      </c>
      <c r="V189" s="2">
        <v>7.3524590000000001E-2</v>
      </c>
      <c r="W189" s="2">
        <v>0.1056986</v>
      </c>
      <c r="X189" s="2">
        <v>0.1226894</v>
      </c>
      <c r="Y189" s="2">
        <v>0.18058579999999999</v>
      </c>
      <c r="Z189" s="2">
        <v>0.22118789999999999</v>
      </c>
      <c r="AA189" s="2">
        <v>0.2298885</v>
      </c>
      <c r="AB189" s="2">
        <v>5.24832415416666E-2</v>
      </c>
      <c r="AC189" s="2"/>
    </row>
    <row r="190" spans="3:29" x14ac:dyDescent="0.35">
      <c r="C190" t="s">
        <v>479</v>
      </c>
      <c r="D190" s="2">
        <v>5.5560070000000001</v>
      </c>
      <c r="E190" s="2">
        <v>2.9003030000000001</v>
      </c>
      <c r="F190" s="2">
        <v>3.2166610000000002</v>
      </c>
      <c r="G190" s="2">
        <v>3.5646010000000001</v>
      </c>
      <c r="H190" s="2">
        <v>3.8618139999999999</v>
      </c>
      <c r="I190" s="2">
        <v>4.2904540000000004</v>
      </c>
      <c r="J190" s="2">
        <v>4.4334259999999999</v>
      </c>
      <c r="K190" s="2">
        <v>4.2652359999999998</v>
      </c>
      <c r="L190" s="2">
        <v>5.2558220000000002</v>
      </c>
      <c r="M190" s="2">
        <v>5.3890349999999998</v>
      </c>
      <c r="N190" s="2">
        <v>5.0952450000000002</v>
      </c>
      <c r="O190" s="2">
        <v>5.5576100000000004</v>
      </c>
      <c r="P190" s="2">
        <v>5.6744070000000004</v>
      </c>
      <c r="Q190" s="2">
        <v>5.9551220000000002</v>
      </c>
      <c r="R190" s="2">
        <v>5.8593510000000002</v>
      </c>
      <c r="S190" s="2">
        <v>6.2247709999999996</v>
      </c>
      <c r="T190" s="2">
        <v>6.6537439999999997</v>
      </c>
      <c r="U190" s="2">
        <v>6.9823769999999996</v>
      </c>
      <c r="V190" s="2">
        <v>7.0814729999999999</v>
      </c>
      <c r="W190" s="2">
        <v>7.7903089999999997</v>
      </c>
      <c r="X190" s="2">
        <v>7.8184959999999997</v>
      </c>
      <c r="Y190" s="2">
        <v>8.5301080000000002</v>
      </c>
      <c r="Z190" s="2">
        <v>8.8351209999999991</v>
      </c>
      <c r="AA190" s="2">
        <v>8.5123669999999994</v>
      </c>
      <c r="AB190" s="2">
        <v>5.8043275000000003</v>
      </c>
      <c r="AC190" s="2"/>
    </row>
    <row r="191" spans="3:29" x14ac:dyDescent="0.35">
      <c r="C191" t="s">
        <v>480</v>
      </c>
      <c r="D191" s="2">
        <v>3.61</v>
      </c>
      <c r="E191" s="2">
        <v>3.61</v>
      </c>
      <c r="F191" s="2">
        <v>3.6063010000000002</v>
      </c>
      <c r="G191" s="2">
        <v>3.601099</v>
      </c>
      <c r="H191" s="2">
        <v>3.596895</v>
      </c>
      <c r="I191" s="2">
        <v>3.5936810000000001</v>
      </c>
      <c r="J191" s="2">
        <v>3.5873140000000001</v>
      </c>
      <c r="K191" s="2">
        <v>3.586757</v>
      </c>
      <c r="L191" s="2">
        <v>3.5763729999999998</v>
      </c>
      <c r="M191" s="2">
        <v>3.5652460000000001</v>
      </c>
      <c r="N191" s="2">
        <v>3.5712860000000002</v>
      </c>
      <c r="O191" s="2">
        <v>3.5531299999999999</v>
      </c>
      <c r="P191" s="2">
        <v>3.5395910000000002</v>
      </c>
      <c r="Q191" s="2">
        <v>3.5350799999999998</v>
      </c>
      <c r="R191" s="2">
        <v>3.508505</v>
      </c>
      <c r="S191" s="2">
        <v>3.4814250000000002</v>
      </c>
      <c r="T191" s="2">
        <v>3.4653529999999999</v>
      </c>
      <c r="U191" s="2">
        <v>3.4312309999999999</v>
      </c>
      <c r="V191" s="2">
        <v>3.403041</v>
      </c>
      <c r="W191" s="2">
        <v>3.381688</v>
      </c>
      <c r="X191" s="2">
        <v>3.342155</v>
      </c>
      <c r="Y191" s="2">
        <v>3.2900450000000001</v>
      </c>
      <c r="Z191" s="2">
        <v>3.2495240000000001</v>
      </c>
      <c r="AA191" s="2">
        <v>3.2235320000000001</v>
      </c>
      <c r="AB191" s="2">
        <v>3.4962188333333302</v>
      </c>
      <c r="AC191" s="2"/>
    </row>
    <row r="192" spans="3:29" x14ac:dyDescent="0.35">
      <c r="C192" t="s">
        <v>192</v>
      </c>
      <c r="D192" s="2">
        <v>210.9015</v>
      </c>
      <c r="E192" s="2">
        <v>279.91309999999999</v>
      </c>
      <c r="F192" s="2">
        <v>339.95659999999998</v>
      </c>
      <c r="G192" s="2">
        <v>378.48430000000002</v>
      </c>
      <c r="H192" s="2">
        <v>413.428</v>
      </c>
      <c r="I192" s="2">
        <v>435.4237</v>
      </c>
      <c r="J192" s="2">
        <v>457.3732</v>
      </c>
      <c r="K192" s="2">
        <v>476.11399999999998</v>
      </c>
      <c r="L192" s="2">
        <v>502.64080000000001</v>
      </c>
      <c r="M192" s="2">
        <v>529.26030000000003</v>
      </c>
      <c r="N192" s="2">
        <v>556.74239999999998</v>
      </c>
      <c r="O192" s="2">
        <v>585.19209999999998</v>
      </c>
      <c r="P192" s="2">
        <v>611.58860000000004</v>
      </c>
      <c r="Q192" s="2">
        <v>638.42430000000002</v>
      </c>
      <c r="R192" s="2">
        <v>693.07989999999995</v>
      </c>
      <c r="S192" s="2">
        <v>757.53959999999995</v>
      </c>
      <c r="T192" s="2">
        <v>821.42290000000003</v>
      </c>
      <c r="U192" s="2">
        <v>879.19420000000002</v>
      </c>
      <c r="V192" s="2">
        <v>919.87120000000004</v>
      </c>
      <c r="W192" s="2">
        <v>960.73320000000001</v>
      </c>
      <c r="X192" s="2">
        <v>1002.769</v>
      </c>
      <c r="Y192" s="2">
        <v>1042.7840000000001</v>
      </c>
      <c r="Z192" s="2">
        <v>1070.893</v>
      </c>
      <c r="AA192" s="2">
        <v>1117.289</v>
      </c>
      <c r="AB192" s="2">
        <v>653.3757875</v>
      </c>
      <c r="AC192" s="2"/>
    </row>
    <row r="193" spans="3:29" x14ac:dyDescent="0.35">
      <c r="C193" t="s">
        <v>193</v>
      </c>
      <c r="D193" s="2">
        <v>55.94896</v>
      </c>
      <c r="E193" s="2">
        <v>55.86927</v>
      </c>
      <c r="F193" s="2">
        <v>55.792020000000001</v>
      </c>
      <c r="G193" s="2">
        <v>55.831200000000003</v>
      </c>
      <c r="H193" s="2">
        <v>55.803669999999997</v>
      </c>
      <c r="I193" s="2">
        <v>55.850740000000002</v>
      </c>
      <c r="J193" s="2">
        <v>55.849029999999999</v>
      </c>
      <c r="K193" s="2">
        <v>55.836060000000003</v>
      </c>
      <c r="L193" s="2">
        <v>55.769159999999999</v>
      </c>
      <c r="M193" s="2">
        <v>55.755650000000003</v>
      </c>
      <c r="N193" s="2">
        <v>55.699440000000003</v>
      </c>
      <c r="O193" s="2">
        <v>55.735250000000001</v>
      </c>
      <c r="P193" s="2">
        <v>55.687579999999997</v>
      </c>
      <c r="Q193" s="2">
        <v>55.613750000000003</v>
      </c>
      <c r="R193" s="2">
        <v>55.523350000000001</v>
      </c>
      <c r="S193" s="2">
        <v>55.591749999999998</v>
      </c>
      <c r="T193" s="2">
        <v>55.503830000000001</v>
      </c>
      <c r="U193" s="2">
        <v>55.542630000000003</v>
      </c>
      <c r="V193" s="2">
        <v>55.506689999999999</v>
      </c>
      <c r="W193" s="2">
        <v>55.328690000000002</v>
      </c>
      <c r="X193" s="2">
        <v>55.404380000000003</v>
      </c>
      <c r="Y193" s="2">
        <v>55.358049999999999</v>
      </c>
      <c r="Z193" s="2">
        <v>55.411520000000003</v>
      </c>
      <c r="AA193" s="2">
        <v>55.38288</v>
      </c>
      <c r="AB193" s="2">
        <v>55.649814583333303</v>
      </c>
      <c r="AC193" s="2"/>
    </row>
    <row r="194" spans="3:29" x14ac:dyDescent="0.35">
      <c r="C194" t="s">
        <v>194</v>
      </c>
      <c r="D194" s="2">
        <v>7.6756970000000004</v>
      </c>
      <c r="E194" s="2">
        <v>136.87970000000001</v>
      </c>
      <c r="F194" s="2">
        <v>166.82300000000001</v>
      </c>
      <c r="G194" s="2">
        <v>208.46600000000001</v>
      </c>
      <c r="H194" s="2">
        <v>247.24029999999999</v>
      </c>
      <c r="I194" s="2">
        <v>330.44979999999998</v>
      </c>
      <c r="J194" s="2">
        <v>352.77159999999998</v>
      </c>
      <c r="K194" s="2">
        <v>346.3066</v>
      </c>
      <c r="L194" s="2">
        <v>418.11950000000002</v>
      </c>
      <c r="M194" s="2">
        <v>453.07679999999999</v>
      </c>
      <c r="N194" s="2">
        <v>445.44229999999999</v>
      </c>
      <c r="O194" s="2">
        <v>481.09309999999999</v>
      </c>
      <c r="P194" s="2">
        <v>483.23880000000003</v>
      </c>
      <c r="Q194" s="2">
        <v>534.65719999999999</v>
      </c>
      <c r="R194" s="2">
        <v>516.80290000000002</v>
      </c>
      <c r="S194" s="2">
        <v>555.00419999999997</v>
      </c>
      <c r="T194" s="2">
        <v>580.56790000000001</v>
      </c>
      <c r="U194" s="2">
        <v>599.76089999999999</v>
      </c>
      <c r="V194" s="2">
        <v>611.38</v>
      </c>
      <c r="W194" s="2">
        <v>644.69970000000001</v>
      </c>
      <c r="X194" s="2">
        <v>645.4982</v>
      </c>
      <c r="Y194" s="2">
        <v>704.03970000000004</v>
      </c>
      <c r="Z194" s="2">
        <v>729.09709999999995</v>
      </c>
      <c r="AA194" s="2">
        <v>683.57569999999998</v>
      </c>
      <c r="AB194" s="2">
        <v>453.44444570833298</v>
      </c>
      <c r="AC194" s="2"/>
    </row>
    <row r="195" spans="3:29" x14ac:dyDescent="0.35">
      <c r="C195" t="s">
        <v>195</v>
      </c>
      <c r="D195" s="2">
        <v>1508.6189999999999</v>
      </c>
      <c r="E195" s="2">
        <v>1033.9100000000001</v>
      </c>
      <c r="F195" s="2">
        <v>1030.9110000000001</v>
      </c>
      <c r="G195" s="2">
        <v>1052.3430000000001</v>
      </c>
      <c r="H195" s="2">
        <v>1096.2860000000001</v>
      </c>
      <c r="I195" s="2">
        <v>1068.2619999999999</v>
      </c>
      <c r="J195" s="2">
        <v>1049.92</v>
      </c>
      <c r="K195" s="2">
        <v>1099.067</v>
      </c>
      <c r="L195" s="2">
        <v>984.83609999999999</v>
      </c>
      <c r="M195" s="2">
        <v>3.9040059999999999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413.66908775000002</v>
      </c>
      <c r="AC195" s="2"/>
    </row>
    <row r="196" spans="3:29" x14ac:dyDescent="0.35">
      <c r="C196" t="s">
        <v>196</v>
      </c>
      <c r="D196" s="2">
        <v>2.3940000000000001</v>
      </c>
      <c r="E196" s="2">
        <v>2.3940000000000001</v>
      </c>
      <c r="F196" s="2">
        <v>2.3895849999999998</v>
      </c>
      <c r="G196" s="2">
        <v>2.3853089999999999</v>
      </c>
      <c r="H196" s="2">
        <v>2.3853089999999999</v>
      </c>
      <c r="I196" s="2">
        <v>2.3803899999999998</v>
      </c>
      <c r="J196" s="2">
        <v>2.3756490000000001</v>
      </c>
      <c r="K196" s="2">
        <v>2.376455</v>
      </c>
      <c r="L196" s="2">
        <v>2.3668589999999998</v>
      </c>
      <c r="M196" s="2">
        <v>2.356614</v>
      </c>
      <c r="N196" s="2">
        <v>2.3645659999999999</v>
      </c>
      <c r="O196" s="2">
        <v>2.3500549999999998</v>
      </c>
      <c r="P196" s="2">
        <v>2.3397250000000001</v>
      </c>
      <c r="Q196" s="2">
        <v>2.3420209999999999</v>
      </c>
      <c r="R196" s="2">
        <v>2.3132190000000001</v>
      </c>
      <c r="S196" s="2">
        <v>2.2916989999999999</v>
      </c>
      <c r="T196" s="2">
        <v>2.2865980000000001</v>
      </c>
      <c r="U196" s="2">
        <v>2.2555559999999999</v>
      </c>
      <c r="V196" s="2">
        <v>2.2385700000000002</v>
      </c>
      <c r="W196" s="2">
        <v>2.2290429999999999</v>
      </c>
      <c r="X196" s="2">
        <v>2.19442</v>
      </c>
      <c r="Y196" s="2">
        <v>2.1585350000000001</v>
      </c>
      <c r="Z196" s="2">
        <v>2.1338870000000001</v>
      </c>
      <c r="AA196" s="2">
        <v>2.1172939999999998</v>
      </c>
      <c r="AB196" s="2">
        <v>2.30913991666666</v>
      </c>
      <c r="AC196" s="2"/>
    </row>
    <row r="197" spans="3:29" x14ac:dyDescent="0.35">
      <c r="C197" t="s">
        <v>197</v>
      </c>
      <c r="D197" s="2">
        <v>87.82011</v>
      </c>
      <c r="E197" s="2">
        <v>79.270309999999995</v>
      </c>
      <c r="F197" s="2">
        <v>69.65916</v>
      </c>
      <c r="G197" s="2">
        <v>55.643239999999999</v>
      </c>
      <c r="H197" s="2">
        <v>48.153410000000001</v>
      </c>
      <c r="I197" s="2">
        <v>49.96519</v>
      </c>
      <c r="J197" s="2">
        <v>47.38805</v>
      </c>
      <c r="K197" s="2">
        <v>47.906700000000001</v>
      </c>
      <c r="L197" s="2">
        <v>40.978149999999999</v>
      </c>
      <c r="M197" s="2">
        <v>41.183549999999997</v>
      </c>
      <c r="N197" s="2">
        <v>43.688690000000001</v>
      </c>
      <c r="O197" s="2">
        <v>38.228909999999999</v>
      </c>
      <c r="P197" s="2">
        <v>34.123330000000003</v>
      </c>
      <c r="Q197" s="2">
        <v>40.191499999999998</v>
      </c>
      <c r="R197" s="2">
        <v>35.692210000000003</v>
      </c>
      <c r="S197" s="2">
        <v>34.40193</v>
      </c>
      <c r="T197" s="2">
        <v>32.853029999999997</v>
      </c>
      <c r="U197" s="2">
        <v>32.176850000000002</v>
      </c>
      <c r="V197" s="2">
        <v>30.99006</v>
      </c>
      <c r="W197" s="2">
        <v>31.410350000000001</v>
      </c>
      <c r="X197" s="2">
        <v>29.07694</v>
      </c>
      <c r="Y197" s="2">
        <v>24.768930000000001</v>
      </c>
      <c r="Z197" s="2">
        <v>24.872599999999998</v>
      </c>
      <c r="AA197" s="2">
        <v>24.74652</v>
      </c>
      <c r="AB197" s="2">
        <v>42.716238333333301</v>
      </c>
      <c r="AC197" s="2"/>
    </row>
    <row r="198" spans="3:29" x14ac:dyDescent="0.35">
      <c r="C198" t="s">
        <v>198</v>
      </c>
      <c r="D198" s="2">
        <v>-2.9626119999999999E-3</v>
      </c>
      <c r="E198" s="2">
        <v>-1.0442069999999999E-3</v>
      </c>
      <c r="F198" s="2">
        <v>-8.1209620000000007E-3</v>
      </c>
      <c r="G198" s="2">
        <v>-1.7824369999999999E-2</v>
      </c>
      <c r="H198" s="2">
        <v>-1.9119480000000001E-2</v>
      </c>
      <c r="I198" s="2">
        <v>-2.3207269999999999E-2</v>
      </c>
      <c r="J198" s="2">
        <v>-2.630828E-2</v>
      </c>
      <c r="K198" s="2">
        <v>-3.0621929999999999E-2</v>
      </c>
      <c r="L198" s="2">
        <v>-3.721903E-2</v>
      </c>
      <c r="M198" s="2">
        <v>-4.033544E-2</v>
      </c>
      <c r="N198" s="2">
        <v>-4.3357369999999999E-2</v>
      </c>
      <c r="O198" s="2">
        <v>-4.5143620000000002E-2</v>
      </c>
      <c r="P198" s="2">
        <v>-4.9927529999999998E-2</v>
      </c>
      <c r="Q198" s="2">
        <v>-5.2582579999999997E-2</v>
      </c>
      <c r="R198" s="2">
        <v>-5.8929189999999999E-2</v>
      </c>
      <c r="S198" s="2">
        <v>-6.5882040000000003E-2</v>
      </c>
      <c r="T198" s="2">
        <v>-7.2543899999999994E-2</v>
      </c>
      <c r="U198" s="2">
        <v>-7.5951749999999998E-2</v>
      </c>
      <c r="V198" s="2">
        <v>-8.1855129999999998E-2</v>
      </c>
      <c r="W198" s="2">
        <v>-8.71952E-2</v>
      </c>
      <c r="X198" s="2">
        <v>-8.9647870000000004E-2</v>
      </c>
      <c r="Y198" s="2">
        <v>-9.2829099999999998E-2</v>
      </c>
      <c r="Z198" s="2">
        <v>-9.7515840000000006E-2</v>
      </c>
      <c r="AA198" s="2">
        <v>-9.9750000000000005E-2</v>
      </c>
      <c r="AB198" s="2">
        <v>-5.0828112541666602E-2</v>
      </c>
      <c r="AC198" s="2"/>
    </row>
    <row r="199" spans="3:29" x14ac:dyDescent="0.35">
      <c r="C199" t="s">
        <v>199</v>
      </c>
      <c r="D199" s="2">
        <v>818.23429999999996</v>
      </c>
      <c r="E199" s="2">
        <v>871.59519999999998</v>
      </c>
      <c r="F199" s="2">
        <v>938.28800000000001</v>
      </c>
      <c r="G199" s="2">
        <v>951.80709999999999</v>
      </c>
      <c r="H199" s="2">
        <v>968.57929999999999</v>
      </c>
      <c r="I199" s="2">
        <v>986.56020000000001</v>
      </c>
      <c r="J199" s="2">
        <v>1016.216</v>
      </c>
      <c r="K199" s="2">
        <v>1044.0509999999999</v>
      </c>
      <c r="L199" s="2">
        <v>1073.1890000000001</v>
      </c>
      <c r="M199" s="2">
        <v>1103.588</v>
      </c>
      <c r="N199" s="2">
        <v>1160.278</v>
      </c>
      <c r="O199" s="2">
        <v>1193.624</v>
      </c>
      <c r="P199" s="2">
        <v>1248.7650000000001</v>
      </c>
      <c r="Q199" s="2">
        <v>1298.7349999999999</v>
      </c>
      <c r="R199" s="2">
        <v>1339.009</v>
      </c>
      <c r="S199" s="2">
        <v>1375.0830000000001</v>
      </c>
      <c r="T199" s="2">
        <v>1438.0719999999999</v>
      </c>
      <c r="U199" s="2">
        <v>1468.991</v>
      </c>
      <c r="V199" s="2">
        <v>1498.982</v>
      </c>
      <c r="W199" s="2">
        <v>1536.16</v>
      </c>
      <c r="X199" s="2">
        <v>1684.829</v>
      </c>
      <c r="Y199" s="2">
        <v>1835.076</v>
      </c>
      <c r="Z199" s="2">
        <v>1958.452</v>
      </c>
      <c r="AA199" s="2">
        <v>2018.201</v>
      </c>
      <c r="AB199" s="2">
        <v>1284.4318791666601</v>
      </c>
      <c r="AC199" s="2"/>
    </row>
    <row r="200" spans="3:29" x14ac:dyDescent="0.35">
      <c r="C200" t="s">
        <v>200</v>
      </c>
      <c r="D200" s="2">
        <v>7187.9009999999998</v>
      </c>
      <c r="E200" s="2">
        <v>6540.3050000000003</v>
      </c>
      <c r="F200" s="2">
        <v>6343.473</v>
      </c>
      <c r="G200" s="2">
        <v>5620.8590000000004</v>
      </c>
      <c r="H200" s="2">
        <v>4519.098</v>
      </c>
      <c r="I200" s="2">
        <v>4459.3140000000003</v>
      </c>
      <c r="J200" s="2">
        <v>4908.8389999999999</v>
      </c>
      <c r="K200" s="2">
        <v>4501.9589999999998</v>
      </c>
      <c r="L200" s="2">
        <v>4425.558</v>
      </c>
      <c r="M200" s="2">
        <v>4875.6779999999999</v>
      </c>
      <c r="N200" s="2">
        <v>4486.2359999999999</v>
      </c>
      <c r="O200" s="2">
        <v>4428.9279999999999</v>
      </c>
      <c r="P200" s="2">
        <v>4827.7089999999998</v>
      </c>
      <c r="Q200" s="2">
        <v>4459.9970000000003</v>
      </c>
      <c r="R200" s="2">
        <v>4404.2079999999996</v>
      </c>
      <c r="S200" s="2">
        <v>4776.098</v>
      </c>
      <c r="T200" s="2">
        <v>4410.3059999999996</v>
      </c>
      <c r="U200" s="2">
        <v>4345.5110000000004</v>
      </c>
      <c r="V200" s="2">
        <v>4729.3500000000004</v>
      </c>
      <c r="W200" s="2">
        <v>4356.6530000000002</v>
      </c>
      <c r="X200" s="2">
        <v>4300.625</v>
      </c>
      <c r="Y200" s="2">
        <v>4610.2910000000002</v>
      </c>
      <c r="Z200" s="2">
        <v>3326.1819999999998</v>
      </c>
      <c r="AA200" s="2">
        <v>2674.643</v>
      </c>
      <c r="AB200" s="2">
        <v>4729.9883749999999</v>
      </c>
      <c r="AC200" s="2"/>
    </row>
    <row r="201" spans="3:29" x14ac:dyDescent="0.35">
      <c r="C201" t="s">
        <v>201</v>
      </c>
      <c r="D201" s="2">
        <v>1645.7819999999999</v>
      </c>
      <c r="E201" s="2">
        <v>1503.5170000000001</v>
      </c>
      <c r="F201" s="2">
        <v>1228.578</v>
      </c>
      <c r="G201" s="2">
        <v>1160.931</v>
      </c>
      <c r="H201" s="2">
        <v>1406.395</v>
      </c>
      <c r="I201" s="2">
        <v>1355.3679999999999</v>
      </c>
      <c r="J201" s="2">
        <v>1389.7629999999999</v>
      </c>
      <c r="K201" s="2">
        <v>1353.5039999999999</v>
      </c>
      <c r="L201" s="2">
        <v>1312.2070000000001</v>
      </c>
      <c r="M201" s="2">
        <v>1353.126</v>
      </c>
      <c r="N201" s="2">
        <v>1337.3119999999999</v>
      </c>
      <c r="O201" s="2">
        <v>1313.4639999999999</v>
      </c>
      <c r="P201" s="2">
        <v>1299.431</v>
      </c>
      <c r="Q201" s="2">
        <v>1316.019</v>
      </c>
      <c r="R201" s="2">
        <v>1243.9169999999999</v>
      </c>
      <c r="S201" s="2">
        <v>1235.1590000000001</v>
      </c>
      <c r="T201" s="2">
        <v>1202.123</v>
      </c>
      <c r="U201" s="2">
        <v>1245.624</v>
      </c>
      <c r="V201" s="2">
        <v>1175.413</v>
      </c>
      <c r="W201" s="2">
        <v>1124.145</v>
      </c>
      <c r="X201" s="2">
        <v>1133.1769999999999</v>
      </c>
      <c r="Y201" s="2">
        <v>1117.768</v>
      </c>
      <c r="Z201" s="2">
        <v>1044.982</v>
      </c>
      <c r="AA201" s="2">
        <v>1052.2739999999999</v>
      </c>
      <c r="AB201" s="2">
        <v>1272.91579166666</v>
      </c>
      <c r="AC201" s="2"/>
    </row>
    <row r="202" spans="3:29" x14ac:dyDescent="0.35">
      <c r="C202" t="s">
        <v>202</v>
      </c>
      <c r="D202" s="2">
        <v>244.60120000000001</v>
      </c>
      <c r="E202" s="2">
        <v>244.60120000000001</v>
      </c>
      <c r="F202" s="2">
        <v>244.50059999999999</v>
      </c>
      <c r="G202" s="2">
        <v>244.60120000000001</v>
      </c>
      <c r="H202" s="2">
        <v>244.60120000000001</v>
      </c>
      <c r="I202" s="2">
        <v>244.60120000000001</v>
      </c>
      <c r="J202" s="2">
        <v>244.50059999999999</v>
      </c>
      <c r="K202" s="2">
        <v>244.60120000000001</v>
      </c>
      <c r="L202" s="2">
        <v>244.60120000000001</v>
      </c>
      <c r="M202" s="2">
        <v>244.60120000000001</v>
      </c>
      <c r="N202" s="2">
        <v>244.50059999999999</v>
      </c>
      <c r="O202" s="2">
        <v>244.60120000000001</v>
      </c>
      <c r="P202" s="2">
        <v>244.60120000000001</v>
      </c>
      <c r="Q202" s="2">
        <v>244.60120000000001</v>
      </c>
      <c r="R202" s="2">
        <v>244.50059999999999</v>
      </c>
      <c r="S202" s="2">
        <v>244.60120000000001</v>
      </c>
      <c r="T202" s="2">
        <v>244.5967</v>
      </c>
      <c r="U202" s="2">
        <v>244.58770000000001</v>
      </c>
      <c r="V202" s="2">
        <v>244.46899999999999</v>
      </c>
      <c r="W202" s="2">
        <v>244.5677</v>
      </c>
      <c r="X202" s="2">
        <v>244.5573</v>
      </c>
      <c r="Y202" s="2">
        <v>244.5557</v>
      </c>
      <c r="Z202" s="2">
        <v>244.4616</v>
      </c>
      <c r="AA202" s="2">
        <v>244.55099999999999</v>
      </c>
      <c r="AB202" s="2">
        <v>244.56514583333299</v>
      </c>
      <c r="AC202" s="2"/>
    </row>
    <row r="203" spans="3:29" x14ac:dyDescent="0.35">
      <c r="C203" t="s">
        <v>481</v>
      </c>
      <c r="D203" s="2">
        <v>8.9306830000000001</v>
      </c>
      <c r="E203" s="2">
        <v>6.1365340000000002</v>
      </c>
      <c r="F203" s="2">
        <v>6.9652919999999998</v>
      </c>
      <c r="G203" s="2">
        <v>7.0723890000000003</v>
      </c>
      <c r="H203" s="2">
        <v>8.133642</v>
      </c>
      <c r="I203" s="2">
        <v>8.4879470000000001</v>
      </c>
      <c r="J203" s="2">
        <v>8.1672139999999995</v>
      </c>
      <c r="K203" s="2">
        <v>7.702928</v>
      </c>
      <c r="L203" s="2">
        <v>8.6331009999999999</v>
      </c>
      <c r="M203" s="2">
        <v>8.335089</v>
      </c>
      <c r="N203" s="2">
        <v>7.3482180000000001</v>
      </c>
      <c r="O203" s="2">
        <v>7.8775550000000001</v>
      </c>
      <c r="P203" s="2">
        <v>7.4941700000000004</v>
      </c>
      <c r="Q203" s="2">
        <v>7.3809149999999999</v>
      </c>
      <c r="R203" s="2">
        <v>6.9427190000000003</v>
      </c>
      <c r="S203" s="2">
        <v>6.8667100000000003</v>
      </c>
      <c r="T203" s="2">
        <v>6.7791620000000004</v>
      </c>
      <c r="U203" s="2">
        <v>6.619694</v>
      </c>
      <c r="V203" s="2">
        <v>6.5356100000000001</v>
      </c>
      <c r="W203" s="2">
        <v>6.4737710000000002</v>
      </c>
      <c r="X203" s="2">
        <v>6.5560840000000002</v>
      </c>
      <c r="Y203" s="2">
        <v>6.9921259999999998</v>
      </c>
      <c r="Z203" s="2">
        <v>6.7347320000000002</v>
      </c>
      <c r="AA203" s="2">
        <v>6.5217679999999998</v>
      </c>
      <c r="AB203" s="2">
        <v>7.32033554166666</v>
      </c>
      <c r="AC203" s="2"/>
    </row>
    <row r="204" spans="3:29" x14ac:dyDescent="0.35">
      <c r="C204" t="s">
        <v>482</v>
      </c>
      <c r="D204" s="2">
        <v>15.05179</v>
      </c>
      <c r="E204" s="2">
        <v>15.05076</v>
      </c>
      <c r="F204" s="2">
        <v>14.986090000000001</v>
      </c>
      <c r="G204" s="2">
        <v>14.93632</v>
      </c>
      <c r="H204" s="2">
        <v>14.936500000000001</v>
      </c>
      <c r="I204" s="2">
        <v>14.8528</v>
      </c>
      <c r="J204" s="2">
        <v>14.812620000000001</v>
      </c>
      <c r="K204" s="2">
        <v>14.822760000000001</v>
      </c>
      <c r="L204" s="2">
        <v>14.629670000000001</v>
      </c>
      <c r="M204" s="2">
        <v>14.55222</v>
      </c>
      <c r="N204" s="2">
        <v>14.62567</v>
      </c>
      <c r="O204" s="2">
        <v>14.4794</v>
      </c>
      <c r="P204" s="2">
        <v>14.436780000000001</v>
      </c>
      <c r="Q204" s="2">
        <v>14.380739999999999</v>
      </c>
      <c r="R204" s="2">
        <v>14.22462</v>
      </c>
      <c r="S204" s="2">
        <v>14.09238</v>
      </c>
      <c r="T204" s="2">
        <v>14.015129999999999</v>
      </c>
      <c r="U204" s="2">
        <v>13.83187</v>
      </c>
      <c r="V204" s="2">
        <v>13.72148</v>
      </c>
      <c r="W204" s="2">
        <v>13.577489999999999</v>
      </c>
      <c r="X204" s="2">
        <v>13.37811</v>
      </c>
      <c r="Y204" s="2">
        <v>13.14362</v>
      </c>
      <c r="Z204" s="2">
        <v>13.084680000000001</v>
      </c>
      <c r="AA204" s="2">
        <v>12.966200000000001</v>
      </c>
      <c r="AB204" s="2">
        <v>14.2745708333333</v>
      </c>
      <c r="AC204" s="2"/>
    </row>
    <row r="205" spans="3:29" x14ac:dyDescent="0.35">
      <c r="C205" t="s">
        <v>203</v>
      </c>
      <c r="D205" s="2">
        <v>431.39870000000002</v>
      </c>
      <c r="E205" s="2">
        <v>568.08339999999998</v>
      </c>
      <c r="F205" s="2">
        <v>687.5711</v>
      </c>
      <c r="G205" s="2">
        <v>788.76739999999995</v>
      </c>
      <c r="H205" s="2">
        <v>880.68190000000004</v>
      </c>
      <c r="I205" s="2">
        <v>978.22090000000003</v>
      </c>
      <c r="J205" s="2">
        <v>1081.3820000000001</v>
      </c>
      <c r="K205" s="2">
        <v>1175.848</v>
      </c>
      <c r="L205" s="2">
        <v>1265.8219999999999</v>
      </c>
      <c r="M205" s="2">
        <v>1349.0029999999999</v>
      </c>
      <c r="N205" s="2">
        <v>1440.7719999999999</v>
      </c>
      <c r="O205" s="2">
        <v>1503.008</v>
      </c>
      <c r="P205" s="2">
        <v>1582.3440000000001</v>
      </c>
      <c r="Q205" s="2">
        <v>1687.6030000000001</v>
      </c>
      <c r="R205" s="2">
        <v>1704.296</v>
      </c>
      <c r="S205" s="2">
        <v>1756.8589999999999</v>
      </c>
      <c r="T205" s="2">
        <v>1835.499</v>
      </c>
      <c r="U205" s="2">
        <v>1858.4590000000001</v>
      </c>
      <c r="V205" s="2">
        <v>1918.096</v>
      </c>
      <c r="W205" s="2">
        <v>1978.144</v>
      </c>
      <c r="X205" s="2">
        <v>1992.1410000000001</v>
      </c>
      <c r="Y205" s="2">
        <v>1999.155</v>
      </c>
      <c r="Z205" s="2">
        <v>2063.337</v>
      </c>
      <c r="AA205" s="2">
        <v>2105.087</v>
      </c>
      <c r="AB205" s="2">
        <v>1442.9824333333299</v>
      </c>
      <c r="AC205" s="2"/>
    </row>
    <row r="206" spans="3:29" x14ac:dyDescent="0.35">
      <c r="C206" t="s">
        <v>204</v>
      </c>
      <c r="D206" s="2">
        <v>617.51819999999998</v>
      </c>
      <c r="E206" s="2">
        <v>618.16030000000001</v>
      </c>
      <c r="F206" s="2">
        <v>616.49239999999998</v>
      </c>
      <c r="G206" s="2">
        <v>613.62210000000005</v>
      </c>
      <c r="H206" s="2">
        <v>612.61069999999995</v>
      </c>
      <c r="I206" s="2">
        <v>609.13660000000004</v>
      </c>
      <c r="J206" s="2">
        <v>607.0258</v>
      </c>
      <c r="K206" s="2">
        <v>611.21100000000001</v>
      </c>
      <c r="L206" s="2">
        <v>589.15800000000002</v>
      </c>
      <c r="M206" s="2">
        <v>582.27329999999995</v>
      </c>
      <c r="N206" s="2">
        <v>597.27229999999997</v>
      </c>
      <c r="O206" s="2">
        <v>588.33969999999999</v>
      </c>
      <c r="P206" s="2">
        <v>592.26700000000005</v>
      </c>
      <c r="Q206" s="2">
        <v>594.68240000000003</v>
      </c>
      <c r="R206" s="2">
        <v>596.27859999999998</v>
      </c>
      <c r="S206" s="2">
        <v>596.29790000000003</v>
      </c>
      <c r="T206" s="2">
        <v>592.09550000000002</v>
      </c>
      <c r="U206" s="2">
        <v>596.8546</v>
      </c>
      <c r="V206" s="2">
        <v>604.93920000000003</v>
      </c>
      <c r="W206" s="2">
        <v>601.61329999999998</v>
      </c>
      <c r="X206" s="2">
        <v>602.92610000000002</v>
      </c>
      <c r="Y206" s="2">
        <v>603.7921</v>
      </c>
      <c r="Z206" s="2">
        <v>601.12040000000002</v>
      </c>
      <c r="AA206" s="2">
        <v>602.20830000000001</v>
      </c>
      <c r="AB206" s="2">
        <v>601.99565833333304</v>
      </c>
      <c r="AC206" s="2"/>
    </row>
    <row r="207" spans="3:29" x14ac:dyDescent="0.35">
      <c r="C207" t="s">
        <v>205</v>
      </c>
      <c r="D207" s="2">
        <v>3.2448389999999998</v>
      </c>
      <c r="E207" s="2">
        <v>36.983879999999999</v>
      </c>
      <c r="F207" s="2">
        <v>63.02955</v>
      </c>
      <c r="G207" s="2">
        <v>82.092860000000002</v>
      </c>
      <c r="H207" s="2">
        <v>103.18510000000001</v>
      </c>
      <c r="I207" s="2">
        <v>136.38460000000001</v>
      </c>
      <c r="J207" s="2">
        <v>144.3896</v>
      </c>
      <c r="K207" s="2">
        <v>145.68549999999999</v>
      </c>
      <c r="L207" s="2">
        <v>164.02850000000001</v>
      </c>
      <c r="M207" s="2">
        <v>169.32839999999999</v>
      </c>
      <c r="N207" s="2">
        <v>157.6533</v>
      </c>
      <c r="O207" s="2">
        <v>169.2867</v>
      </c>
      <c r="P207" s="2">
        <v>171.0112</v>
      </c>
      <c r="Q207" s="2">
        <v>191.16900000000001</v>
      </c>
      <c r="R207" s="2">
        <v>184.0051</v>
      </c>
      <c r="S207" s="2">
        <v>193.7885</v>
      </c>
      <c r="T207" s="2">
        <v>206.49709999999999</v>
      </c>
      <c r="U207" s="2">
        <v>208.6926</v>
      </c>
      <c r="V207" s="2">
        <v>252.29640000000001</v>
      </c>
      <c r="W207" s="2">
        <v>277.30239999999998</v>
      </c>
      <c r="X207" s="2">
        <v>282.63560000000001</v>
      </c>
      <c r="Y207" s="2">
        <v>311.97809999999998</v>
      </c>
      <c r="Z207" s="2">
        <v>323.25470000000001</v>
      </c>
      <c r="AA207" s="2">
        <v>379.86279999999999</v>
      </c>
      <c r="AB207" s="2">
        <v>181.57443037499999</v>
      </c>
      <c r="AC207" s="2"/>
    </row>
    <row r="208" spans="3:29" x14ac:dyDescent="0.35">
      <c r="C208" t="s">
        <v>206</v>
      </c>
      <c r="D208" s="2">
        <v>584.25459999999998</v>
      </c>
      <c r="E208" s="2">
        <v>357.04739999999998</v>
      </c>
      <c r="F208" s="2">
        <v>354.23360000000002</v>
      </c>
      <c r="G208" s="2">
        <v>301.57940000000002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66.546458333333305</v>
      </c>
      <c r="AC208" s="2"/>
    </row>
    <row r="209" spans="3:29" x14ac:dyDescent="0.35">
      <c r="C209" t="s">
        <v>207</v>
      </c>
      <c r="D209" s="2">
        <v>607.71550000000002</v>
      </c>
      <c r="E209" s="2">
        <v>607.04840000000002</v>
      </c>
      <c r="F209" s="2">
        <v>614.10109999999997</v>
      </c>
      <c r="G209" s="2">
        <v>633.64229999999998</v>
      </c>
      <c r="H209" s="2">
        <v>643.95209999999997</v>
      </c>
      <c r="I209" s="2">
        <v>661.99030000000005</v>
      </c>
      <c r="J209" s="2">
        <v>670.57809999999995</v>
      </c>
      <c r="K209" s="2">
        <v>690.41319999999996</v>
      </c>
      <c r="L209" s="2">
        <v>691.09960000000001</v>
      </c>
      <c r="M209" s="2">
        <v>703.88930000000005</v>
      </c>
      <c r="N209" s="2">
        <v>719.98140000000001</v>
      </c>
      <c r="O209" s="2">
        <v>729.79420000000005</v>
      </c>
      <c r="P209" s="2">
        <v>737.92330000000004</v>
      </c>
      <c r="Q209" s="2">
        <v>751.26829999999995</v>
      </c>
      <c r="R209" s="2">
        <v>756.00620000000004</v>
      </c>
      <c r="S209" s="2">
        <v>766.38459999999998</v>
      </c>
      <c r="T209" s="2">
        <v>780.22850000000005</v>
      </c>
      <c r="U209" s="2">
        <v>793.16719999999998</v>
      </c>
      <c r="V209" s="2">
        <v>805.69359999999995</v>
      </c>
      <c r="W209" s="2">
        <v>817.08180000000004</v>
      </c>
      <c r="X209" s="2">
        <v>825.30179999999996</v>
      </c>
      <c r="Y209" s="2">
        <v>832.50300000000004</v>
      </c>
      <c r="Z209" s="2">
        <v>850.55349999999999</v>
      </c>
      <c r="AA209" s="2">
        <v>857.87300000000005</v>
      </c>
      <c r="AB209" s="2">
        <v>731.174595833333</v>
      </c>
      <c r="AC209" s="2"/>
    </row>
    <row r="210" spans="3:29" x14ac:dyDescent="0.35">
      <c r="C210" t="s">
        <v>208</v>
      </c>
      <c r="D210" s="2">
        <v>6.3627710000000004</v>
      </c>
      <c r="E210" s="2">
        <v>3.717581</v>
      </c>
      <c r="F210" s="2">
        <v>5.2693159999999999</v>
      </c>
      <c r="G210" s="2">
        <v>3.695821</v>
      </c>
      <c r="H210" s="2">
        <v>3.3893330000000002</v>
      </c>
      <c r="I210" s="2">
        <v>2.7661720000000001</v>
      </c>
      <c r="J210" s="2">
        <v>1.4972319999999999</v>
      </c>
      <c r="K210" s="2">
        <v>1.138638</v>
      </c>
      <c r="L210" s="2">
        <v>0.5495951</v>
      </c>
      <c r="M210" s="2">
        <v>1.1530260000000001</v>
      </c>
      <c r="N210" s="2">
        <v>1.3022940000000001</v>
      </c>
      <c r="O210" s="2">
        <v>1.212604</v>
      </c>
      <c r="P210" s="2">
        <v>1.095297</v>
      </c>
      <c r="Q210" s="2">
        <v>0.64098440000000001</v>
      </c>
      <c r="R210" s="2">
        <v>0.24637010000000001</v>
      </c>
      <c r="S210" s="2">
        <v>0.1746057</v>
      </c>
      <c r="T210" s="2">
        <v>0.1106206</v>
      </c>
      <c r="U210" s="2">
        <v>1.1145449999999999E-2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1.43055859791666</v>
      </c>
      <c r="AC210" s="2"/>
    </row>
    <row r="211" spans="3:29" x14ac:dyDescent="0.35">
      <c r="C211" t="s">
        <v>209</v>
      </c>
      <c r="D211" s="2">
        <v>62.148490000000002</v>
      </c>
      <c r="E211" s="2">
        <v>62.113959999999999</v>
      </c>
      <c r="F211" s="2">
        <v>61.707900000000002</v>
      </c>
      <c r="G211" s="2">
        <v>61.675490000000003</v>
      </c>
      <c r="H211" s="2">
        <v>61.82114</v>
      </c>
      <c r="I211" s="2">
        <v>61.66489</v>
      </c>
      <c r="J211" s="2">
        <v>61.482559999999999</v>
      </c>
      <c r="K211" s="2">
        <v>61.364840000000001</v>
      </c>
      <c r="L211" s="2">
        <v>60.530290000000001</v>
      </c>
      <c r="M211" s="2">
        <v>60.44894</v>
      </c>
      <c r="N211" s="2">
        <v>60.938960000000002</v>
      </c>
      <c r="O211" s="2">
        <v>60.82432</v>
      </c>
      <c r="P211" s="2">
        <v>60.68121</v>
      </c>
      <c r="Q211" s="2">
        <v>60.415559999999999</v>
      </c>
      <c r="R211" s="2">
        <v>60.316339999999997</v>
      </c>
      <c r="S211" s="2">
        <v>60.2881</v>
      </c>
      <c r="T211" s="2">
        <v>60.191160000000004</v>
      </c>
      <c r="U211" s="2">
        <v>60.194139999999997</v>
      </c>
      <c r="V211" s="2">
        <v>59.438020000000002</v>
      </c>
      <c r="W211" s="2">
        <v>59.126170000000002</v>
      </c>
      <c r="X211" s="2">
        <v>58.925379999999997</v>
      </c>
      <c r="Y211" s="2">
        <v>58.838999999999999</v>
      </c>
      <c r="Z211" s="2">
        <v>58.89152</v>
      </c>
      <c r="AA211" s="2">
        <v>58.574399999999997</v>
      </c>
      <c r="AB211" s="2">
        <v>60.525115833333302</v>
      </c>
      <c r="AC211" s="2"/>
    </row>
    <row r="212" spans="3:29" x14ac:dyDescent="0.35">
      <c r="C212" t="s">
        <v>514</v>
      </c>
      <c r="D212" s="2">
        <v>-1.1062750000000001E-9</v>
      </c>
      <c r="E212" s="2">
        <v>-3.4540529999999998E-9</v>
      </c>
      <c r="F212" s="2">
        <v>-1.4586389999999999E-8</v>
      </c>
      <c r="G212" s="2">
        <v>-2.172945E-8</v>
      </c>
      <c r="H212" s="2">
        <v>-1.614804E-8</v>
      </c>
      <c r="I212" s="2">
        <v>-1.5189509999999998E-8</v>
      </c>
      <c r="J212" s="2">
        <v>-6.7709829999999994E-8</v>
      </c>
      <c r="K212" s="2">
        <v>-3.589374E-8</v>
      </c>
      <c r="L212" s="2">
        <v>-2.5631940000000002E-8</v>
      </c>
      <c r="M212" s="2">
        <v>-4.5325950000000002E-8</v>
      </c>
      <c r="N212" s="2">
        <v>-6.5040759999999996E-8</v>
      </c>
      <c r="O212" s="2">
        <v>-7.021642E-8</v>
      </c>
      <c r="P212" s="2">
        <v>-1.193289E-7</v>
      </c>
      <c r="Q212" s="2">
        <v>-6.7997109999999999E-8</v>
      </c>
      <c r="R212" s="2">
        <v>-1.6777279999999999E-7</v>
      </c>
      <c r="S212" s="2">
        <v>-2.1418330000000001E-7</v>
      </c>
      <c r="T212" s="2">
        <v>-2.273914E-7</v>
      </c>
      <c r="U212" s="2">
        <v>-4.872923E-7</v>
      </c>
      <c r="V212" s="2">
        <v>-5.0634329999999997E-7</v>
      </c>
      <c r="W212" s="2">
        <v>-5.9967119999999998E-7</v>
      </c>
      <c r="X212" s="2">
        <v>-9.3401230000000002E-7</v>
      </c>
      <c r="Y212" s="2">
        <v>-1.3039309999999999E-6</v>
      </c>
      <c r="Z212" s="2">
        <v>-0.78536119999999998</v>
      </c>
      <c r="AA212" s="2">
        <v>-0.78764330000000005</v>
      </c>
      <c r="AB212" s="2">
        <v>-6.5542062914832E-2</v>
      </c>
      <c r="AC212" s="2"/>
    </row>
    <row r="213" spans="3:29" x14ac:dyDescent="0.35">
      <c r="C213" t="s">
        <v>210</v>
      </c>
      <c r="D213" s="2">
        <v>257.59160000000003</v>
      </c>
      <c r="E213" s="2">
        <v>292.10489999999999</v>
      </c>
      <c r="F213" s="2">
        <v>334.21339999999998</v>
      </c>
      <c r="G213" s="2">
        <v>345.1472</v>
      </c>
      <c r="H213" s="2">
        <v>377.92669999999998</v>
      </c>
      <c r="I213" s="2">
        <v>435.55689999999998</v>
      </c>
      <c r="J213" s="2">
        <v>493.41809999999998</v>
      </c>
      <c r="K213" s="2">
        <v>564.84349999999995</v>
      </c>
      <c r="L213" s="2">
        <v>630.98270000000002</v>
      </c>
      <c r="M213" s="2">
        <v>688.19489999999996</v>
      </c>
      <c r="N213" s="2">
        <v>748.56200000000001</v>
      </c>
      <c r="O213" s="2">
        <v>782.92499999999995</v>
      </c>
      <c r="P213" s="2">
        <v>811.51409999999998</v>
      </c>
      <c r="Q213" s="2">
        <v>838.77909999999997</v>
      </c>
      <c r="R213" s="2">
        <v>854.22339999999997</v>
      </c>
      <c r="S213" s="2">
        <v>870.14</v>
      </c>
      <c r="T213" s="2">
        <v>881.50130000000001</v>
      </c>
      <c r="U213" s="2">
        <v>897.48429999999996</v>
      </c>
      <c r="V213" s="2">
        <v>908.25409999999999</v>
      </c>
      <c r="W213" s="2">
        <v>912.67290000000003</v>
      </c>
      <c r="X213" s="2">
        <v>918.44809999999995</v>
      </c>
      <c r="Y213" s="2">
        <v>914.12940000000003</v>
      </c>
      <c r="Z213" s="2">
        <v>929.52250000000004</v>
      </c>
      <c r="AA213" s="2">
        <v>958.29819999999995</v>
      </c>
      <c r="AB213" s="2">
        <v>693.60142916666598</v>
      </c>
      <c r="AC213" s="2"/>
    </row>
    <row r="214" spans="3:29" x14ac:dyDescent="0.35">
      <c r="C214" t="s">
        <v>211</v>
      </c>
      <c r="D214" s="2">
        <v>2027.8230000000001</v>
      </c>
      <c r="E214" s="2">
        <v>1995.979</v>
      </c>
      <c r="F214" s="2">
        <v>1885.6110000000001</v>
      </c>
      <c r="G214" s="2">
        <v>1731.53</v>
      </c>
      <c r="H214" s="2">
        <v>1788.066</v>
      </c>
      <c r="I214" s="2">
        <v>1719.348</v>
      </c>
      <c r="J214" s="2">
        <v>1647.904</v>
      </c>
      <c r="K214" s="2">
        <v>1564.0419999999999</v>
      </c>
      <c r="L214" s="2">
        <v>1469.2860000000001</v>
      </c>
      <c r="M214" s="2">
        <v>1360.9770000000001</v>
      </c>
      <c r="N214" s="2">
        <v>1275.5139999999999</v>
      </c>
      <c r="O214" s="2">
        <v>1252.857</v>
      </c>
      <c r="P214" s="2">
        <v>1131.6780000000001</v>
      </c>
      <c r="Q214" s="2">
        <v>1056.97</v>
      </c>
      <c r="R214" s="2">
        <v>1034.6980000000001</v>
      </c>
      <c r="S214" s="2">
        <v>968.43780000000004</v>
      </c>
      <c r="T214" s="2">
        <v>956.74879999999996</v>
      </c>
      <c r="U214" s="2">
        <v>910.34469999999999</v>
      </c>
      <c r="V214" s="2">
        <v>827.03869999999995</v>
      </c>
      <c r="W214" s="2">
        <v>801.18129999999996</v>
      </c>
      <c r="X214" s="2">
        <v>815.26419999999996</v>
      </c>
      <c r="Y214" s="2">
        <v>682.89959999999996</v>
      </c>
      <c r="Z214" s="2">
        <v>847.32730000000004</v>
      </c>
      <c r="AA214" s="2">
        <v>702.74350000000004</v>
      </c>
      <c r="AB214" s="2">
        <v>1268.92787083333</v>
      </c>
      <c r="AC214" s="2"/>
    </row>
    <row r="215" spans="3:29" x14ac:dyDescent="0.35">
      <c r="C215" t="s">
        <v>212</v>
      </c>
      <c r="D215" s="2">
        <v>3523.116</v>
      </c>
      <c r="E215" s="2">
        <v>3523.116</v>
      </c>
      <c r="F215" s="2">
        <v>3523.482</v>
      </c>
      <c r="G215" s="2">
        <v>3523.116</v>
      </c>
      <c r="H215" s="2">
        <v>3482.1619999999998</v>
      </c>
      <c r="I215" s="2">
        <v>3482.1619999999998</v>
      </c>
      <c r="J215" s="2">
        <v>3482.5230000000001</v>
      </c>
      <c r="K215" s="2">
        <v>3482.1619999999998</v>
      </c>
      <c r="L215" s="2">
        <v>3482.1619999999998</v>
      </c>
      <c r="M215" s="2">
        <v>3482.1619999999998</v>
      </c>
      <c r="N215" s="2">
        <v>3482.5230000000001</v>
      </c>
      <c r="O215" s="2">
        <v>3482.1619999999998</v>
      </c>
      <c r="P215" s="2">
        <v>3482.1619999999998</v>
      </c>
      <c r="Q215" s="2">
        <v>3482.1619999999998</v>
      </c>
      <c r="R215" s="2">
        <v>3482.5230000000001</v>
      </c>
      <c r="S215" s="2">
        <v>3482.1619999999998</v>
      </c>
      <c r="T215" s="2">
        <v>3482.1619999999998</v>
      </c>
      <c r="U215" s="2">
        <v>3482.1619999999998</v>
      </c>
      <c r="V215" s="2">
        <v>3482.5230000000001</v>
      </c>
      <c r="W215" s="2">
        <v>3482.1619999999998</v>
      </c>
      <c r="X215" s="2">
        <v>3482.1619999999998</v>
      </c>
      <c r="Y215" s="2">
        <v>3482.1619999999998</v>
      </c>
      <c r="Z215" s="2">
        <v>3482.5230000000001</v>
      </c>
      <c r="AA215" s="2">
        <v>3482.1619999999998</v>
      </c>
      <c r="AB215" s="2">
        <v>3489.078125</v>
      </c>
      <c r="AC215" s="2"/>
    </row>
    <row r="216" spans="3:29" x14ac:dyDescent="0.35">
      <c r="C216" t="s">
        <v>213</v>
      </c>
      <c r="D216" s="2">
        <v>2.0034480000000001</v>
      </c>
      <c r="E216" s="2">
        <v>2.4069400000000001E-2</v>
      </c>
      <c r="F216" s="2">
        <v>6.7087079999999993E-2</v>
      </c>
      <c r="G216" s="2">
        <v>0.20351810000000001</v>
      </c>
      <c r="H216" s="2">
        <v>0.38466210000000001</v>
      </c>
      <c r="I216" s="2">
        <v>0.8792719</v>
      </c>
      <c r="J216" s="2">
        <v>1.103556</v>
      </c>
      <c r="K216" s="2">
        <v>1.362547</v>
      </c>
      <c r="L216" s="2">
        <v>0.74672340000000004</v>
      </c>
      <c r="M216" s="2">
        <v>0.94098839999999995</v>
      </c>
      <c r="N216" s="2">
        <v>1.277882</v>
      </c>
      <c r="O216" s="2">
        <v>1.34554</v>
      </c>
      <c r="P216" s="2">
        <v>1.1967699999999999</v>
      </c>
      <c r="Q216" s="2">
        <v>2.4407480000000001</v>
      </c>
      <c r="R216" s="2">
        <v>2.01485</v>
      </c>
      <c r="S216" s="2">
        <v>1.437924</v>
      </c>
      <c r="T216" s="2">
        <v>1.805679</v>
      </c>
      <c r="U216" s="2">
        <v>2.9943080000000002</v>
      </c>
      <c r="V216" s="2">
        <v>2.7217760000000002</v>
      </c>
      <c r="W216" s="2">
        <v>4.2535400000000001</v>
      </c>
      <c r="X216" s="2">
        <v>5.7439090000000004</v>
      </c>
      <c r="Y216" s="2">
        <v>5.7351380000000001</v>
      </c>
      <c r="Z216" s="2">
        <v>9.0151249999999994</v>
      </c>
      <c r="AA216" s="2">
        <v>8.4708469999999991</v>
      </c>
      <c r="AB216" s="2">
        <v>2.4237461408333298</v>
      </c>
      <c r="AC216" s="2"/>
    </row>
    <row r="217" spans="3:29" x14ac:dyDescent="0.35">
      <c r="C217" t="s">
        <v>483</v>
      </c>
      <c r="D217" s="2">
        <v>87.986050000000006</v>
      </c>
      <c r="E217" s="2">
        <v>88.293559999999999</v>
      </c>
      <c r="F217" s="2">
        <v>87.078760000000003</v>
      </c>
      <c r="G217" s="2">
        <v>86.910939999999997</v>
      </c>
      <c r="H217" s="2">
        <v>87.150700000000001</v>
      </c>
      <c r="I217" s="2">
        <v>86.392870000000002</v>
      </c>
      <c r="J217" s="2">
        <v>85.807249999999996</v>
      </c>
      <c r="K217" s="2">
        <v>85.702200000000005</v>
      </c>
      <c r="L217" s="2">
        <v>84.338489999999993</v>
      </c>
      <c r="M217" s="2">
        <v>84.004390000000001</v>
      </c>
      <c r="N217" s="2">
        <v>84.456500000000005</v>
      </c>
      <c r="O217" s="2">
        <v>83.286829999999995</v>
      </c>
      <c r="P217" s="2">
        <v>82.807389999999998</v>
      </c>
      <c r="Q217" s="2">
        <v>82.763620000000003</v>
      </c>
      <c r="R217" s="2">
        <v>81.970500000000001</v>
      </c>
      <c r="S217" s="2">
        <v>81.639210000000006</v>
      </c>
      <c r="T217" s="2">
        <v>81.543369999999996</v>
      </c>
      <c r="U217" s="2">
        <v>80.814440000000005</v>
      </c>
      <c r="V217" s="2">
        <v>80.752409999999998</v>
      </c>
      <c r="W217" s="2">
        <v>80.549340000000001</v>
      </c>
      <c r="X217" s="2">
        <v>79.794120000000007</v>
      </c>
      <c r="Y217" s="2">
        <v>79.099130000000002</v>
      </c>
      <c r="Z217" s="2">
        <v>80.154579999999996</v>
      </c>
      <c r="AA217" s="2">
        <v>78.953739999999996</v>
      </c>
      <c r="AB217" s="2">
        <v>83.427099583333302</v>
      </c>
      <c r="AC217" s="2"/>
    </row>
    <row r="218" spans="3:29" x14ac:dyDescent="0.35">
      <c r="C218" t="s">
        <v>214</v>
      </c>
      <c r="D218" s="2">
        <v>244.68979999999999</v>
      </c>
      <c r="E218" s="2">
        <v>310.947</v>
      </c>
      <c r="F218" s="2">
        <v>368.88080000000002</v>
      </c>
      <c r="G218" s="2">
        <v>418.30250000000001</v>
      </c>
      <c r="H218" s="2">
        <v>462.99029999999999</v>
      </c>
      <c r="I218" s="2">
        <v>510.47230000000002</v>
      </c>
      <c r="J218" s="2">
        <v>560.77279999999996</v>
      </c>
      <c r="K218" s="2">
        <v>606.25980000000004</v>
      </c>
      <c r="L218" s="2">
        <v>651.00160000000005</v>
      </c>
      <c r="M218" s="2">
        <v>692.78859999999997</v>
      </c>
      <c r="N218" s="2">
        <v>737.22850000000005</v>
      </c>
      <c r="O218" s="2">
        <v>780.5421</v>
      </c>
      <c r="P218" s="2">
        <v>824.79100000000005</v>
      </c>
      <c r="Q218" s="2">
        <v>876.13729999999998</v>
      </c>
      <c r="R218" s="2">
        <v>902.11069999999995</v>
      </c>
      <c r="S218" s="2">
        <v>935.2527</v>
      </c>
      <c r="T218" s="2">
        <v>970.30740000000003</v>
      </c>
      <c r="U218" s="2">
        <v>996.07159999999999</v>
      </c>
      <c r="V218" s="2">
        <v>1044.7650000000001</v>
      </c>
      <c r="W218" s="2">
        <v>1087.5239999999999</v>
      </c>
      <c r="X218" s="2">
        <v>1093.278</v>
      </c>
      <c r="Y218" s="2">
        <v>1177.971</v>
      </c>
      <c r="Z218" s="2">
        <v>1276.905</v>
      </c>
      <c r="AA218" s="2">
        <v>1312.268</v>
      </c>
      <c r="AB218" s="2">
        <v>785.09407499999998</v>
      </c>
      <c r="AC218" s="2"/>
    </row>
    <row r="219" spans="3:29" x14ac:dyDescent="0.35">
      <c r="C219" t="s">
        <v>215</v>
      </c>
      <c r="D219" s="2">
        <v>15.41295</v>
      </c>
      <c r="E219" s="2">
        <v>15.42482</v>
      </c>
      <c r="F219" s="2">
        <v>15.43182</v>
      </c>
      <c r="G219" s="2">
        <v>15.403549999999999</v>
      </c>
      <c r="H219" s="2">
        <v>15.406370000000001</v>
      </c>
      <c r="I219" s="2">
        <v>15.41704</v>
      </c>
      <c r="J219" s="2">
        <v>15.42427</v>
      </c>
      <c r="K219" s="2">
        <v>15.446809999999999</v>
      </c>
      <c r="L219" s="2">
        <v>15.4421</v>
      </c>
      <c r="M219" s="2">
        <v>15.38463</v>
      </c>
      <c r="N219" s="2">
        <v>15.40527</v>
      </c>
      <c r="O219" s="2">
        <v>15.400729999999999</v>
      </c>
      <c r="P219" s="2">
        <v>15.40968</v>
      </c>
      <c r="Q219" s="2">
        <v>15.433339999999999</v>
      </c>
      <c r="R219" s="2">
        <v>15.3367</v>
      </c>
      <c r="S219" s="2">
        <v>15.33079</v>
      </c>
      <c r="T219" s="2">
        <v>15.361520000000001</v>
      </c>
      <c r="U219" s="2">
        <v>15.336830000000001</v>
      </c>
      <c r="V219" s="2">
        <v>15.36239</v>
      </c>
      <c r="W219" s="2">
        <v>15.34046</v>
      </c>
      <c r="X219" s="2">
        <v>15.277240000000001</v>
      </c>
      <c r="Y219" s="2">
        <v>15.320600000000001</v>
      </c>
      <c r="Z219" s="2">
        <v>15.29396</v>
      </c>
      <c r="AA219" s="2">
        <v>15.33656</v>
      </c>
      <c r="AB219" s="2">
        <v>15.380851249999999</v>
      </c>
      <c r="AC219" s="2"/>
    </row>
    <row r="220" spans="3:29" x14ac:dyDescent="0.35">
      <c r="C220" t="s">
        <v>216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5.1341090000000004E-3</v>
      </c>
      <c r="Q220" s="2">
        <v>5.1341090000000004E-3</v>
      </c>
      <c r="R220" s="2">
        <v>3.9115850000000001E-2</v>
      </c>
      <c r="S220" s="2">
        <v>0</v>
      </c>
      <c r="T220" s="2">
        <v>0</v>
      </c>
      <c r="U220" s="2">
        <v>6.0985989999999997E-2</v>
      </c>
      <c r="V220" s="2">
        <v>1.5679530000000001E-2</v>
      </c>
      <c r="W220" s="2">
        <v>3.9581489999999997E-2</v>
      </c>
      <c r="X220" s="2">
        <v>0.13336680000000001</v>
      </c>
      <c r="Y220" s="2">
        <v>0.12159349999999999</v>
      </c>
      <c r="Z220" s="2">
        <v>0.44501020000000002</v>
      </c>
      <c r="AA220" s="2">
        <v>0.43237300000000001</v>
      </c>
      <c r="AB220" s="2">
        <v>5.4082274083333298E-2</v>
      </c>
      <c r="AC220" s="2"/>
    </row>
    <row r="221" spans="3:29" x14ac:dyDescent="0.35">
      <c r="C221" t="s">
        <v>217</v>
      </c>
      <c r="D221" s="2">
        <v>32.301279999999998</v>
      </c>
      <c r="E221" s="2">
        <v>32.30809</v>
      </c>
      <c r="F221" s="2">
        <v>37.409239999999997</v>
      </c>
      <c r="G221" s="2">
        <v>48.520229999999998</v>
      </c>
      <c r="H221" s="2">
        <v>53.656689999999998</v>
      </c>
      <c r="I221" s="2">
        <v>64.752430000000004</v>
      </c>
      <c r="J221" s="2">
        <v>69.867810000000006</v>
      </c>
      <c r="K221" s="2">
        <v>80.124889999999994</v>
      </c>
      <c r="L221" s="2">
        <v>86.081770000000006</v>
      </c>
      <c r="M221" s="2">
        <v>96.321489999999997</v>
      </c>
      <c r="N221" s="2">
        <v>105.72</v>
      </c>
      <c r="O221" s="2">
        <v>118.50060000000001</v>
      </c>
      <c r="P221" s="2">
        <v>127.79559999999999</v>
      </c>
      <c r="Q221" s="2">
        <v>142.24119999999999</v>
      </c>
      <c r="R221" s="2">
        <v>153.26580000000001</v>
      </c>
      <c r="S221" s="2">
        <v>169.3997</v>
      </c>
      <c r="T221" s="2">
        <v>187.0326</v>
      </c>
      <c r="U221" s="2">
        <v>209.55520000000001</v>
      </c>
      <c r="V221" s="2">
        <v>228.8116</v>
      </c>
      <c r="W221" s="2">
        <v>250.99100000000001</v>
      </c>
      <c r="X221" s="2">
        <v>271.03969999999998</v>
      </c>
      <c r="Y221" s="2">
        <v>292.99849999999998</v>
      </c>
      <c r="Z221" s="2">
        <v>315.68189999999998</v>
      </c>
      <c r="AA221" s="2">
        <v>336.97129999999999</v>
      </c>
      <c r="AB221" s="2">
        <v>146.30619250000001</v>
      </c>
      <c r="AC221" s="2"/>
    </row>
    <row r="222" spans="3:29" x14ac:dyDescent="0.35">
      <c r="C222" t="s">
        <v>218</v>
      </c>
      <c r="D222" s="2">
        <v>78.453630000000004</v>
      </c>
      <c r="E222" s="2">
        <v>78.814790000000002</v>
      </c>
      <c r="F222" s="2">
        <v>77.364159999999998</v>
      </c>
      <c r="G222" s="2">
        <v>77.158389999999997</v>
      </c>
      <c r="H222" s="2">
        <v>77.460499999999996</v>
      </c>
      <c r="I222" s="2">
        <v>76.551699999999997</v>
      </c>
      <c r="J222" s="2">
        <v>75.841800000000006</v>
      </c>
      <c r="K222" s="2">
        <v>75.767920000000004</v>
      </c>
      <c r="L222" s="2">
        <v>74.164360000000002</v>
      </c>
      <c r="M222" s="2">
        <v>73.725610000000003</v>
      </c>
      <c r="N222" s="2">
        <v>74.295209999999997</v>
      </c>
      <c r="O222" s="2">
        <v>72.938190000000006</v>
      </c>
      <c r="P222" s="2">
        <v>72.364180000000005</v>
      </c>
      <c r="Q222" s="2">
        <v>72.278260000000003</v>
      </c>
      <c r="R222" s="2">
        <v>71.33972</v>
      </c>
      <c r="S222" s="2">
        <v>70.98433</v>
      </c>
      <c r="T222" s="2">
        <v>70.880200000000002</v>
      </c>
      <c r="U222" s="2">
        <v>70.023899999999998</v>
      </c>
      <c r="V222" s="2">
        <v>69.95975</v>
      </c>
      <c r="W222" s="2">
        <v>69.722020000000001</v>
      </c>
      <c r="X222" s="2">
        <v>68.833370000000002</v>
      </c>
      <c r="Y222" s="2">
        <v>68.023290000000003</v>
      </c>
      <c r="Z222" s="2">
        <v>69.234840000000005</v>
      </c>
      <c r="AA222" s="2">
        <v>67.822779999999995</v>
      </c>
      <c r="AB222" s="2">
        <v>73.083454166666598</v>
      </c>
      <c r="AC222" s="2"/>
    </row>
    <row r="223" spans="3:29" x14ac:dyDescent="0.35">
      <c r="C223" t="s">
        <v>219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-2.4838550000000001E-4</v>
      </c>
      <c r="O223" s="2">
        <v>-4.1095890000000003E-3</v>
      </c>
      <c r="P223" s="2">
        <v>-4.6544209999999997E-3</v>
      </c>
      <c r="Q223" s="2">
        <v>-6.911576E-3</v>
      </c>
      <c r="R223" s="2">
        <v>-7.6688959999999997E-3</v>
      </c>
      <c r="S223" s="2">
        <v>-8.0168099999999992E-3</v>
      </c>
      <c r="T223" s="2">
        <v>-4.7789529999999998E-3</v>
      </c>
      <c r="U223" s="2">
        <v>-7.2540460000000001E-3</v>
      </c>
      <c r="V223" s="2">
        <v>-1.1016929999999999E-2</v>
      </c>
      <c r="W223" s="2">
        <v>-1.2432540000000001E-2</v>
      </c>
      <c r="X223" s="2">
        <v>-2.264942E-2</v>
      </c>
      <c r="Y223" s="2">
        <v>-2.9010979999999999E-2</v>
      </c>
      <c r="Z223" s="2">
        <v>-3.6900740000000001E-2</v>
      </c>
      <c r="AA223" s="2">
        <v>-5.5017589999999998E-2</v>
      </c>
      <c r="AB223" s="2">
        <v>-8.7779531874999997E-3</v>
      </c>
      <c r="AC223" s="2"/>
    </row>
    <row r="224" spans="3:29" x14ac:dyDescent="0.35">
      <c r="C224" t="s">
        <v>220</v>
      </c>
      <c r="D224" s="2">
        <v>1191.6220000000001</v>
      </c>
      <c r="E224" s="2">
        <v>1213.376</v>
      </c>
      <c r="F224" s="2">
        <v>1229.9179999999999</v>
      </c>
      <c r="G224" s="2">
        <v>1232.528</v>
      </c>
      <c r="H224" s="2">
        <v>1251.644</v>
      </c>
      <c r="I224" s="2">
        <v>1276.078</v>
      </c>
      <c r="J224" s="2">
        <v>1309.8040000000001</v>
      </c>
      <c r="K224" s="2">
        <v>1343.42</v>
      </c>
      <c r="L224" s="2">
        <v>1368.1569999999999</v>
      </c>
      <c r="M224" s="2">
        <v>1393.327</v>
      </c>
      <c r="N224" s="2">
        <v>1435.5920000000001</v>
      </c>
      <c r="O224" s="2">
        <v>1432.527</v>
      </c>
      <c r="P224" s="2">
        <v>1440.8879999999999</v>
      </c>
      <c r="Q224" s="2">
        <v>1461.212</v>
      </c>
      <c r="R224" s="2">
        <v>1454.67</v>
      </c>
      <c r="S224" s="2">
        <v>1457.8109999999999</v>
      </c>
      <c r="T224" s="2">
        <v>1470.9639999999999</v>
      </c>
      <c r="U224" s="2">
        <v>1466.89</v>
      </c>
      <c r="V224" s="2">
        <v>1477.107</v>
      </c>
      <c r="W224" s="2">
        <v>1482.184</v>
      </c>
      <c r="X224" s="2">
        <v>1476.81</v>
      </c>
      <c r="Y224" s="2">
        <v>1545.2550000000001</v>
      </c>
      <c r="Z224" s="2">
        <v>1630.825</v>
      </c>
      <c r="AA224" s="2">
        <v>1699.3150000000001</v>
      </c>
      <c r="AB224" s="2">
        <v>1405.9135000000001</v>
      </c>
      <c r="AC224" s="2"/>
    </row>
    <row r="225" spans="3:29" x14ac:dyDescent="0.35">
      <c r="C225" t="s">
        <v>221</v>
      </c>
      <c r="D225" s="2">
        <v>7203.4089999999997</v>
      </c>
      <c r="E225" s="2">
        <v>7258.2830000000004</v>
      </c>
      <c r="F225" s="2">
        <v>7225.2420000000002</v>
      </c>
      <c r="G225" s="2">
        <v>7133.674</v>
      </c>
      <c r="H225" s="2">
        <v>7218.9219999999996</v>
      </c>
      <c r="I225" s="2">
        <v>7232.0540000000001</v>
      </c>
      <c r="J225" s="2">
        <v>7249.049</v>
      </c>
      <c r="K225" s="2">
        <v>7254.2889999999998</v>
      </c>
      <c r="L225" s="2">
        <v>7231.3810000000003</v>
      </c>
      <c r="M225" s="2">
        <v>7199.6329999999998</v>
      </c>
      <c r="N225" s="2">
        <v>7212.0119999999997</v>
      </c>
      <c r="O225" s="2">
        <v>7239.5559999999996</v>
      </c>
      <c r="P225" s="2">
        <v>7179.0940000000001</v>
      </c>
      <c r="Q225" s="2">
        <v>7191.6369999999997</v>
      </c>
      <c r="R225" s="2">
        <v>7197.96</v>
      </c>
      <c r="S225" s="2">
        <v>7182.4480000000003</v>
      </c>
      <c r="T225" s="2">
        <v>7236.8010000000004</v>
      </c>
      <c r="U225" s="2">
        <v>7234.2470000000003</v>
      </c>
      <c r="V225" s="2">
        <v>7229.0469999999996</v>
      </c>
      <c r="W225" s="2">
        <v>7273.9350000000004</v>
      </c>
      <c r="X225" s="2">
        <v>7308.3130000000001</v>
      </c>
      <c r="Y225" s="2">
        <v>7349.558</v>
      </c>
      <c r="Z225" s="2">
        <v>7727.37</v>
      </c>
      <c r="AA225" s="2">
        <v>7704.4219999999996</v>
      </c>
      <c r="AB225" s="2">
        <v>7269.6806666666598</v>
      </c>
      <c r="AC225" s="2"/>
    </row>
    <row r="226" spans="3:29" x14ac:dyDescent="0.35">
      <c r="C226" t="s">
        <v>222</v>
      </c>
      <c r="D226" s="2">
        <v>3084.712</v>
      </c>
      <c r="E226" s="2">
        <v>3114.0369999999998</v>
      </c>
      <c r="F226" s="2">
        <v>3105.1489999999999</v>
      </c>
      <c r="G226" s="2">
        <v>3129.098</v>
      </c>
      <c r="H226" s="2">
        <v>3157.393</v>
      </c>
      <c r="I226" s="2">
        <v>3165.0889999999999</v>
      </c>
      <c r="J226" s="2">
        <v>3193.0149999999999</v>
      </c>
      <c r="K226" s="2">
        <v>3206.7840000000001</v>
      </c>
      <c r="L226" s="2">
        <v>3191.0630000000001</v>
      </c>
      <c r="M226" s="2">
        <v>3216.5340000000001</v>
      </c>
      <c r="N226" s="2">
        <v>3232.2640000000001</v>
      </c>
      <c r="O226" s="2">
        <v>3239.538</v>
      </c>
      <c r="P226" s="2">
        <v>3257.9850000000001</v>
      </c>
      <c r="Q226" s="2">
        <v>3268.973</v>
      </c>
      <c r="R226" s="2">
        <v>3255.37</v>
      </c>
      <c r="S226" s="2">
        <v>3285.72</v>
      </c>
      <c r="T226" s="2">
        <v>3281.7139999999999</v>
      </c>
      <c r="U226" s="2">
        <v>3271.0639999999999</v>
      </c>
      <c r="V226" s="2">
        <v>3290.8040000000001</v>
      </c>
      <c r="W226" s="2">
        <v>3292.8090000000002</v>
      </c>
      <c r="X226" s="2">
        <v>3270.8119999999999</v>
      </c>
      <c r="Y226" s="2">
        <v>3288.0230000000001</v>
      </c>
      <c r="Z226" s="2">
        <v>3304.4569999999999</v>
      </c>
      <c r="AA226" s="2">
        <v>3282.7669999999998</v>
      </c>
      <c r="AB226" s="2">
        <v>3224.3822500000001</v>
      </c>
      <c r="AC226" s="2"/>
    </row>
    <row r="227" spans="3:29" x14ac:dyDescent="0.35">
      <c r="C227" t="s">
        <v>223</v>
      </c>
      <c r="D227" s="2">
        <v>62.981949999999998</v>
      </c>
      <c r="E227" s="2">
        <v>31.550219999999999</v>
      </c>
      <c r="F227" s="2">
        <v>27.49042</v>
      </c>
      <c r="G227" s="2">
        <v>26.900870000000001</v>
      </c>
      <c r="H227" s="2">
        <v>30.489229999999999</v>
      </c>
      <c r="I227" s="2">
        <v>30.52685</v>
      </c>
      <c r="J227" s="2">
        <v>26.525569999999998</v>
      </c>
      <c r="K227" s="2">
        <v>24.864740000000001</v>
      </c>
      <c r="L227" s="2">
        <v>11.74024</v>
      </c>
      <c r="M227" s="2">
        <v>15.98441</v>
      </c>
      <c r="N227" s="2">
        <v>17.161169999999998</v>
      </c>
      <c r="O227" s="2">
        <v>18.255369999999999</v>
      </c>
      <c r="P227" s="2">
        <v>18.634129999999999</v>
      </c>
      <c r="Q227" s="2">
        <v>18.273319999999998</v>
      </c>
      <c r="R227" s="2">
        <v>19.058969999999999</v>
      </c>
      <c r="S227" s="2">
        <v>19.611429999999999</v>
      </c>
      <c r="T227" s="2">
        <v>20.920680000000001</v>
      </c>
      <c r="U227" s="2">
        <v>22.71744</v>
      </c>
      <c r="V227" s="2">
        <v>23.293869999999998</v>
      </c>
      <c r="W227" s="2">
        <v>24.031780000000001</v>
      </c>
      <c r="X227" s="2">
        <v>22.092759999999998</v>
      </c>
      <c r="Y227" s="2">
        <v>20.085319999999999</v>
      </c>
      <c r="Z227" s="2">
        <v>22.829609999999999</v>
      </c>
      <c r="AA227" s="2">
        <v>23.30227</v>
      </c>
      <c r="AB227" s="2">
        <v>24.1384425</v>
      </c>
      <c r="AC227" s="2"/>
    </row>
    <row r="228" spans="3:29" x14ac:dyDescent="0.35">
      <c r="C228" t="s">
        <v>224</v>
      </c>
      <c r="D228" s="2">
        <v>3519.7370000000001</v>
      </c>
      <c r="E228" s="2">
        <v>6200.6670000000004</v>
      </c>
      <c r="F228" s="2">
        <v>7313.91</v>
      </c>
      <c r="G228" s="2">
        <v>8310.4359999999997</v>
      </c>
      <c r="H228" s="2">
        <v>9083.3529999999992</v>
      </c>
      <c r="I228" s="2">
        <v>9778.1820000000007</v>
      </c>
      <c r="J228" s="2">
        <v>10477.01</v>
      </c>
      <c r="K228" s="2">
        <v>11172.4</v>
      </c>
      <c r="L228" s="2">
        <v>11900.02</v>
      </c>
      <c r="M228" s="2">
        <v>12494.9</v>
      </c>
      <c r="N228" s="2">
        <v>13100.56</v>
      </c>
      <c r="O228" s="2">
        <v>13678.03</v>
      </c>
      <c r="P228" s="2">
        <v>14281.38</v>
      </c>
      <c r="Q228" s="2">
        <v>14951.14</v>
      </c>
      <c r="R228" s="2">
        <v>15530.53</v>
      </c>
      <c r="S228" s="2">
        <v>16215.21</v>
      </c>
      <c r="T228" s="2">
        <v>16974.59</v>
      </c>
      <c r="U228" s="2">
        <v>17536.63</v>
      </c>
      <c r="V228" s="2">
        <v>18175.669999999998</v>
      </c>
      <c r="W228" s="2">
        <v>18883.45</v>
      </c>
      <c r="X228" s="2">
        <v>19342.259999999998</v>
      </c>
      <c r="Y228" s="2">
        <v>19990.439999999999</v>
      </c>
      <c r="Z228" s="2">
        <v>20638.18</v>
      </c>
      <c r="AA228" s="2">
        <v>21324.18</v>
      </c>
      <c r="AB228" s="2">
        <v>13786.369375</v>
      </c>
      <c r="AC228" s="2"/>
    </row>
    <row r="229" spans="3:29" x14ac:dyDescent="0.35">
      <c r="C229" t="s">
        <v>225</v>
      </c>
      <c r="D229" s="2">
        <v>3582.7190000000001</v>
      </c>
      <c r="E229" s="2">
        <v>6232.2169999999996</v>
      </c>
      <c r="F229" s="2">
        <v>7341.4</v>
      </c>
      <c r="G229" s="2">
        <v>8337.3359999999993</v>
      </c>
      <c r="H229" s="2">
        <v>9113.8420000000006</v>
      </c>
      <c r="I229" s="2">
        <v>9808.7090000000007</v>
      </c>
      <c r="J229" s="2">
        <v>10503.53</v>
      </c>
      <c r="K229" s="2">
        <v>11197.26</v>
      </c>
      <c r="L229" s="2">
        <v>11911.76</v>
      </c>
      <c r="M229" s="2">
        <v>12510.88</v>
      </c>
      <c r="N229" s="2">
        <v>13117.72</v>
      </c>
      <c r="O229" s="2">
        <v>13696.29</v>
      </c>
      <c r="P229" s="2">
        <v>14300.02</v>
      </c>
      <c r="Q229" s="2">
        <v>14969.42</v>
      </c>
      <c r="R229" s="2">
        <v>15549.58</v>
      </c>
      <c r="S229" s="2">
        <v>16234.83</v>
      </c>
      <c r="T229" s="2">
        <v>16995.509999999998</v>
      </c>
      <c r="U229" s="2">
        <v>17559.349999999999</v>
      </c>
      <c r="V229" s="2">
        <v>18198.96</v>
      </c>
      <c r="W229" s="2">
        <v>18907.48</v>
      </c>
      <c r="X229" s="2">
        <v>19364.349999999999</v>
      </c>
      <c r="Y229" s="2">
        <v>20010.53</v>
      </c>
      <c r="Z229" s="2">
        <v>20661.009999999998</v>
      </c>
      <c r="AA229" s="2">
        <v>21347.48</v>
      </c>
      <c r="AB229" s="2">
        <v>13810.507625</v>
      </c>
      <c r="AC229" s="2"/>
    </row>
    <row r="230" spans="3:29" x14ac:dyDescent="0.35">
      <c r="C230" t="s">
        <v>226</v>
      </c>
      <c r="D230" s="2">
        <v>42377.85</v>
      </c>
      <c r="E230" s="2">
        <v>43866.55</v>
      </c>
      <c r="F230" s="2">
        <v>43853.279999999999</v>
      </c>
      <c r="G230" s="2">
        <v>43258.6</v>
      </c>
      <c r="H230" s="2">
        <v>43001.62</v>
      </c>
      <c r="I230" s="2">
        <v>41834.82</v>
      </c>
      <c r="J230" s="2">
        <v>41709.370000000003</v>
      </c>
      <c r="K230" s="2">
        <v>41710.49</v>
      </c>
      <c r="L230" s="2">
        <v>41667.96</v>
      </c>
      <c r="M230" s="2">
        <v>41954.5</v>
      </c>
      <c r="N230" s="2">
        <v>42230.27</v>
      </c>
      <c r="O230" s="2">
        <v>42440.46</v>
      </c>
      <c r="P230" s="2">
        <v>42436.91</v>
      </c>
      <c r="Q230" s="2">
        <v>42455.02</v>
      </c>
      <c r="R230" s="2">
        <v>42761.38</v>
      </c>
      <c r="S230" s="2">
        <v>43082.55</v>
      </c>
      <c r="T230" s="2">
        <v>43515.44</v>
      </c>
      <c r="U230" s="2">
        <v>43668.22</v>
      </c>
      <c r="V230" s="2">
        <v>43940.08</v>
      </c>
      <c r="W230" s="2">
        <v>44217.73</v>
      </c>
      <c r="X230" s="2">
        <v>44501.34</v>
      </c>
      <c r="Y230" s="2">
        <v>44988</v>
      </c>
      <c r="Z230" s="2">
        <v>45075.26</v>
      </c>
      <c r="AA230" s="2">
        <v>45174.36</v>
      </c>
      <c r="AB230" s="2">
        <v>43155.085833333302</v>
      </c>
      <c r="AC230" s="2"/>
    </row>
    <row r="231" spans="3:29" x14ac:dyDescent="0.35">
      <c r="C231" t="s">
        <v>227</v>
      </c>
      <c r="D231" s="2">
        <v>10449.58</v>
      </c>
      <c r="E231" s="2">
        <v>10076.76</v>
      </c>
      <c r="F231" s="2">
        <v>9424.4760000000006</v>
      </c>
      <c r="G231" s="2">
        <v>9206.8250000000007</v>
      </c>
      <c r="H231" s="2">
        <v>9435.6730000000007</v>
      </c>
      <c r="I231" s="2">
        <v>7713.3980000000001</v>
      </c>
      <c r="J231" s="2">
        <v>6896.2820000000002</v>
      </c>
      <c r="K231" s="2">
        <v>6470.0770000000002</v>
      </c>
      <c r="L231" s="2">
        <v>5900.6940000000004</v>
      </c>
      <c r="M231" s="2">
        <v>5649.82</v>
      </c>
      <c r="N231" s="2">
        <v>5514.393</v>
      </c>
      <c r="O231" s="2">
        <v>5367.8360000000002</v>
      </c>
      <c r="P231" s="2">
        <v>4853.1559999999999</v>
      </c>
      <c r="Q231" s="2">
        <v>4431.6120000000001</v>
      </c>
      <c r="R231" s="2">
        <v>4184.6229999999996</v>
      </c>
      <c r="S231" s="2">
        <v>3702.683</v>
      </c>
      <c r="T231" s="2">
        <v>3469.9789999999998</v>
      </c>
      <c r="U231" s="2">
        <v>3300.2660000000001</v>
      </c>
      <c r="V231" s="2">
        <v>3008.1790000000001</v>
      </c>
      <c r="W231" s="2">
        <v>2807.11</v>
      </c>
      <c r="X231" s="2">
        <v>2740.857</v>
      </c>
      <c r="Y231" s="2">
        <v>2462.7979999999998</v>
      </c>
      <c r="Z231" s="2">
        <v>2845.152</v>
      </c>
      <c r="AA231" s="2">
        <v>2315.549</v>
      </c>
      <c r="AB231" s="2">
        <v>5509.4907499999999</v>
      </c>
      <c r="AC231" s="2"/>
    </row>
    <row r="232" spans="3:29" x14ac:dyDescent="0.35">
      <c r="C232" t="s">
        <v>228</v>
      </c>
      <c r="D232" s="2">
        <v>77.565200000000004</v>
      </c>
      <c r="E232" s="2">
        <v>77.512870000000007</v>
      </c>
      <c r="F232" s="2">
        <v>76.498459999999994</v>
      </c>
      <c r="G232" s="2">
        <v>76.147109999999998</v>
      </c>
      <c r="H232" s="2">
        <v>76.208510000000004</v>
      </c>
      <c r="I232" s="2">
        <v>75.605029999999999</v>
      </c>
      <c r="J232" s="2">
        <v>75.168120000000002</v>
      </c>
      <c r="K232" s="2">
        <v>74.731960000000001</v>
      </c>
      <c r="L232" s="2">
        <v>74.222489999999993</v>
      </c>
      <c r="M232" s="2">
        <v>73.950749999999999</v>
      </c>
      <c r="N232" s="2">
        <v>74.101650000000006</v>
      </c>
      <c r="O232" s="2">
        <v>73.467299999999994</v>
      </c>
      <c r="P232" s="2">
        <v>73.058729999999997</v>
      </c>
      <c r="Q232" s="2">
        <v>72.344790000000003</v>
      </c>
      <c r="R232" s="2">
        <v>71.443569999999994</v>
      </c>
      <c r="S232" s="2">
        <v>70.964470000000006</v>
      </c>
      <c r="T232" s="2">
        <v>70.637460000000004</v>
      </c>
      <c r="U232" s="2">
        <v>69.9679</v>
      </c>
      <c r="V232" s="2">
        <v>69.248919999999998</v>
      </c>
      <c r="W232" s="2">
        <v>68.906040000000004</v>
      </c>
      <c r="X232" s="2">
        <v>68.294309999999996</v>
      </c>
      <c r="Y232" s="2">
        <v>67.335650000000001</v>
      </c>
      <c r="Z232" s="2">
        <v>67.514269999999996</v>
      </c>
      <c r="AA232" s="2">
        <v>66.842579999999998</v>
      </c>
      <c r="AB232" s="2">
        <v>72.572422500000002</v>
      </c>
      <c r="AC232" s="2"/>
    </row>
    <row r="233" spans="3:29" x14ac:dyDescent="0.35">
      <c r="C233" t="s">
        <v>229</v>
      </c>
      <c r="D233" s="2">
        <v>15483.55</v>
      </c>
      <c r="E233" s="2">
        <v>15487.51</v>
      </c>
      <c r="F233" s="2">
        <v>15477.21</v>
      </c>
      <c r="G233" s="2">
        <v>15488.41</v>
      </c>
      <c r="H233" s="2">
        <v>15438.34</v>
      </c>
      <c r="I233" s="2">
        <v>15448.54</v>
      </c>
      <c r="J233" s="2">
        <v>15459.8</v>
      </c>
      <c r="K233" s="2">
        <v>15467.53</v>
      </c>
      <c r="L233" s="2">
        <v>15477.86</v>
      </c>
      <c r="M233" s="2">
        <v>15473.99</v>
      </c>
      <c r="N233" s="2">
        <v>15487.23</v>
      </c>
      <c r="O233" s="2">
        <v>15500.04</v>
      </c>
      <c r="P233" s="2">
        <v>15513.91</v>
      </c>
      <c r="Q233" s="2">
        <v>15535.21</v>
      </c>
      <c r="R233" s="2">
        <v>15555.03</v>
      </c>
      <c r="S233" s="2">
        <v>15575.34</v>
      </c>
      <c r="T233" s="2">
        <v>15594.87</v>
      </c>
      <c r="U233" s="2">
        <v>15614.47</v>
      </c>
      <c r="V233" s="2">
        <v>15636.4</v>
      </c>
      <c r="W233" s="2">
        <v>15656.3</v>
      </c>
      <c r="X233" s="2">
        <v>15677.26</v>
      </c>
      <c r="Y233" s="2">
        <v>15697.79</v>
      </c>
      <c r="Z233" s="2">
        <v>15719.38</v>
      </c>
      <c r="AA233" s="2">
        <v>15739.29</v>
      </c>
      <c r="AB233" s="2">
        <v>15550.2191666666</v>
      </c>
      <c r="AC233" s="2"/>
    </row>
    <row r="234" spans="3:29" x14ac:dyDescent="0.35">
      <c r="C234" t="s">
        <v>230</v>
      </c>
      <c r="D234" s="2">
        <v>5.2244330000000003</v>
      </c>
      <c r="E234" s="2">
        <v>2.2254299999999998</v>
      </c>
      <c r="F234" s="2">
        <v>2.572438</v>
      </c>
      <c r="G234" s="2">
        <v>2.4906700000000002</v>
      </c>
      <c r="H234" s="2">
        <v>3.4551180000000001</v>
      </c>
      <c r="I234" s="2">
        <v>4.1399679999999996</v>
      </c>
      <c r="J234" s="2">
        <v>4.1482010000000002</v>
      </c>
      <c r="K234" s="2">
        <v>3.8945850000000002</v>
      </c>
      <c r="L234" s="2">
        <v>3.4202270000000001</v>
      </c>
      <c r="M234" s="2">
        <v>3.4779230000000001</v>
      </c>
      <c r="N234" s="2">
        <v>3.2939210000000001</v>
      </c>
      <c r="O234" s="2">
        <v>3.6900029999999999</v>
      </c>
      <c r="P234" s="2">
        <v>3.334219</v>
      </c>
      <c r="Q234" s="2">
        <v>4.9397820000000001</v>
      </c>
      <c r="R234" s="2">
        <v>3.9871650000000001</v>
      </c>
      <c r="S234" s="2">
        <v>3.4654289999999999</v>
      </c>
      <c r="T234" s="2">
        <v>3.9150429999999998</v>
      </c>
      <c r="U234" s="2">
        <v>5.2510890000000003</v>
      </c>
      <c r="V234" s="2">
        <v>4.9051739999999997</v>
      </c>
      <c r="W234" s="2">
        <v>6.6682689999999996</v>
      </c>
      <c r="X234" s="2">
        <v>8.479336</v>
      </c>
      <c r="Y234" s="2">
        <v>8.3859790000000007</v>
      </c>
      <c r="Z234" s="2">
        <v>12.03434</v>
      </c>
      <c r="AA234" s="2">
        <v>10.635160000000001</v>
      </c>
      <c r="AB234" s="2">
        <v>4.9180792499999999</v>
      </c>
      <c r="AC234" s="2"/>
    </row>
    <row r="235" spans="3:29" x14ac:dyDescent="0.35">
      <c r="C235" t="s">
        <v>231</v>
      </c>
      <c r="D235" s="2">
        <v>1949.954</v>
      </c>
      <c r="E235" s="2">
        <v>3923.1210000000001</v>
      </c>
      <c r="F235" s="2">
        <v>4530.8670000000002</v>
      </c>
      <c r="G235" s="2">
        <v>5116.8</v>
      </c>
      <c r="H235" s="2">
        <v>5535.0559999999996</v>
      </c>
      <c r="I235" s="2">
        <v>5908.5330000000004</v>
      </c>
      <c r="J235" s="2">
        <v>6274.4290000000001</v>
      </c>
      <c r="K235" s="2">
        <v>6658.5420000000004</v>
      </c>
      <c r="L235" s="2">
        <v>7033.13</v>
      </c>
      <c r="M235" s="2">
        <v>7280.3980000000001</v>
      </c>
      <c r="N235" s="2">
        <v>7534.6880000000001</v>
      </c>
      <c r="O235" s="2">
        <v>7781.6850000000004</v>
      </c>
      <c r="P235" s="2">
        <v>8043.06</v>
      </c>
      <c r="Q235" s="2">
        <v>8341.2250000000004</v>
      </c>
      <c r="R235" s="2">
        <v>8558.2440000000006</v>
      </c>
      <c r="S235" s="2">
        <v>8796.7440000000006</v>
      </c>
      <c r="T235" s="2">
        <v>9042.6309999999994</v>
      </c>
      <c r="U235" s="2">
        <v>9261.6190000000006</v>
      </c>
      <c r="V235" s="2">
        <v>9536.1380000000008</v>
      </c>
      <c r="W235" s="2">
        <v>9829.7199999999993</v>
      </c>
      <c r="X235" s="2">
        <v>10029.049999999999</v>
      </c>
      <c r="Y235" s="2">
        <v>10336.64</v>
      </c>
      <c r="Z235" s="2">
        <v>10538.61</v>
      </c>
      <c r="AA235" s="2">
        <v>10775.62</v>
      </c>
      <c r="AB235" s="2">
        <v>7609.0209999999997</v>
      </c>
      <c r="AC235" s="2"/>
    </row>
    <row r="236" spans="3:29" x14ac:dyDescent="0.35">
      <c r="C236" t="s">
        <v>232</v>
      </c>
      <c r="D236" s="2">
        <v>2931.703</v>
      </c>
      <c r="E236" s="2">
        <v>2929.982</v>
      </c>
      <c r="F236" s="2">
        <v>2927.7460000000001</v>
      </c>
      <c r="G236" s="2">
        <v>2929.0349999999999</v>
      </c>
      <c r="H236" s="2">
        <v>2931.4830000000002</v>
      </c>
      <c r="I236" s="2">
        <v>2933.03</v>
      </c>
      <c r="J236" s="2">
        <v>2926.837</v>
      </c>
      <c r="K236" s="2">
        <v>2928.7629999999999</v>
      </c>
      <c r="L236" s="2">
        <v>2928.4850000000001</v>
      </c>
      <c r="M236" s="2">
        <v>2928.08</v>
      </c>
      <c r="N236" s="2">
        <v>2930.9659999999999</v>
      </c>
      <c r="O236" s="2">
        <v>2930.0450000000001</v>
      </c>
      <c r="P236" s="2">
        <v>2926.96</v>
      </c>
      <c r="Q236" s="2">
        <v>2926.2</v>
      </c>
      <c r="R236" s="2">
        <v>2923.7440000000001</v>
      </c>
      <c r="S236" s="2">
        <v>2926.5059999999999</v>
      </c>
      <c r="T236" s="2">
        <v>2926.0279999999998</v>
      </c>
      <c r="U236" s="2">
        <v>2924.1930000000002</v>
      </c>
      <c r="V236" s="2">
        <v>2916.9160000000002</v>
      </c>
      <c r="W236" s="2">
        <v>2917.1950000000002</v>
      </c>
      <c r="X236" s="2">
        <v>2915.1019999999999</v>
      </c>
      <c r="Y236" s="2">
        <v>2914.8910000000001</v>
      </c>
      <c r="Z236" s="2">
        <v>2906.9409999999998</v>
      </c>
      <c r="AA236" s="2">
        <v>2906.6889999999999</v>
      </c>
      <c r="AB236" s="2">
        <v>2924.48</v>
      </c>
      <c r="AC236" s="2"/>
    </row>
    <row r="237" spans="3:29" x14ac:dyDescent="0.35">
      <c r="C237" t="s">
        <v>233</v>
      </c>
      <c r="D237" s="2">
        <v>0.41090500000000002</v>
      </c>
      <c r="E237" s="2">
        <v>8.4292610000000004E-3</v>
      </c>
      <c r="F237" s="2">
        <v>4.7993710000000002E-2</v>
      </c>
      <c r="G237" s="2">
        <v>0.19300580000000001</v>
      </c>
      <c r="H237" s="2">
        <v>0.1380837</v>
      </c>
      <c r="I237" s="2">
        <v>0.31822820000000002</v>
      </c>
      <c r="J237" s="2">
        <v>0.1784705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5.3963173791666597E-2</v>
      </c>
      <c r="AC237" s="2"/>
    </row>
    <row r="238" spans="3:29" x14ac:dyDescent="0.35">
      <c r="C238" t="s">
        <v>234</v>
      </c>
      <c r="D238" s="2">
        <v>93.724140000000006</v>
      </c>
      <c r="E238" s="2">
        <v>122.3753</v>
      </c>
      <c r="F238" s="2">
        <v>167.58199999999999</v>
      </c>
      <c r="G238" s="2">
        <v>201.74080000000001</v>
      </c>
      <c r="H238" s="2">
        <v>239.535</v>
      </c>
      <c r="I238" s="2">
        <v>235.98660000000001</v>
      </c>
      <c r="J238" s="2">
        <v>226.86609999999999</v>
      </c>
      <c r="K238" s="2">
        <v>188.27010000000001</v>
      </c>
      <c r="L238" s="2">
        <v>238.0976</v>
      </c>
      <c r="M238" s="2">
        <v>214.27789999999999</v>
      </c>
      <c r="N238" s="2">
        <v>175.2567</v>
      </c>
      <c r="O238" s="2">
        <v>188.86619999999999</v>
      </c>
      <c r="P238" s="2">
        <v>183.75530000000001</v>
      </c>
      <c r="Q238" s="2">
        <v>199.79509999999999</v>
      </c>
      <c r="R238" s="2">
        <v>156.40780000000001</v>
      </c>
      <c r="S238" s="2">
        <v>165.75640000000001</v>
      </c>
      <c r="T238" s="2">
        <v>185.0532</v>
      </c>
      <c r="U238" s="2">
        <v>175.08670000000001</v>
      </c>
      <c r="V238" s="2">
        <v>173.02770000000001</v>
      </c>
      <c r="W238" s="2">
        <v>204.60570000000001</v>
      </c>
      <c r="X238" s="2">
        <v>215.7107</v>
      </c>
      <c r="Y238" s="2">
        <v>251.08349999999999</v>
      </c>
      <c r="Z238" s="2">
        <v>257.30220000000003</v>
      </c>
      <c r="AA238" s="2">
        <v>222.6534</v>
      </c>
      <c r="AB238" s="2">
        <v>195.117339166666</v>
      </c>
      <c r="AC238" s="2"/>
    </row>
    <row r="239" spans="3:29" x14ac:dyDescent="0.35">
      <c r="C239" t="s">
        <v>235</v>
      </c>
      <c r="D239" s="2">
        <v>8.7881999999999998</v>
      </c>
      <c r="E239" s="2">
        <v>8.7433200000000006</v>
      </c>
      <c r="F239" s="2">
        <v>8.4993549999999995</v>
      </c>
      <c r="G239" s="2">
        <v>8.442869</v>
      </c>
      <c r="H239" s="2">
        <v>8.4637150000000005</v>
      </c>
      <c r="I239" s="2">
        <v>8.3649989999999992</v>
      </c>
      <c r="J239" s="2">
        <v>8.2913689999999995</v>
      </c>
      <c r="K239" s="2">
        <v>8.1692330000000002</v>
      </c>
      <c r="L239" s="2">
        <v>8.1280780000000004</v>
      </c>
      <c r="M239" s="2">
        <v>8.0580130000000008</v>
      </c>
      <c r="N239" s="2">
        <v>8.0713340000000002</v>
      </c>
      <c r="O239" s="2">
        <v>8.0111159999999995</v>
      </c>
      <c r="P239" s="2">
        <v>7.8619139999999996</v>
      </c>
      <c r="Q239" s="2">
        <v>7.7336559999999999</v>
      </c>
      <c r="R239" s="2">
        <v>7.527304</v>
      </c>
      <c r="S239" s="2">
        <v>7.4625269999999997</v>
      </c>
      <c r="T239" s="2">
        <v>7.3704029999999996</v>
      </c>
      <c r="U239" s="2">
        <v>7.2268879999999998</v>
      </c>
      <c r="V239" s="2">
        <v>7.03667</v>
      </c>
      <c r="W239" s="2">
        <v>6.9524439999999998</v>
      </c>
      <c r="X239" s="2">
        <v>6.832503</v>
      </c>
      <c r="Y239" s="2">
        <v>6.648765</v>
      </c>
      <c r="Z239" s="2">
        <v>6.6042769999999997</v>
      </c>
      <c r="AA239" s="2">
        <v>6.5086339999999998</v>
      </c>
      <c r="AB239" s="2">
        <v>7.7415660833333302</v>
      </c>
      <c r="AC239" s="2"/>
    </row>
    <row r="240" spans="3:29" x14ac:dyDescent="0.35">
      <c r="C240" t="s">
        <v>236</v>
      </c>
      <c r="D240" s="2">
        <v>446.36430000000001</v>
      </c>
      <c r="E240" s="2">
        <v>411.28590000000003</v>
      </c>
      <c r="F240" s="2">
        <v>428.24149999999997</v>
      </c>
      <c r="G240" s="2">
        <v>404.52</v>
      </c>
      <c r="H240" s="2">
        <v>25.029029999999999</v>
      </c>
      <c r="I240" s="2">
        <v>24.46247</v>
      </c>
      <c r="J240" s="2">
        <v>24.363759999999999</v>
      </c>
      <c r="K240" s="2">
        <v>23.972190000000001</v>
      </c>
      <c r="L240" s="2">
        <v>23.762630000000001</v>
      </c>
      <c r="M240" s="2">
        <v>23.52308</v>
      </c>
      <c r="N240" s="2">
        <v>23.419039999999999</v>
      </c>
      <c r="O240" s="2">
        <v>23.35406</v>
      </c>
      <c r="P240" s="2">
        <v>23.061920000000001</v>
      </c>
      <c r="Q240" s="2">
        <v>22.819019999999998</v>
      </c>
      <c r="R240" s="2">
        <v>22.502600000000001</v>
      </c>
      <c r="S240" s="2">
        <v>22.308630000000001</v>
      </c>
      <c r="T240" s="2">
        <v>22.044599999999999</v>
      </c>
      <c r="U240" s="2">
        <v>21.785270000000001</v>
      </c>
      <c r="V240" s="2">
        <v>21.326429999999998</v>
      </c>
      <c r="W240" s="2">
        <v>21.123830000000002</v>
      </c>
      <c r="X240" s="2">
        <v>20.92493</v>
      </c>
      <c r="Y240" s="2">
        <v>20.446829999999999</v>
      </c>
      <c r="Z240" s="2">
        <v>20.40971</v>
      </c>
      <c r="AA240" s="2">
        <v>20.216270000000002</v>
      </c>
      <c r="AB240" s="2">
        <v>89.219499999999996</v>
      </c>
      <c r="AC240" s="2"/>
    </row>
    <row r="241" spans="3:29" x14ac:dyDescent="0.35">
      <c r="C241" t="s">
        <v>237</v>
      </c>
      <c r="D241" s="2">
        <v>1384.79</v>
      </c>
      <c r="E241" s="2">
        <v>1420.6410000000001</v>
      </c>
      <c r="F241" s="2">
        <v>1454.952</v>
      </c>
      <c r="G241" s="2">
        <v>1495.837</v>
      </c>
      <c r="H241" s="2">
        <v>1531.1130000000001</v>
      </c>
      <c r="I241" s="2">
        <v>1573.2049999999999</v>
      </c>
      <c r="J241" s="2">
        <v>1607.364</v>
      </c>
      <c r="K241" s="2">
        <v>1646.116</v>
      </c>
      <c r="L241" s="2">
        <v>1682.61</v>
      </c>
      <c r="M241" s="2">
        <v>1720.82</v>
      </c>
      <c r="N241" s="2">
        <v>1764.953</v>
      </c>
      <c r="O241" s="2">
        <v>1800.962</v>
      </c>
      <c r="P241" s="2">
        <v>1844.049</v>
      </c>
      <c r="Q241" s="2">
        <v>1889.999</v>
      </c>
      <c r="R241" s="2">
        <v>1936.354</v>
      </c>
      <c r="S241" s="2">
        <v>1988.125</v>
      </c>
      <c r="T241" s="2">
        <v>2053.7660000000001</v>
      </c>
      <c r="U241" s="2">
        <v>2116.6370000000002</v>
      </c>
      <c r="V241" s="2">
        <v>2190.8910000000001</v>
      </c>
      <c r="W241" s="2">
        <v>2263.6979999999999</v>
      </c>
      <c r="X241" s="2">
        <v>2332.8420000000001</v>
      </c>
      <c r="Y241" s="2">
        <v>2407.011</v>
      </c>
      <c r="Z241" s="2">
        <v>2508.5140000000001</v>
      </c>
      <c r="AA241" s="2">
        <v>2588.6120000000001</v>
      </c>
      <c r="AB241" s="2">
        <v>1883.4942083333301</v>
      </c>
      <c r="AC241" s="2"/>
    </row>
    <row r="242" spans="3:29" x14ac:dyDescent="0.35">
      <c r="C242" t="s">
        <v>238</v>
      </c>
      <c r="D242" s="2">
        <v>51.692749999999997</v>
      </c>
      <c r="E242" s="2">
        <v>40.213419999999999</v>
      </c>
      <c r="F242" s="2">
        <v>36.508589999999998</v>
      </c>
      <c r="G242" s="2">
        <v>28.339179999999999</v>
      </c>
      <c r="H242" s="2">
        <v>13.575699999999999</v>
      </c>
      <c r="I242" s="2">
        <v>8.7544020000000007</v>
      </c>
      <c r="J242" s="2">
        <v>6.8170590000000004</v>
      </c>
      <c r="K242" s="2">
        <v>6.5539440000000004</v>
      </c>
      <c r="L242" s="2">
        <v>4.7963180000000003</v>
      </c>
      <c r="M242" s="2">
        <v>4.5878610000000002</v>
      </c>
      <c r="N242" s="2">
        <v>4.5399320000000003</v>
      </c>
      <c r="O242" s="2">
        <v>3.7883019999999998</v>
      </c>
      <c r="P242" s="2">
        <v>3.5253610000000002</v>
      </c>
      <c r="Q242" s="2">
        <v>3.7523469999999999</v>
      </c>
      <c r="R242" s="2">
        <v>3.3732310000000001</v>
      </c>
      <c r="S242" s="2">
        <v>2.5916769999999998</v>
      </c>
      <c r="T242" s="2">
        <v>2.0987369999999999</v>
      </c>
      <c r="U242" s="2">
        <v>1.7786690000000001</v>
      </c>
      <c r="V242" s="2">
        <v>1.5999760000000001</v>
      </c>
      <c r="W242" s="2">
        <v>0.90193959999999995</v>
      </c>
      <c r="X242" s="2">
        <v>0.74707259999999998</v>
      </c>
      <c r="Y242" s="2">
        <v>0.97640930000000004</v>
      </c>
      <c r="Z242" s="2">
        <v>0.91322769999999998</v>
      </c>
      <c r="AA242" s="2">
        <v>0.41065750000000001</v>
      </c>
      <c r="AB242" s="2">
        <v>9.7015317791666593</v>
      </c>
      <c r="AC242" s="2"/>
    </row>
    <row r="243" spans="3:29" x14ac:dyDescent="0.35">
      <c r="C243" t="s">
        <v>239</v>
      </c>
      <c r="D243" s="2">
        <v>3309.3290000000002</v>
      </c>
      <c r="E243" s="2">
        <v>3022.0940000000001</v>
      </c>
      <c r="F243" s="2">
        <v>2861.768</v>
      </c>
      <c r="G243" s="2">
        <v>1801.2950000000001</v>
      </c>
      <c r="H243" s="2">
        <v>1029.4359999999999</v>
      </c>
      <c r="I243" s="2">
        <v>996.97299999999996</v>
      </c>
      <c r="J243" s="2">
        <v>1099.6959999999999</v>
      </c>
      <c r="K243" s="2">
        <v>1017.39</v>
      </c>
      <c r="L243" s="2">
        <v>983.71979999999996</v>
      </c>
      <c r="M243" s="2">
        <v>1086.548</v>
      </c>
      <c r="N243" s="2">
        <v>1013.13</v>
      </c>
      <c r="O243" s="2">
        <v>978.49159999999995</v>
      </c>
      <c r="P243" s="2">
        <v>1081.587</v>
      </c>
      <c r="Q243" s="2">
        <v>1004.912</v>
      </c>
      <c r="R243" s="2">
        <v>970.25689999999997</v>
      </c>
      <c r="S243" s="2">
        <v>1072.9010000000001</v>
      </c>
      <c r="T243" s="2">
        <v>991.73149999999998</v>
      </c>
      <c r="U243" s="2">
        <v>960.12540000000001</v>
      </c>
      <c r="V243" s="2">
        <v>1057.857</v>
      </c>
      <c r="W243" s="2">
        <v>982.59479999999996</v>
      </c>
      <c r="X243" s="2">
        <v>950.5068</v>
      </c>
      <c r="Y243" s="2">
        <v>1006.3579999999999</v>
      </c>
      <c r="Z243" s="2">
        <v>0</v>
      </c>
      <c r="AA243" s="2">
        <v>0</v>
      </c>
      <c r="AB243" s="2">
        <v>1219.9458666666601</v>
      </c>
      <c r="AC243" s="2"/>
    </row>
    <row r="244" spans="3:29" x14ac:dyDescent="0.35">
      <c r="C244" t="s">
        <v>240</v>
      </c>
      <c r="D244" s="2">
        <v>1017.597</v>
      </c>
      <c r="E244" s="2">
        <v>1026.3420000000001</v>
      </c>
      <c r="F244" s="2">
        <v>1031.809</v>
      </c>
      <c r="G244" s="2">
        <v>1042.2750000000001</v>
      </c>
      <c r="H244" s="2">
        <v>1064.1969999999999</v>
      </c>
      <c r="I244" s="2">
        <v>1065.172</v>
      </c>
      <c r="J244" s="2">
        <v>1074.2190000000001</v>
      </c>
      <c r="K244" s="2">
        <v>1077.6120000000001</v>
      </c>
      <c r="L244" s="2">
        <v>1077.615</v>
      </c>
      <c r="M244" s="2">
        <v>1082.854</v>
      </c>
      <c r="N244" s="2">
        <v>1095.4749999999999</v>
      </c>
      <c r="O244" s="2">
        <v>1098.4449999999999</v>
      </c>
      <c r="P244" s="2">
        <v>1101.347</v>
      </c>
      <c r="Q244" s="2">
        <v>1105.376</v>
      </c>
      <c r="R244" s="2">
        <v>1101.925</v>
      </c>
      <c r="S244" s="2">
        <v>1102.2809999999999</v>
      </c>
      <c r="T244" s="2">
        <v>1103.441</v>
      </c>
      <c r="U244" s="2">
        <v>1088.7090000000001</v>
      </c>
      <c r="V244" s="2">
        <v>1093.26</v>
      </c>
      <c r="W244" s="2">
        <v>1090.818</v>
      </c>
      <c r="X244" s="2">
        <v>1082.874</v>
      </c>
      <c r="Y244" s="2">
        <v>1079.223</v>
      </c>
      <c r="Z244" s="2">
        <v>1089.4090000000001</v>
      </c>
      <c r="AA244" s="2">
        <v>1076.7809999999999</v>
      </c>
      <c r="AB244" s="2">
        <v>1077.8773333333299</v>
      </c>
      <c r="AC244" s="2"/>
    </row>
    <row r="245" spans="3:29" x14ac:dyDescent="0.35">
      <c r="C245" t="s">
        <v>241</v>
      </c>
      <c r="D245" s="2">
        <v>334.82089999999999</v>
      </c>
      <c r="E245" s="2">
        <v>333.39960000000002</v>
      </c>
      <c r="F245" s="2">
        <v>328.94170000000003</v>
      </c>
      <c r="G245" s="2">
        <v>328.73050000000001</v>
      </c>
      <c r="H245" s="2">
        <v>328.50580000000002</v>
      </c>
      <c r="I245" s="2">
        <v>327.77089999999998</v>
      </c>
      <c r="J245" s="2">
        <v>324.04309999999998</v>
      </c>
      <c r="K245" s="2">
        <v>321.66660000000002</v>
      </c>
      <c r="L245" s="2">
        <v>319.76190000000003</v>
      </c>
      <c r="M245" s="2">
        <v>319.19279999999998</v>
      </c>
      <c r="N245" s="2">
        <v>321.25349999999997</v>
      </c>
      <c r="O245" s="2">
        <v>317.97669999999999</v>
      </c>
      <c r="P245" s="2">
        <v>317.22129999999999</v>
      </c>
      <c r="Q245" s="2">
        <v>315.40679999999998</v>
      </c>
      <c r="R245" s="2">
        <v>311.89409999999998</v>
      </c>
      <c r="S245" s="2">
        <v>309.74149999999997</v>
      </c>
      <c r="T245" s="2">
        <v>307.30059999999997</v>
      </c>
      <c r="U245" s="2">
        <v>305.10210000000001</v>
      </c>
      <c r="V245" s="2">
        <v>303.08429999999998</v>
      </c>
      <c r="W245" s="2">
        <v>297.18790000000001</v>
      </c>
      <c r="X245" s="2">
        <v>293.05560000000003</v>
      </c>
      <c r="Y245" s="2">
        <v>289.51209999999998</v>
      </c>
      <c r="Z245" s="2">
        <v>289.49889999999999</v>
      </c>
      <c r="AA245" s="2">
        <v>284.71230000000003</v>
      </c>
      <c r="AB245" s="2">
        <v>313.74089583333301</v>
      </c>
      <c r="AC245" s="2"/>
    </row>
    <row r="246" spans="3:29" x14ac:dyDescent="0.35">
      <c r="C246" t="s">
        <v>242</v>
      </c>
      <c r="D246" s="2">
        <v>-1.1331119999999999</v>
      </c>
      <c r="E246" s="2">
        <v>-0.86386260000000004</v>
      </c>
      <c r="F246" s="2">
        <v>-1.6590180000000001</v>
      </c>
      <c r="G246" s="2">
        <v>-2.6122899999999998</v>
      </c>
      <c r="H246" s="2">
        <v>-2.4450799999999999</v>
      </c>
      <c r="I246" s="2">
        <v>-2.9360179999999998</v>
      </c>
      <c r="J246" s="2">
        <v>-2.9791919999999998</v>
      </c>
      <c r="K246" s="2">
        <v>-2.6204809999999998</v>
      </c>
      <c r="L246" s="2">
        <v>-2.7327599999999999</v>
      </c>
      <c r="M246" s="2">
        <v>-2.6500499999999998</v>
      </c>
      <c r="N246" s="2">
        <v>-2.6714060000000002</v>
      </c>
      <c r="O246" s="2">
        <v>-2.6421230000000002</v>
      </c>
      <c r="P246" s="2">
        <v>-2.887505</v>
      </c>
      <c r="Q246" s="2">
        <v>-3.0189159999999999</v>
      </c>
      <c r="R246" s="2">
        <v>-3.0321449999999999</v>
      </c>
      <c r="S246" s="2">
        <v>-3.2862589999999998</v>
      </c>
      <c r="T246" s="2">
        <v>-3.543317</v>
      </c>
      <c r="U246" s="2">
        <v>-3.6244800000000001</v>
      </c>
      <c r="V246" s="2">
        <v>-3.8061669999999999</v>
      </c>
      <c r="W246" s="2">
        <v>-3.9457209999999998</v>
      </c>
      <c r="X246" s="2">
        <v>-4.1086470000000004</v>
      </c>
      <c r="Y246" s="2">
        <v>-4.1760330000000003</v>
      </c>
      <c r="Z246" s="2">
        <v>-4.310632</v>
      </c>
      <c r="AA246" s="2">
        <v>-4.3964449999999999</v>
      </c>
      <c r="AB246" s="2">
        <v>-3.0034024833333302</v>
      </c>
      <c r="AC246" s="2"/>
    </row>
    <row r="247" spans="3:29" x14ac:dyDescent="0.35">
      <c r="C247" t="s">
        <v>243</v>
      </c>
      <c r="D247" s="2">
        <v>-13.14883</v>
      </c>
      <c r="E247" s="2">
        <v>-12.81616</v>
      </c>
      <c r="F247" s="2">
        <v>-33.203040000000001</v>
      </c>
      <c r="G247" s="2">
        <v>-77.466989999999996</v>
      </c>
      <c r="H247" s="2">
        <v>-65.093720000000005</v>
      </c>
      <c r="I247" s="2">
        <v>-87.070189999999997</v>
      </c>
      <c r="J247" s="2">
        <v>-103.309</v>
      </c>
      <c r="K247" s="2">
        <v>-92.18826</v>
      </c>
      <c r="L247" s="2">
        <v>-98.479060000000004</v>
      </c>
      <c r="M247" s="2">
        <v>-104.08799999999999</v>
      </c>
      <c r="N247" s="2">
        <v>-110.8716</v>
      </c>
      <c r="O247" s="2">
        <v>-122.54819999999999</v>
      </c>
      <c r="P247" s="2">
        <v>-137.3655</v>
      </c>
      <c r="Q247" s="2">
        <v>-153.67089999999999</v>
      </c>
      <c r="R247" s="2">
        <v>-167.45830000000001</v>
      </c>
      <c r="S247" s="2">
        <v>-194.14359999999999</v>
      </c>
      <c r="T247" s="2">
        <v>-212.5231</v>
      </c>
      <c r="U247" s="2">
        <v>-219.48330000000001</v>
      </c>
      <c r="V247" s="2">
        <v>-237.09219999999999</v>
      </c>
      <c r="W247" s="2">
        <v>-251.55860000000001</v>
      </c>
      <c r="X247" s="2">
        <v>-259.303</v>
      </c>
      <c r="Y247" s="2">
        <v>-267.91559999999998</v>
      </c>
      <c r="Z247" s="2">
        <v>-272.88659999999999</v>
      </c>
      <c r="AA247" s="2">
        <v>-284.82780000000002</v>
      </c>
      <c r="AB247" s="2">
        <v>-149.10464791666601</v>
      </c>
      <c r="AC247" s="2"/>
    </row>
    <row r="248" spans="3:29" x14ac:dyDescent="0.35">
      <c r="C248" t="s">
        <v>244</v>
      </c>
      <c r="D248" s="2">
        <v>4844.8040000000001</v>
      </c>
      <c r="E248" s="2">
        <v>4995.7889999999998</v>
      </c>
      <c r="F248" s="2">
        <v>5128.1899999999996</v>
      </c>
      <c r="G248" s="2">
        <v>5205.3549999999996</v>
      </c>
      <c r="H248" s="2">
        <v>5406.7160000000003</v>
      </c>
      <c r="I248" s="2">
        <v>5598.3389999999999</v>
      </c>
      <c r="J248" s="2">
        <v>5804.9260000000004</v>
      </c>
      <c r="K248" s="2">
        <v>5909.7790000000005</v>
      </c>
      <c r="L248" s="2">
        <v>6010.6549999999997</v>
      </c>
      <c r="M248" s="2">
        <v>6189.4380000000001</v>
      </c>
      <c r="N248" s="2">
        <v>6390.8119999999999</v>
      </c>
      <c r="O248" s="2">
        <v>6486.7839999999997</v>
      </c>
      <c r="P248" s="2">
        <v>6599.0680000000002</v>
      </c>
      <c r="Q248" s="2">
        <v>6748.1869999999999</v>
      </c>
      <c r="R248" s="2">
        <v>7122.3739999999998</v>
      </c>
      <c r="S248" s="2">
        <v>7530.942</v>
      </c>
      <c r="T248" s="2">
        <v>7948.4830000000002</v>
      </c>
      <c r="U248" s="2">
        <v>8036.982</v>
      </c>
      <c r="V248" s="2">
        <v>8158.9790000000003</v>
      </c>
      <c r="W248" s="2">
        <v>8317.3340000000007</v>
      </c>
      <c r="X248" s="2">
        <v>8420.1280000000006</v>
      </c>
      <c r="Y248" s="2">
        <v>8708.9269999999997</v>
      </c>
      <c r="Z248" s="2">
        <v>9088.1029999999992</v>
      </c>
      <c r="AA248" s="2">
        <v>9446.9979999999996</v>
      </c>
      <c r="AB248" s="2">
        <v>6837.4205000000002</v>
      </c>
      <c r="AC248" s="2"/>
    </row>
    <row r="249" spans="3:29" x14ac:dyDescent="0.35">
      <c r="C249" t="s">
        <v>245</v>
      </c>
      <c r="D249" s="2">
        <v>-713.44090000000006</v>
      </c>
      <c r="E249" s="2">
        <v>-907.39980000000003</v>
      </c>
      <c r="F249" s="2">
        <v>-1151.0219999999999</v>
      </c>
      <c r="G249" s="2">
        <v>-1453.115</v>
      </c>
      <c r="H249" s="2">
        <v>-1763.886</v>
      </c>
      <c r="I249" s="2">
        <v>-2116.402</v>
      </c>
      <c r="J249" s="2">
        <v>-2498.8910000000001</v>
      </c>
      <c r="K249" s="2">
        <v>-2943.2280000000001</v>
      </c>
      <c r="L249" s="2">
        <v>-3405.1129999999998</v>
      </c>
      <c r="M249" s="2">
        <v>-3847.46</v>
      </c>
      <c r="N249" s="2">
        <v>-4317.0360000000001</v>
      </c>
      <c r="O249" s="2">
        <v>-4818.3519999999999</v>
      </c>
      <c r="P249" s="2">
        <v>-5355.6279999999997</v>
      </c>
      <c r="Q249" s="2">
        <v>-5944.2309999999998</v>
      </c>
      <c r="R249" s="2">
        <v>-6524.8819999999996</v>
      </c>
      <c r="S249" s="2">
        <v>-7083</v>
      </c>
      <c r="T249" s="2">
        <v>-7612.6719999999996</v>
      </c>
      <c r="U249" s="2">
        <v>-8111.027</v>
      </c>
      <c r="V249" s="2">
        <v>-8630.1419999999998</v>
      </c>
      <c r="W249" s="2">
        <v>-9192.0329999999994</v>
      </c>
      <c r="X249" s="2">
        <v>-9802.8029999999999</v>
      </c>
      <c r="Y249" s="2">
        <v>-10471.379999999999</v>
      </c>
      <c r="Z249" s="2">
        <v>-11202.82</v>
      </c>
      <c r="AA249" s="2">
        <v>-12007.86</v>
      </c>
      <c r="AB249" s="2">
        <v>-5494.74265416666</v>
      </c>
      <c r="AC249" s="2"/>
    </row>
    <row r="250" spans="3:29" x14ac:dyDescent="0.35">
      <c r="C250" t="s">
        <v>246</v>
      </c>
      <c r="D250" s="2">
        <v>4593.9870000000001</v>
      </c>
      <c r="E250" s="2">
        <v>4592.6549999999997</v>
      </c>
      <c r="F250" s="2">
        <v>4586.97</v>
      </c>
      <c r="G250" s="2">
        <v>4585.9059999999999</v>
      </c>
      <c r="H250" s="2">
        <v>4587.9579999999996</v>
      </c>
      <c r="I250" s="2">
        <v>4586.2619999999997</v>
      </c>
      <c r="J250" s="2">
        <v>4577.8100000000004</v>
      </c>
      <c r="K250" s="2">
        <v>4583.1220000000003</v>
      </c>
      <c r="L250" s="2">
        <v>4559.9070000000002</v>
      </c>
      <c r="M250" s="2">
        <v>4552.9759999999997</v>
      </c>
      <c r="N250" s="2">
        <v>4570.8770000000004</v>
      </c>
      <c r="O250" s="2">
        <v>4561.9979999999996</v>
      </c>
      <c r="P250" s="2">
        <v>4562.4809999999998</v>
      </c>
      <c r="Q250" s="2">
        <v>4563.4229999999998</v>
      </c>
      <c r="R250" s="2">
        <v>4561.7830000000004</v>
      </c>
      <c r="S250" s="2">
        <v>4565.3919999999998</v>
      </c>
      <c r="T250" s="2">
        <v>4559.9780000000001</v>
      </c>
      <c r="U250" s="2">
        <v>4564.0619999999999</v>
      </c>
      <c r="V250" s="2">
        <v>4563.1580000000004</v>
      </c>
      <c r="W250" s="2">
        <v>4559.1459999999997</v>
      </c>
      <c r="X250" s="2">
        <v>4559.1279999999997</v>
      </c>
      <c r="Y250" s="2">
        <v>4560.5339999999997</v>
      </c>
      <c r="Z250" s="2">
        <v>4549.5969999999998</v>
      </c>
      <c r="AA250" s="2">
        <v>4548.7740000000003</v>
      </c>
      <c r="AB250" s="2">
        <v>4569.0784999999996</v>
      </c>
      <c r="AC250" s="2"/>
    </row>
    <row r="251" spans="3:29" x14ac:dyDescent="0.35">
      <c r="C251" t="s">
        <v>247</v>
      </c>
      <c r="D251" s="2">
        <v>4593.9870000000001</v>
      </c>
      <c r="E251" s="2">
        <v>4592.6549999999997</v>
      </c>
      <c r="F251" s="2">
        <v>4586.97</v>
      </c>
      <c r="G251" s="2">
        <v>4585.9059999999999</v>
      </c>
      <c r="H251" s="2">
        <v>4587.9579999999996</v>
      </c>
      <c r="I251" s="2">
        <v>4586.2619999999997</v>
      </c>
      <c r="J251" s="2">
        <v>4577.8100000000004</v>
      </c>
      <c r="K251" s="2">
        <v>4583.1220000000003</v>
      </c>
      <c r="L251" s="2">
        <v>4559.9070000000002</v>
      </c>
      <c r="M251" s="2">
        <v>4552.9759999999997</v>
      </c>
      <c r="N251" s="2">
        <v>4570.8770000000004</v>
      </c>
      <c r="O251" s="2">
        <v>4561.9979999999996</v>
      </c>
      <c r="P251" s="2">
        <v>4562.4809999999998</v>
      </c>
      <c r="Q251" s="2">
        <v>4563.4229999999998</v>
      </c>
      <c r="R251" s="2">
        <v>4561.7830000000004</v>
      </c>
      <c r="S251" s="2">
        <v>4565.3919999999998</v>
      </c>
      <c r="T251" s="2">
        <v>4559.9780000000001</v>
      </c>
      <c r="U251" s="2">
        <v>4564.0619999999999</v>
      </c>
      <c r="V251" s="2">
        <v>4563.1580000000004</v>
      </c>
      <c r="W251" s="2">
        <v>4559.1459999999997</v>
      </c>
      <c r="X251" s="2">
        <v>4559.1279999999997</v>
      </c>
      <c r="Y251" s="2">
        <v>4560.5339999999997</v>
      </c>
      <c r="Z251" s="2">
        <v>4549.5969999999998</v>
      </c>
      <c r="AA251" s="2">
        <v>4548.7740000000003</v>
      </c>
      <c r="AB251" s="2">
        <v>4569.0784999999996</v>
      </c>
      <c r="AC251" s="2"/>
    </row>
    <row r="252" spans="3:29" x14ac:dyDescent="0.35">
      <c r="C252" t="s">
        <v>484</v>
      </c>
      <c r="D252" s="2">
        <v>0.53773389999999999</v>
      </c>
      <c r="E252" s="2">
        <v>5.0601260000000002E-2</v>
      </c>
      <c r="F252" s="2">
        <v>0.203241</v>
      </c>
      <c r="G252" s="2">
        <v>0.67499569999999998</v>
      </c>
      <c r="H252" s="2">
        <v>0.92084949999999999</v>
      </c>
      <c r="I252" s="2">
        <v>1.637221</v>
      </c>
      <c r="J252" s="2">
        <v>1.298054</v>
      </c>
      <c r="K252" s="2">
        <v>0.7708353</v>
      </c>
      <c r="L252" s="2">
        <v>1.343413</v>
      </c>
      <c r="M252" s="2">
        <v>1.2677670000000001</v>
      </c>
      <c r="N252" s="2">
        <v>0.89558950000000004</v>
      </c>
      <c r="O252" s="2">
        <v>1.3903760000000001</v>
      </c>
      <c r="P252" s="2">
        <v>1.416477</v>
      </c>
      <c r="Q252" s="2">
        <v>1.4644159999999999</v>
      </c>
      <c r="R252" s="2">
        <v>1.1468</v>
      </c>
      <c r="S252" s="2">
        <v>1.5423899999999999</v>
      </c>
      <c r="T252" s="2">
        <v>1.7838890000000001</v>
      </c>
      <c r="U252" s="2">
        <v>1.665073</v>
      </c>
      <c r="V252" s="2">
        <v>2.0347179999999998</v>
      </c>
      <c r="W252" s="2">
        <v>2.7421820000000001</v>
      </c>
      <c r="X252" s="2">
        <v>3.3790049999999998</v>
      </c>
      <c r="Y252" s="2">
        <v>5.0488809999999997</v>
      </c>
      <c r="Z252" s="2">
        <v>6.133076</v>
      </c>
      <c r="AA252" s="2">
        <v>6.1900680000000001</v>
      </c>
      <c r="AB252" s="2">
        <v>1.8974021733333299</v>
      </c>
      <c r="AC252" s="2"/>
    </row>
    <row r="253" spans="3:29" x14ac:dyDescent="0.35">
      <c r="C253" t="s">
        <v>458</v>
      </c>
      <c r="D253" s="2">
        <v>400.7303</v>
      </c>
      <c r="E253" s="2">
        <v>2798.25</v>
      </c>
      <c r="F253" s="2">
        <v>2879.3850000000002</v>
      </c>
      <c r="G253" s="2">
        <v>2946.4659999999999</v>
      </c>
      <c r="H253" s="2">
        <v>3014.1019999999999</v>
      </c>
      <c r="I253" s="2">
        <v>3080.8249999999998</v>
      </c>
      <c r="J253" s="2">
        <v>3147.5259999999998</v>
      </c>
      <c r="K253" s="2">
        <v>3220.5740000000001</v>
      </c>
      <c r="L253" s="2">
        <v>3283.4859999999999</v>
      </c>
      <c r="M253" s="2">
        <v>3349.2829999999999</v>
      </c>
      <c r="N253" s="2">
        <v>3477.944</v>
      </c>
      <c r="O253" s="2">
        <v>3601.82</v>
      </c>
      <c r="P253" s="2">
        <v>3737.0770000000002</v>
      </c>
      <c r="Q253" s="2">
        <v>3883.61</v>
      </c>
      <c r="R253" s="2">
        <v>4032.15</v>
      </c>
      <c r="S253" s="2">
        <v>4106.8670000000002</v>
      </c>
      <c r="T253" s="2">
        <v>4134.67</v>
      </c>
      <c r="U253" s="2">
        <v>4162.7209999999995</v>
      </c>
      <c r="V253" s="2">
        <v>4198.17</v>
      </c>
      <c r="W253" s="2">
        <v>4230.3850000000002</v>
      </c>
      <c r="X253" s="2">
        <v>4299.6570000000002</v>
      </c>
      <c r="Y253" s="2">
        <v>4368.4889999999996</v>
      </c>
      <c r="Z253" s="2">
        <v>4406.5349999999999</v>
      </c>
      <c r="AA253" s="2">
        <v>4459.5529999999999</v>
      </c>
      <c r="AB253" s="2">
        <v>3550.8448041666602</v>
      </c>
      <c r="AC253" s="2"/>
    </row>
    <row r="254" spans="3:29" x14ac:dyDescent="0.35">
      <c r="C254" t="s">
        <v>248</v>
      </c>
      <c r="D254" s="2">
        <v>725.29319999999996</v>
      </c>
      <c r="E254" s="2">
        <v>996.19640000000004</v>
      </c>
      <c r="F254" s="2">
        <v>1226.9459999999999</v>
      </c>
      <c r="G254" s="2">
        <v>1356.2809999999999</v>
      </c>
      <c r="H254" s="2">
        <v>1476.0309999999999</v>
      </c>
      <c r="I254" s="2">
        <v>1557.375</v>
      </c>
      <c r="J254" s="2">
        <v>1645.27</v>
      </c>
      <c r="K254" s="2">
        <v>1720.626</v>
      </c>
      <c r="L254" s="2">
        <v>1825.8320000000001</v>
      </c>
      <c r="M254" s="2">
        <v>1932.2729999999999</v>
      </c>
      <c r="N254" s="2">
        <v>2059.3130000000001</v>
      </c>
      <c r="O254" s="2">
        <v>2173.7750000000001</v>
      </c>
      <c r="P254" s="2">
        <v>2297.9</v>
      </c>
      <c r="Q254" s="2">
        <v>2421.511</v>
      </c>
      <c r="R254" s="2">
        <v>2601.0059999999999</v>
      </c>
      <c r="S254" s="2">
        <v>2817.9270000000001</v>
      </c>
      <c r="T254" s="2">
        <v>3098.3829999999998</v>
      </c>
      <c r="U254" s="2">
        <v>3246.9169999999999</v>
      </c>
      <c r="V254" s="2">
        <v>3386.1750000000002</v>
      </c>
      <c r="W254" s="2">
        <v>3576.0819999999999</v>
      </c>
      <c r="X254" s="2">
        <v>3760.7179999999998</v>
      </c>
      <c r="Y254" s="2">
        <v>4001.904</v>
      </c>
      <c r="Z254" s="2">
        <v>4257.3270000000002</v>
      </c>
      <c r="AA254" s="2">
        <v>4382.6949999999997</v>
      </c>
      <c r="AB254" s="2">
        <v>2439.32319166666</v>
      </c>
      <c r="AC254" s="2"/>
    </row>
    <row r="255" spans="3:29" x14ac:dyDescent="0.35">
      <c r="C255" t="s">
        <v>459</v>
      </c>
      <c r="D255" s="2">
        <v>73.120429999999999</v>
      </c>
      <c r="E255" s="2">
        <v>84.15455</v>
      </c>
      <c r="F255" s="2">
        <v>91.304879999999997</v>
      </c>
      <c r="G255" s="2">
        <v>96.649609999999996</v>
      </c>
      <c r="H255" s="2">
        <v>113.1347</v>
      </c>
      <c r="I255" s="2">
        <v>122.33839999999999</v>
      </c>
      <c r="J255" s="2">
        <v>133.1763</v>
      </c>
      <c r="K255" s="2">
        <v>144.99299999999999</v>
      </c>
      <c r="L255" s="2">
        <v>154.76779999999999</v>
      </c>
      <c r="M255" s="2">
        <v>164.864</v>
      </c>
      <c r="N255" s="2">
        <v>177.4709</v>
      </c>
      <c r="O255" s="2">
        <v>192.60679999999999</v>
      </c>
      <c r="P255" s="2">
        <v>214.68170000000001</v>
      </c>
      <c r="Q255" s="2">
        <v>244.09989999999999</v>
      </c>
      <c r="R255" s="2">
        <v>269.49160000000001</v>
      </c>
      <c r="S255" s="2">
        <v>298.19979999999998</v>
      </c>
      <c r="T255" s="2">
        <v>328.11059999999998</v>
      </c>
      <c r="U255" s="2">
        <v>341.27780000000001</v>
      </c>
      <c r="V255" s="2">
        <v>379.22519999999997</v>
      </c>
      <c r="W255" s="2">
        <v>404.33519999999999</v>
      </c>
      <c r="X255" s="2">
        <v>429.56169999999997</v>
      </c>
      <c r="Y255" s="2">
        <v>448.44560000000001</v>
      </c>
      <c r="Z255" s="2">
        <v>488.35199999999998</v>
      </c>
      <c r="AA255" s="2">
        <v>501.19900000000001</v>
      </c>
      <c r="AB255" s="2">
        <v>245.64839458333299</v>
      </c>
      <c r="AC255" s="2"/>
    </row>
    <row r="256" spans="3:29" x14ac:dyDescent="0.35">
      <c r="C256" t="s">
        <v>249</v>
      </c>
      <c r="D256" s="2">
        <v>1695.424</v>
      </c>
      <c r="E256" s="2">
        <v>2452.4430000000002</v>
      </c>
      <c r="F256" s="2">
        <v>3021.04</v>
      </c>
      <c r="G256" s="2">
        <v>3571.4459999999999</v>
      </c>
      <c r="H256" s="2">
        <v>4044.549</v>
      </c>
      <c r="I256" s="2">
        <v>4438.4589999999998</v>
      </c>
      <c r="J256" s="2">
        <v>4832.63</v>
      </c>
      <c r="K256" s="2">
        <v>5121.3559999999998</v>
      </c>
      <c r="L256" s="2">
        <v>5417.5590000000002</v>
      </c>
      <c r="M256" s="2">
        <v>5685.3720000000003</v>
      </c>
      <c r="N256" s="2">
        <v>5938.8040000000001</v>
      </c>
      <c r="O256" s="2">
        <v>6200.9440000000004</v>
      </c>
      <c r="P256" s="2">
        <v>6456.1530000000002</v>
      </c>
      <c r="Q256" s="2">
        <v>6726.0969999999998</v>
      </c>
      <c r="R256" s="2">
        <v>7256.18</v>
      </c>
      <c r="S256" s="2">
        <v>7807.6390000000001</v>
      </c>
      <c r="T256" s="2">
        <v>8359.9009999999998</v>
      </c>
      <c r="U256" s="2">
        <v>8611.4390000000003</v>
      </c>
      <c r="V256" s="2">
        <v>8857.518</v>
      </c>
      <c r="W256" s="2">
        <v>9180.2270000000008</v>
      </c>
      <c r="X256" s="2">
        <v>9449.5120000000006</v>
      </c>
      <c r="Y256" s="2">
        <v>9726.2019999999993</v>
      </c>
      <c r="Z256" s="2">
        <v>9833.902</v>
      </c>
      <c r="AA256" s="2">
        <v>10068.66</v>
      </c>
      <c r="AB256" s="2">
        <v>6448.0606666666599</v>
      </c>
      <c r="AC256" s="2"/>
    </row>
    <row r="257" spans="3:29" x14ac:dyDescent="0.35">
      <c r="C257" t="s">
        <v>250</v>
      </c>
      <c r="D257" s="2">
        <v>660.12549999999999</v>
      </c>
      <c r="E257" s="2">
        <v>847.12159999999994</v>
      </c>
      <c r="F257" s="2">
        <v>990.64729999999997</v>
      </c>
      <c r="G257" s="2">
        <v>1102.7460000000001</v>
      </c>
      <c r="H257" s="2">
        <v>1198.402</v>
      </c>
      <c r="I257" s="2">
        <v>1319.3140000000001</v>
      </c>
      <c r="J257" s="2">
        <v>1462.047</v>
      </c>
      <c r="K257" s="2">
        <v>1608.9680000000001</v>
      </c>
      <c r="L257" s="2">
        <v>1767.2239999999999</v>
      </c>
      <c r="M257" s="2">
        <v>1913.4090000000001</v>
      </c>
      <c r="N257" s="2">
        <v>2031.412</v>
      </c>
      <c r="O257" s="2">
        <v>2159.5639999999999</v>
      </c>
      <c r="P257" s="2">
        <v>2292.5520000000001</v>
      </c>
      <c r="Q257" s="2">
        <v>2424.7170000000001</v>
      </c>
      <c r="R257" s="2">
        <v>2560.194</v>
      </c>
      <c r="S257" s="2">
        <v>2692.4569999999999</v>
      </c>
      <c r="T257" s="2">
        <v>2835.77</v>
      </c>
      <c r="U257" s="2">
        <v>2936.8879999999999</v>
      </c>
      <c r="V257" s="2">
        <v>3031.0709999999999</v>
      </c>
      <c r="W257" s="2">
        <v>3133.9670000000001</v>
      </c>
      <c r="X257" s="2">
        <v>3236.8809999999999</v>
      </c>
      <c r="Y257" s="2">
        <v>3350.12</v>
      </c>
      <c r="Z257" s="2">
        <v>3447.0210000000002</v>
      </c>
      <c r="AA257" s="2">
        <v>3546.2829999999999</v>
      </c>
      <c r="AB257" s="2">
        <v>2189.5375583333298</v>
      </c>
      <c r="AC257" s="2"/>
    </row>
    <row r="258" spans="3:29" x14ac:dyDescent="0.35">
      <c r="C258" t="s">
        <v>448</v>
      </c>
      <c r="D258" s="2">
        <v>149.9049</v>
      </c>
      <c r="E258" s="2">
        <v>218.97229999999999</v>
      </c>
      <c r="F258" s="2">
        <v>255.87270000000001</v>
      </c>
      <c r="G258" s="2">
        <v>279.45580000000001</v>
      </c>
      <c r="H258" s="2">
        <v>308.18720000000002</v>
      </c>
      <c r="I258" s="2">
        <v>346.67599999999999</v>
      </c>
      <c r="J258" s="2">
        <v>388.56389999999999</v>
      </c>
      <c r="K258" s="2">
        <v>428.38459999999998</v>
      </c>
      <c r="L258" s="2">
        <v>470.84289999999999</v>
      </c>
      <c r="M258" s="2">
        <v>508.45319999999998</v>
      </c>
      <c r="N258" s="2">
        <v>545.53279999999995</v>
      </c>
      <c r="O258" s="2">
        <v>576.81790000000001</v>
      </c>
      <c r="P258" s="2">
        <v>606.03269999999998</v>
      </c>
      <c r="Q258" s="2">
        <v>635.27120000000002</v>
      </c>
      <c r="R258" s="2">
        <v>658.18740000000003</v>
      </c>
      <c r="S258" s="2">
        <v>681.66010000000006</v>
      </c>
      <c r="T258" s="2">
        <v>704.5059</v>
      </c>
      <c r="U258" s="2">
        <v>730.63649999999996</v>
      </c>
      <c r="V258" s="2">
        <v>755.5643</v>
      </c>
      <c r="W258" s="2">
        <v>777.86260000000004</v>
      </c>
      <c r="X258" s="2">
        <v>802.44069999999999</v>
      </c>
      <c r="Y258" s="2">
        <v>841.06039999999996</v>
      </c>
      <c r="Z258" s="2">
        <v>895.67280000000005</v>
      </c>
      <c r="AA258" s="2">
        <v>992.2559</v>
      </c>
      <c r="AB258" s="2">
        <v>564.95061250000003</v>
      </c>
      <c r="AC258" s="2"/>
    </row>
    <row r="259" spans="3:29" x14ac:dyDescent="0.35">
      <c r="C259" t="s">
        <v>251</v>
      </c>
      <c r="D259" s="2">
        <v>106.4402</v>
      </c>
      <c r="E259" s="2">
        <v>157.55590000000001</v>
      </c>
      <c r="F259" s="2">
        <v>185.08459999999999</v>
      </c>
      <c r="G259" s="2">
        <v>203.11859999999999</v>
      </c>
      <c r="H259" s="2">
        <v>223.547</v>
      </c>
      <c r="I259" s="2">
        <v>250.91210000000001</v>
      </c>
      <c r="J259" s="2">
        <v>279.8458</v>
      </c>
      <c r="K259" s="2">
        <v>308.79070000000002</v>
      </c>
      <c r="L259" s="2">
        <v>339.12639999999999</v>
      </c>
      <c r="M259" s="2">
        <v>364.31189999999998</v>
      </c>
      <c r="N259" s="2">
        <v>388.65280000000001</v>
      </c>
      <c r="O259" s="2">
        <v>412.1157</v>
      </c>
      <c r="P259" s="2">
        <v>433.62560000000002</v>
      </c>
      <c r="Q259" s="2">
        <v>456.44850000000002</v>
      </c>
      <c r="R259" s="2">
        <v>472.35109999999997</v>
      </c>
      <c r="S259" s="2">
        <v>488.85550000000001</v>
      </c>
      <c r="T259" s="2">
        <v>506.209</v>
      </c>
      <c r="U259" s="2">
        <v>524.80110000000002</v>
      </c>
      <c r="V259" s="2">
        <v>545.13729999999998</v>
      </c>
      <c r="W259" s="2">
        <v>563.67920000000004</v>
      </c>
      <c r="X259" s="2">
        <v>580.48609999999996</v>
      </c>
      <c r="Y259" s="2">
        <v>620.24990000000003</v>
      </c>
      <c r="Z259" s="2">
        <v>671.65980000000002</v>
      </c>
      <c r="AA259" s="2">
        <v>748.85019999999997</v>
      </c>
      <c r="AB259" s="2">
        <v>409.66062499999998</v>
      </c>
      <c r="AC259" s="2"/>
    </row>
    <row r="260" spans="3:29" x14ac:dyDescent="0.35">
      <c r="C260" t="s">
        <v>252</v>
      </c>
      <c r="D260" s="2">
        <v>459.95049999999998</v>
      </c>
      <c r="E260" s="2">
        <v>582.63390000000004</v>
      </c>
      <c r="F260" s="2">
        <v>710.75729999999999</v>
      </c>
      <c r="G260" s="2">
        <v>765.10350000000005</v>
      </c>
      <c r="H260" s="2">
        <v>816.91880000000003</v>
      </c>
      <c r="I260" s="2">
        <v>859.10569999999996</v>
      </c>
      <c r="J260" s="2">
        <v>912.46510000000001</v>
      </c>
      <c r="K260" s="2">
        <v>960.22990000000004</v>
      </c>
      <c r="L260" s="2">
        <v>1020.17</v>
      </c>
      <c r="M260" s="2">
        <v>1080.171</v>
      </c>
      <c r="N260" s="2">
        <v>1162.7840000000001</v>
      </c>
      <c r="O260" s="2">
        <v>1231.922</v>
      </c>
      <c r="P260" s="2">
        <v>1317.2429999999999</v>
      </c>
      <c r="Q260" s="2">
        <v>1395.1579999999999</v>
      </c>
      <c r="R260" s="2">
        <v>1498.0060000000001</v>
      </c>
      <c r="S260" s="2">
        <v>1606.973</v>
      </c>
      <c r="T260" s="2">
        <v>1739.664</v>
      </c>
      <c r="U260" s="2">
        <v>1838.2850000000001</v>
      </c>
      <c r="V260" s="2">
        <v>1917.32</v>
      </c>
      <c r="W260" s="2">
        <v>2000.7049999999999</v>
      </c>
      <c r="X260" s="2">
        <v>2202.701</v>
      </c>
      <c r="Y260" s="2">
        <v>2409.4929999999999</v>
      </c>
      <c r="Z260" s="2">
        <v>2570.971</v>
      </c>
      <c r="AA260" s="2">
        <v>2683.25</v>
      </c>
      <c r="AB260" s="2">
        <v>1405.9158625</v>
      </c>
      <c r="AC260" s="2"/>
    </row>
    <row r="261" spans="3:29" x14ac:dyDescent="0.35">
      <c r="C261" t="s">
        <v>253</v>
      </c>
      <c r="D261" s="2">
        <v>620.20389999999998</v>
      </c>
      <c r="E261" s="2">
        <v>791.37459999999999</v>
      </c>
      <c r="F261" s="2">
        <v>953.25549999999998</v>
      </c>
      <c r="G261" s="2">
        <v>1065.7460000000001</v>
      </c>
      <c r="H261" s="2">
        <v>1190.5319999999999</v>
      </c>
      <c r="I261" s="2">
        <v>1346.269</v>
      </c>
      <c r="J261" s="2">
        <v>1507.575</v>
      </c>
      <c r="K261" s="2">
        <v>1673.088</v>
      </c>
      <c r="L261" s="2">
        <v>1831.6079999999999</v>
      </c>
      <c r="M261" s="2">
        <v>1972.6079999999999</v>
      </c>
      <c r="N261" s="2">
        <v>2123.6170000000002</v>
      </c>
      <c r="O261" s="2">
        <v>2221.5949999999998</v>
      </c>
      <c r="P261" s="2">
        <v>2329.7669999999998</v>
      </c>
      <c r="Q261" s="2">
        <v>2462.7649999999999</v>
      </c>
      <c r="R261" s="2">
        <v>2495.88</v>
      </c>
      <c r="S261" s="2">
        <v>2565.3519999999999</v>
      </c>
      <c r="T261" s="2">
        <v>2656.893</v>
      </c>
      <c r="U261" s="2">
        <v>2696.9059999999999</v>
      </c>
      <c r="V261" s="2">
        <v>2767.6660000000002</v>
      </c>
      <c r="W261" s="2">
        <v>2834.0450000000001</v>
      </c>
      <c r="X261" s="2">
        <v>2854.915</v>
      </c>
      <c r="Y261" s="2">
        <v>2859.607</v>
      </c>
      <c r="Z261" s="2">
        <v>2940.123</v>
      </c>
      <c r="AA261" s="2">
        <v>3011.971</v>
      </c>
      <c r="AB261" s="2">
        <v>2073.89008333333</v>
      </c>
      <c r="AC261" s="2"/>
    </row>
    <row r="262" spans="3:29" x14ac:dyDescent="0.35">
      <c r="C262" t="s">
        <v>254</v>
      </c>
      <c r="D262" s="2">
        <v>404.4074</v>
      </c>
      <c r="E262" s="2">
        <v>541.06470000000002</v>
      </c>
      <c r="F262" s="2">
        <v>660.73599999999999</v>
      </c>
      <c r="G262" s="2">
        <v>762.15470000000005</v>
      </c>
      <c r="H262" s="2">
        <v>854.15920000000006</v>
      </c>
      <c r="I262" s="2">
        <v>952.06610000000001</v>
      </c>
      <c r="J262" s="2">
        <v>1055.366</v>
      </c>
      <c r="K262" s="2">
        <v>1149.366</v>
      </c>
      <c r="L262" s="2">
        <v>1240.8140000000001</v>
      </c>
      <c r="M262" s="2">
        <v>1324.2639999999999</v>
      </c>
      <c r="N262" s="2">
        <v>1415.14</v>
      </c>
      <c r="O262" s="2">
        <v>1477.8430000000001</v>
      </c>
      <c r="P262" s="2">
        <v>1556.9459999999999</v>
      </c>
      <c r="Q262" s="2">
        <v>1662.2080000000001</v>
      </c>
      <c r="R262" s="2">
        <v>1678.7049999999999</v>
      </c>
      <c r="S262" s="2">
        <v>1731.2260000000001</v>
      </c>
      <c r="T262" s="2">
        <v>1810.1590000000001</v>
      </c>
      <c r="U262" s="2">
        <v>1832.799</v>
      </c>
      <c r="V262" s="2">
        <v>1892.008</v>
      </c>
      <c r="W262" s="2">
        <v>1952.2429999999999</v>
      </c>
      <c r="X262" s="2">
        <v>1966.088</v>
      </c>
      <c r="Y262" s="2">
        <v>1973.1780000000001</v>
      </c>
      <c r="Z262" s="2">
        <v>2037.55</v>
      </c>
      <c r="AA262" s="2">
        <v>2079.2950000000001</v>
      </c>
      <c r="AB262" s="2">
        <v>1417.0744208333299</v>
      </c>
      <c r="AC262" s="2"/>
    </row>
    <row r="263" spans="3:29" x14ac:dyDescent="0.35">
      <c r="C263" t="s">
        <v>255</v>
      </c>
      <c r="D263" s="2">
        <v>381.23059999999998</v>
      </c>
      <c r="E263" s="2">
        <v>476.91449999999998</v>
      </c>
      <c r="F263" s="2">
        <v>571.59810000000004</v>
      </c>
      <c r="G263" s="2">
        <v>630.93679999999995</v>
      </c>
      <c r="H263" s="2">
        <v>704.01760000000002</v>
      </c>
      <c r="I263" s="2">
        <v>802.18790000000001</v>
      </c>
      <c r="J263" s="2">
        <v>904.31790000000001</v>
      </c>
      <c r="K263" s="2">
        <v>1010.079</v>
      </c>
      <c r="L263" s="2">
        <v>1119.2170000000001</v>
      </c>
      <c r="M263" s="2">
        <v>1212.8920000000001</v>
      </c>
      <c r="N263" s="2">
        <v>1305.1220000000001</v>
      </c>
      <c r="O263" s="2">
        <v>1383.7280000000001</v>
      </c>
      <c r="P263" s="2">
        <v>1454.835</v>
      </c>
      <c r="Q263" s="2">
        <v>1532.866</v>
      </c>
      <c r="R263" s="2">
        <v>1576.098</v>
      </c>
      <c r="S263" s="2">
        <v>1630.6769999999999</v>
      </c>
      <c r="T263" s="2">
        <v>1684.617</v>
      </c>
      <c r="U263" s="2">
        <v>1731.761</v>
      </c>
      <c r="V263" s="2">
        <v>1795.973</v>
      </c>
      <c r="W263" s="2">
        <v>1852.249</v>
      </c>
      <c r="X263" s="2">
        <v>1874.827</v>
      </c>
      <c r="Y263" s="2">
        <v>2044.0429999999999</v>
      </c>
      <c r="Z263" s="2">
        <v>2217.9969999999998</v>
      </c>
      <c r="AA263" s="2">
        <v>2352.5529999999999</v>
      </c>
      <c r="AB263" s="2">
        <v>1343.7807250000001</v>
      </c>
      <c r="AC263" s="2"/>
    </row>
    <row r="264" spans="3:29" x14ac:dyDescent="0.35">
      <c r="C264" t="s">
        <v>447</v>
      </c>
      <c r="D264" s="2">
        <v>314.43150000000003</v>
      </c>
      <c r="E264" s="2">
        <v>391.18970000000002</v>
      </c>
      <c r="F264" s="2">
        <v>467.98919999999998</v>
      </c>
      <c r="G264" s="2">
        <v>516.01530000000002</v>
      </c>
      <c r="H264" s="2">
        <v>575.25149999999996</v>
      </c>
      <c r="I264" s="2">
        <v>656.58900000000006</v>
      </c>
      <c r="J264" s="2">
        <v>739.32309999999995</v>
      </c>
      <c r="K264" s="2">
        <v>828.41970000000003</v>
      </c>
      <c r="L264" s="2">
        <v>920.96289999999999</v>
      </c>
      <c r="M264" s="2">
        <v>1001.585</v>
      </c>
      <c r="N264" s="2">
        <v>1076.3789999999999</v>
      </c>
      <c r="O264" s="2">
        <v>1141.3499999999999</v>
      </c>
      <c r="P264" s="2">
        <v>1200.4159999999999</v>
      </c>
      <c r="Q264" s="2">
        <v>1262.789</v>
      </c>
      <c r="R264" s="2">
        <v>1308.9380000000001</v>
      </c>
      <c r="S264" s="2">
        <v>1359.7819999999999</v>
      </c>
      <c r="T264" s="2">
        <v>1405.9069999999999</v>
      </c>
      <c r="U264" s="2">
        <v>1454.9970000000001</v>
      </c>
      <c r="V264" s="2">
        <v>1502.617</v>
      </c>
      <c r="W264" s="2">
        <v>1553.26</v>
      </c>
      <c r="X264" s="2">
        <v>1605.2919999999999</v>
      </c>
      <c r="Y264" s="2">
        <v>1662.3009999999999</v>
      </c>
      <c r="Z264" s="2">
        <v>1712.7809999999999</v>
      </c>
      <c r="AA264" s="2">
        <v>1784.7550000000001</v>
      </c>
      <c r="AB264" s="2">
        <v>1101.8050375</v>
      </c>
      <c r="AC264" s="2"/>
    </row>
    <row r="265" spans="3:29" x14ac:dyDescent="0.35">
      <c r="C265" t="s">
        <v>256</v>
      </c>
      <c r="D265" s="2">
        <v>436.31439999999998</v>
      </c>
      <c r="E265" s="2">
        <v>529.96450000000004</v>
      </c>
      <c r="F265" s="2">
        <v>629.94320000000005</v>
      </c>
      <c r="G265" s="2">
        <v>680.46249999999998</v>
      </c>
      <c r="H265" s="2">
        <v>757.71209999999996</v>
      </c>
      <c r="I265" s="2">
        <v>873.3972</v>
      </c>
      <c r="J265" s="2">
        <v>992.03219999999999</v>
      </c>
      <c r="K265" s="2">
        <v>1120.6120000000001</v>
      </c>
      <c r="L265" s="2">
        <v>1255.713</v>
      </c>
      <c r="M265" s="2">
        <v>1369.78</v>
      </c>
      <c r="N265" s="2">
        <v>1479.451</v>
      </c>
      <c r="O265" s="2">
        <v>1566.32</v>
      </c>
      <c r="P265" s="2">
        <v>1639.886</v>
      </c>
      <c r="Q265" s="2">
        <v>1717.6949999999999</v>
      </c>
      <c r="R265" s="2">
        <v>1769.4549999999999</v>
      </c>
      <c r="S265" s="2">
        <v>1829.5119999999999</v>
      </c>
      <c r="T265" s="2">
        <v>1887.2460000000001</v>
      </c>
      <c r="U265" s="2">
        <v>1945.72</v>
      </c>
      <c r="V265" s="2">
        <v>2000.8130000000001</v>
      </c>
      <c r="W265" s="2">
        <v>2051.4859999999999</v>
      </c>
      <c r="X265" s="2">
        <v>2089.319</v>
      </c>
      <c r="Y265" s="2">
        <v>2263.9720000000002</v>
      </c>
      <c r="Z265" s="2">
        <v>2491.3240000000001</v>
      </c>
      <c r="AA265" s="2">
        <v>2764.152</v>
      </c>
      <c r="AB265" s="2">
        <v>1505.9284208333299</v>
      </c>
      <c r="AC265" s="2"/>
    </row>
    <row r="266" spans="3:29" x14ac:dyDescent="0.35">
      <c r="C266" t="s">
        <v>449</v>
      </c>
      <c r="D266" s="2">
        <v>51.793500000000002</v>
      </c>
      <c r="E266" s="2">
        <v>74.833789999999993</v>
      </c>
      <c r="F266" s="2">
        <v>90.006799999999998</v>
      </c>
      <c r="G266" s="2">
        <v>102.5536</v>
      </c>
      <c r="H266" s="2">
        <v>115.68089999999999</v>
      </c>
      <c r="I266" s="2">
        <v>131.47130000000001</v>
      </c>
      <c r="J266" s="2">
        <v>148.18360000000001</v>
      </c>
      <c r="K266" s="2">
        <v>175.90360000000001</v>
      </c>
      <c r="L266" s="2">
        <v>197.34460000000001</v>
      </c>
      <c r="M266" s="2">
        <v>219.8349</v>
      </c>
      <c r="N266" s="2">
        <v>239.83840000000001</v>
      </c>
      <c r="O266" s="2">
        <v>261.72899999999998</v>
      </c>
      <c r="P266" s="2">
        <v>283.60199999999998</v>
      </c>
      <c r="Q266" s="2">
        <v>305.21769999999998</v>
      </c>
      <c r="R266" s="2">
        <v>327.40269999999998</v>
      </c>
      <c r="S266" s="2">
        <v>350.10320000000002</v>
      </c>
      <c r="T266" s="2">
        <v>372.16890000000001</v>
      </c>
      <c r="U266" s="2">
        <v>395.67770000000002</v>
      </c>
      <c r="V266" s="2">
        <v>419.07299999999998</v>
      </c>
      <c r="W266" s="2">
        <v>443.1234</v>
      </c>
      <c r="X266" s="2">
        <v>468.25189999999998</v>
      </c>
      <c r="Y266" s="2">
        <v>490.47660000000002</v>
      </c>
      <c r="Z266" s="2">
        <v>512.53549999999996</v>
      </c>
      <c r="AA266" s="2">
        <v>545.3134</v>
      </c>
      <c r="AB266" s="2">
        <v>280.08833291666599</v>
      </c>
      <c r="AC266" s="2"/>
    </row>
    <row r="267" spans="3:29" x14ac:dyDescent="0.35">
      <c r="C267" t="s">
        <v>257</v>
      </c>
      <c r="D267" s="2">
        <v>2.9108740000000002</v>
      </c>
      <c r="E267" s="2">
        <v>8.4292610000000004E-3</v>
      </c>
      <c r="F267" s="2">
        <v>8.3566730000000006E-2</v>
      </c>
      <c r="G267" s="2">
        <v>0.26159739999999998</v>
      </c>
      <c r="H267" s="2">
        <v>0.16567409999999999</v>
      </c>
      <c r="I267" s="2">
        <v>0.31822820000000002</v>
      </c>
      <c r="J267" s="2">
        <v>0.18764829999999999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0.164000749625</v>
      </c>
      <c r="AC267" s="2"/>
    </row>
    <row r="268" spans="3:29" x14ac:dyDescent="0.35">
      <c r="C268" t="s">
        <v>258</v>
      </c>
      <c r="D268" s="2">
        <v>2020.914</v>
      </c>
      <c r="E268" s="2">
        <v>1882.2339999999999</v>
      </c>
      <c r="F268" s="2">
        <v>2009.076</v>
      </c>
      <c r="G268" s="2">
        <v>2156.1770000000001</v>
      </c>
      <c r="H268" s="2">
        <v>2383.8359999999998</v>
      </c>
      <c r="I268" s="2">
        <v>2640.9140000000002</v>
      </c>
      <c r="J268" s="2">
        <v>2634.8</v>
      </c>
      <c r="K268" s="2">
        <v>2648.2689999999998</v>
      </c>
      <c r="L268" s="2">
        <v>2390.5859999999998</v>
      </c>
      <c r="M268" s="2">
        <v>2768.8939999999998</v>
      </c>
      <c r="N268" s="2">
        <v>2661.6410000000001</v>
      </c>
      <c r="O268" s="2">
        <v>2887.5169999999998</v>
      </c>
      <c r="P268" s="2">
        <v>2945.7220000000002</v>
      </c>
      <c r="Q268" s="2">
        <v>3349.3319999999999</v>
      </c>
      <c r="R268" s="2">
        <v>3373.6460000000002</v>
      </c>
      <c r="S268" s="2">
        <v>3520.31</v>
      </c>
      <c r="T268" s="2">
        <v>3824.4250000000002</v>
      </c>
      <c r="U268" s="2">
        <v>3995.9929999999999</v>
      </c>
      <c r="V268" s="2">
        <v>4180.076</v>
      </c>
      <c r="W268" s="2">
        <v>4477.2950000000001</v>
      </c>
      <c r="X268" s="2">
        <v>4614.8119999999999</v>
      </c>
      <c r="Y268" s="2">
        <v>5097.7330000000002</v>
      </c>
      <c r="Z268" s="2">
        <v>5335.8289999999997</v>
      </c>
      <c r="AA268" s="2">
        <v>5961.9269999999997</v>
      </c>
      <c r="AB268" s="2">
        <v>3323.4149166666598</v>
      </c>
      <c r="AC268" s="2"/>
    </row>
    <row r="269" spans="3:29" x14ac:dyDescent="0.35">
      <c r="C269" t="s">
        <v>259</v>
      </c>
      <c r="D269" s="2">
        <v>78.161000000000001</v>
      </c>
      <c r="E269" s="2">
        <v>100.60639999999999</v>
      </c>
      <c r="F269" s="2">
        <v>100.3154</v>
      </c>
      <c r="G269" s="2">
        <v>122.77630000000001</v>
      </c>
      <c r="H269" s="2">
        <v>122.72629999999999</v>
      </c>
      <c r="I269" s="2">
        <v>122.59269999999999</v>
      </c>
      <c r="J269" s="2">
        <v>145.06319999999999</v>
      </c>
      <c r="K269" s="2">
        <v>144.7259</v>
      </c>
      <c r="L269" s="2">
        <v>144.81540000000001</v>
      </c>
      <c r="M269" s="2">
        <v>167.2407</v>
      </c>
      <c r="N269" s="2">
        <v>167.08</v>
      </c>
      <c r="O269" s="2">
        <v>166.9254</v>
      </c>
      <c r="P269" s="2">
        <v>189.0866</v>
      </c>
      <c r="Q269" s="2">
        <v>188.6292</v>
      </c>
      <c r="R269" s="2">
        <v>188.17750000000001</v>
      </c>
      <c r="S269" s="2">
        <v>210.34729999999999</v>
      </c>
      <c r="T269" s="2">
        <v>210.2533</v>
      </c>
      <c r="U269" s="2">
        <v>210.1874</v>
      </c>
      <c r="V269" s="2">
        <v>232.47229999999999</v>
      </c>
      <c r="W269" s="2">
        <v>232.55160000000001</v>
      </c>
      <c r="X269" s="2">
        <v>232.53749999999999</v>
      </c>
      <c r="Y269" s="2">
        <v>254.71979999999999</v>
      </c>
      <c r="Z269" s="2">
        <v>254.65219999999999</v>
      </c>
      <c r="AA269" s="2">
        <v>254.88239999999999</v>
      </c>
      <c r="AB269" s="2">
        <v>176.73024166666599</v>
      </c>
      <c r="AC269" s="2"/>
    </row>
    <row r="270" spans="3:29" x14ac:dyDescent="0.35">
      <c r="C270" t="s">
        <v>260</v>
      </c>
      <c r="D270" s="2">
        <v>7.2348159999999998E-3</v>
      </c>
      <c r="E270" s="2">
        <v>0</v>
      </c>
      <c r="F270" s="2">
        <v>0</v>
      </c>
      <c r="G270" s="2">
        <v>0</v>
      </c>
      <c r="H270" s="2">
        <v>1.418929E-2</v>
      </c>
      <c r="I270" s="2">
        <v>3.5473219999999999E-3</v>
      </c>
      <c r="J270" s="2">
        <v>1.534103E-2</v>
      </c>
      <c r="K270" s="2">
        <v>7.0644200000000001E-3</v>
      </c>
      <c r="L270" s="2">
        <v>0</v>
      </c>
      <c r="M270" s="2">
        <v>7.0946430000000003E-3</v>
      </c>
      <c r="N270" s="2">
        <v>5.0734969999999997E-3</v>
      </c>
      <c r="O270" s="2">
        <v>0</v>
      </c>
      <c r="P270" s="2">
        <v>0</v>
      </c>
      <c r="Q270" s="2">
        <v>1.068183E-2</v>
      </c>
      <c r="R270" s="2">
        <v>1.7967730000000001E-2</v>
      </c>
      <c r="S270" s="2">
        <v>7.222727E-3</v>
      </c>
      <c r="T270" s="2">
        <v>5.4989150000000001E-2</v>
      </c>
      <c r="U270" s="2">
        <v>9.7515229999999994E-2</v>
      </c>
      <c r="V270" s="2">
        <v>0.1347458</v>
      </c>
      <c r="W270" s="2">
        <v>0.25556069999999997</v>
      </c>
      <c r="X270" s="2">
        <v>0.30878139999999998</v>
      </c>
      <c r="Y270" s="2">
        <v>0.34013060000000001</v>
      </c>
      <c r="Z270" s="2">
        <v>0.5179068</v>
      </c>
      <c r="AA270" s="2">
        <v>0.55524479999999998</v>
      </c>
      <c r="AB270" s="2">
        <v>9.8345491041666594E-2</v>
      </c>
      <c r="AC270" s="2"/>
    </row>
    <row r="271" spans="3:29" x14ac:dyDescent="0.35">
      <c r="C271" t="s">
        <v>485</v>
      </c>
      <c r="D271" s="2">
        <v>2080.433</v>
      </c>
      <c r="E271" s="2">
        <v>2057.962</v>
      </c>
      <c r="F271" s="2">
        <v>2063.14</v>
      </c>
      <c r="G271" s="2">
        <v>2071.34</v>
      </c>
      <c r="H271" s="2">
        <v>2080.011</v>
      </c>
      <c r="I271" s="2">
        <v>2078.4949999999999</v>
      </c>
      <c r="J271" s="2">
        <v>2077.2469999999998</v>
      </c>
      <c r="K271" s="2">
        <v>2076.3470000000002</v>
      </c>
      <c r="L271" s="2">
        <v>2082.1419999999998</v>
      </c>
      <c r="M271" s="2">
        <v>2081.4670000000001</v>
      </c>
      <c r="N271" s="2">
        <v>2079.8200000000002</v>
      </c>
      <c r="O271" s="2">
        <v>2082.067</v>
      </c>
      <c r="P271" s="2">
        <v>2079.8890000000001</v>
      </c>
      <c r="Q271" s="2">
        <v>2086.35</v>
      </c>
      <c r="R271" s="2">
        <v>2077.0859999999998</v>
      </c>
      <c r="S271" s="2">
        <v>2078.652</v>
      </c>
      <c r="T271" s="2">
        <v>2079.7600000000002</v>
      </c>
      <c r="U271" s="2">
        <v>2076.5279999999998</v>
      </c>
      <c r="V271" s="2">
        <v>2073.6680000000001</v>
      </c>
      <c r="W271" s="2">
        <v>2079.9830000000002</v>
      </c>
      <c r="X271" s="2">
        <v>2082.056</v>
      </c>
      <c r="Y271" s="2">
        <v>2095.1350000000002</v>
      </c>
      <c r="Z271" s="2">
        <v>2100.9029999999998</v>
      </c>
      <c r="AA271" s="2">
        <v>2094.239</v>
      </c>
      <c r="AB271" s="2">
        <v>2079.7800000000002</v>
      </c>
      <c r="AC271" s="2"/>
    </row>
    <row r="272" spans="3:29" x14ac:dyDescent="0.35">
      <c r="C272" t="s">
        <v>261</v>
      </c>
      <c r="D272" s="2">
        <v>9141.8950000000004</v>
      </c>
      <c r="E272" s="2">
        <v>11819.76</v>
      </c>
      <c r="F272" s="2">
        <v>12921.12</v>
      </c>
      <c r="G272" s="2">
        <v>13916.74</v>
      </c>
      <c r="H272" s="2">
        <v>14691.91</v>
      </c>
      <c r="I272" s="2">
        <v>15383.85</v>
      </c>
      <c r="J272" s="2">
        <v>16069.63</v>
      </c>
      <c r="K272" s="2">
        <v>16768.27</v>
      </c>
      <c r="L272" s="2">
        <v>17467.89</v>
      </c>
      <c r="M272" s="2">
        <v>18054.96</v>
      </c>
      <c r="N272" s="2">
        <v>18682.419999999998</v>
      </c>
      <c r="O272" s="2">
        <v>19246.919999999998</v>
      </c>
      <c r="P272" s="2">
        <v>19849.78</v>
      </c>
      <c r="Q272" s="2">
        <v>20518.18</v>
      </c>
      <c r="R272" s="2">
        <v>21091.37</v>
      </c>
      <c r="S272" s="2">
        <v>21778.14</v>
      </c>
      <c r="T272" s="2">
        <v>22528.880000000001</v>
      </c>
      <c r="U272" s="2">
        <v>23093.37</v>
      </c>
      <c r="V272" s="2">
        <v>23727.27</v>
      </c>
      <c r="W272" s="2">
        <v>24423.98</v>
      </c>
      <c r="X272" s="2">
        <v>24878.57</v>
      </c>
      <c r="Y272" s="2">
        <v>25523.66</v>
      </c>
      <c r="Z272" s="2">
        <v>26159.27</v>
      </c>
      <c r="AA272" s="2">
        <v>26840.16</v>
      </c>
      <c r="AB272" s="2">
        <v>19357.4164583333</v>
      </c>
      <c r="AC272" s="2"/>
    </row>
    <row r="273" spans="3:29" x14ac:dyDescent="0.35">
      <c r="C273" t="s">
        <v>262</v>
      </c>
      <c r="D273" s="2">
        <v>7.2348159999999998E-3</v>
      </c>
      <c r="E273" s="2">
        <v>0</v>
      </c>
      <c r="F273" s="2">
        <v>0</v>
      </c>
      <c r="G273" s="2">
        <v>0</v>
      </c>
      <c r="H273" s="2">
        <v>1.418929E-2</v>
      </c>
      <c r="I273" s="2">
        <v>3.5473219999999999E-3</v>
      </c>
      <c r="J273" s="2">
        <v>1.534103E-2</v>
      </c>
      <c r="K273" s="2">
        <v>7.0644200000000001E-3</v>
      </c>
      <c r="L273" s="2">
        <v>0</v>
      </c>
      <c r="M273" s="2">
        <v>7.0946430000000003E-3</v>
      </c>
      <c r="N273" s="2">
        <v>5.0734969999999997E-3</v>
      </c>
      <c r="O273" s="2">
        <v>0</v>
      </c>
      <c r="P273" s="2">
        <v>0</v>
      </c>
      <c r="Q273" s="2">
        <v>1.068183E-2</v>
      </c>
      <c r="R273" s="2">
        <v>1.7967730000000001E-2</v>
      </c>
      <c r="S273" s="2">
        <v>7.222727E-3</v>
      </c>
      <c r="T273" s="2">
        <v>5.4989150000000001E-2</v>
      </c>
      <c r="U273" s="2">
        <v>9.7515229999999994E-2</v>
      </c>
      <c r="V273" s="2">
        <v>0.1347458</v>
      </c>
      <c r="W273" s="2">
        <v>0.25556069999999997</v>
      </c>
      <c r="X273" s="2">
        <v>0.30878139999999998</v>
      </c>
      <c r="Y273" s="2">
        <v>0.34013060000000001</v>
      </c>
      <c r="Z273" s="2">
        <v>0.5179068</v>
      </c>
      <c r="AA273" s="2">
        <v>0.55524479999999998</v>
      </c>
      <c r="AB273" s="2">
        <v>9.8345491041666594E-2</v>
      </c>
      <c r="AC273" s="2"/>
    </row>
    <row r="274" spans="3:29" x14ac:dyDescent="0.35">
      <c r="C274" t="s">
        <v>263</v>
      </c>
      <c r="D274" s="2">
        <v>41.920259999999999</v>
      </c>
      <c r="E274" s="2">
        <v>41.8369</v>
      </c>
      <c r="F274" s="2">
        <v>41.383969999999998</v>
      </c>
      <c r="G274" s="2">
        <v>41.064660000000003</v>
      </c>
      <c r="H274" s="2">
        <v>41.125419999999998</v>
      </c>
      <c r="I274" s="2">
        <v>40.815759999999997</v>
      </c>
      <c r="J274" s="2">
        <v>40.594799999999999</v>
      </c>
      <c r="K274" s="2">
        <v>40.610689999999998</v>
      </c>
      <c r="L274" s="2">
        <v>40.15898</v>
      </c>
      <c r="M274" s="2">
        <v>40.046289999999999</v>
      </c>
      <c r="N274" s="2">
        <v>40.131680000000003</v>
      </c>
      <c r="O274" s="2">
        <v>39.796500000000002</v>
      </c>
      <c r="P274" s="2">
        <v>39.556939999999997</v>
      </c>
      <c r="Q274" s="2">
        <v>39.565539999999999</v>
      </c>
      <c r="R274" s="2">
        <v>39.08755</v>
      </c>
      <c r="S274" s="2">
        <v>38.739190000000001</v>
      </c>
      <c r="T274" s="2">
        <v>38.473509999999997</v>
      </c>
      <c r="U274" s="2">
        <v>38.06588</v>
      </c>
      <c r="V274" s="2">
        <v>37.68974</v>
      </c>
      <c r="W274" s="2">
        <v>37.412849999999999</v>
      </c>
      <c r="X274" s="2">
        <v>36.9178</v>
      </c>
      <c r="Y274" s="2">
        <v>36.2911</v>
      </c>
      <c r="Z274" s="2">
        <v>35.87706</v>
      </c>
      <c r="AA274" s="2">
        <v>35.585529999999999</v>
      </c>
      <c r="AB274" s="2">
        <v>39.281191666666601</v>
      </c>
      <c r="AC274" s="2"/>
    </row>
    <row r="275" spans="3:29" x14ac:dyDescent="0.35">
      <c r="C275" t="s">
        <v>264</v>
      </c>
      <c r="D275" s="2">
        <v>146.7722</v>
      </c>
      <c r="E275" s="2">
        <v>146.4118</v>
      </c>
      <c r="F275" s="2">
        <v>144.19059999999999</v>
      </c>
      <c r="G275" s="2">
        <v>142.34620000000001</v>
      </c>
      <c r="H275" s="2">
        <v>142.88939999999999</v>
      </c>
      <c r="I275" s="2">
        <v>141.09899999999999</v>
      </c>
      <c r="J275" s="2">
        <v>140.12710000000001</v>
      </c>
      <c r="K275" s="2">
        <v>139.8716</v>
      </c>
      <c r="L275" s="2">
        <v>137.3706</v>
      </c>
      <c r="M275" s="2">
        <v>136.4665</v>
      </c>
      <c r="N275" s="2">
        <v>136.3905</v>
      </c>
      <c r="O275" s="2">
        <v>134.9041</v>
      </c>
      <c r="P275" s="2">
        <v>133.60230000000001</v>
      </c>
      <c r="Q275" s="2">
        <v>133.7396</v>
      </c>
      <c r="R275" s="2">
        <v>130.93700000000001</v>
      </c>
      <c r="S275" s="2">
        <v>128.42869999999999</v>
      </c>
      <c r="T275" s="2">
        <v>126.67659999999999</v>
      </c>
      <c r="U275" s="2">
        <v>124.52460000000001</v>
      </c>
      <c r="V275" s="2">
        <v>122.413</v>
      </c>
      <c r="W275" s="2">
        <v>120.9294</v>
      </c>
      <c r="X275" s="2">
        <v>118.2604</v>
      </c>
      <c r="Y275" s="2">
        <v>114.0963</v>
      </c>
      <c r="Z275" s="2">
        <v>111.5998</v>
      </c>
      <c r="AA275" s="2">
        <v>110.2088</v>
      </c>
      <c r="AB275" s="2">
        <v>131.844004166666</v>
      </c>
      <c r="AC275" s="2"/>
    </row>
    <row r="276" spans="3:29" x14ac:dyDescent="0.35">
      <c r="C276" t="s">
        <v>265</v>
      </c>
      <c r="D276" s="2">
        <v>18000.13</v>
      </c>
      <c r="E276" s="2">
        <v>15306.04</v>
      </c>
      <c r="F276" s="2">
        <v>15094.75</v>
      </c>
      <c r="G276" s="2">
        <v>15192.58</v>
      </c>
      <c r="H276" s="2">
        <v>13476.58</v>
      </c>
      <c r="I276" s="2">
        <v>13130.92</v>
      </c>
      <c r="J276" s="2">
        <v>11827.84</v>
      </c>
      <c r="K276" s="2">
        <v>11217.89</v>
      </c>
      <c r="L276" s="2">
        <v>10109.52</v>
      </c>
      <c r="M276" s="2">
        <v>7769.5910000000003</v>
      </c>
      <c r="N276" s="2">
        <v>7797.3379999999997</v>
      </c>
      <c r="O276" s="2">
        <v>6630.616</v>
      </c>
      <c r="P276" s="2">
        <v>6566.549</v>
      </c>
      <c r="Q276" s="2">
        <v>6486.6840000000002</v>
      </c>
      <c r="R276" s="2">
        <v>6335.9809999999998</v>
      </c>
      <c r="S276" s="2">
        <v>5539.8050000000003</v>
      </c>
      <c r="T276" s="2">
        <v>4899.3609999999999</v>
      </c>
      <c r="U276" s="2">
        <v>4807.3530000000001</v>
      </c>
      <c r="V276" s="2">
        <v>4477.3209999999999</v>
      </c>
      <c r="W276" s="2">
        <v>4406.6959999999999</v>
      </c>
      <c r="X276" s="2">
        <v>3961.489</v>
      </c>
      <c r="Y276" s="2">
        <v>3026.569</v>
      </c>
      <c r="Z276" s="2">
        <v>2980.0439999999999</v>
      </c>
      <c r="AA276" s="2">
        <v>2988.0219999999999</v>
      </c>
      <c r="AB276" s="2">
        <v>8417.9028749999998</v>
      </c>
      <c r="AC276" s="2"/>
    </row>
    <row r="277" spans="3:29" x14ac:dyDescent="0.35">
      <c r="C277" t="s">
        <v>266</v>
      </c>
      <c r="D277" s="2">
        <v>181.7354</v>
      </c>
      <c r="E277" s="2">
        <v>189.29750000000001</v>
      </c>
      <c r="F277" s="2">
        <v>190.95230000000001</v>
      </c>
      <c r="G277" s="2">
        <v>195.88749999999999</v>
      </c>
      <c r="H277" s="2">
        <v>139.23269999999999</v>
      </c>
      <c r="I277" s="2">
        <v>162.46610000000001</v>
      </c>
      <c r="J277" s="2">
        <v>169.87860000000001</v>
      </c>
      <c r="K277" s="2">
        <v>177.393</v>
      </c>
      <c r="L277" s="2">
        <v>187.9736</v>
      </c>
      <c r="M277" s="2">
        <v>191.0044</v>
      </c>
      <c r="N277" s="2">
        <v>150.26009999999999</v>
      </c>
      <c r="O277" s="2">
        <v>154.66640000000001</v>
      </c>
      <c r="P277" s="2">
        <v>163.70099999999999</v>
      </c>
      <c r="Q277" s="2">
        <v>125.92319999999999</v>
      </c>
      <c r="R277" s="2">
        <v>143.7835</v>
      </c>
      <c r="S277" s="2">
        <v>108.178</v>
      </c>
      <c r="T277" s="2">
        <v>123.4385</v>
      </c>
      <c r="U277" s="2">
        <v>135.86590000000001</v>
      </c>
      <c r="V277" s="2">
        <v>90.925079999999994</v>
      </c>
      <c r="W277" s="2">
        <v>98.708629999999999</v>
      </c>
      <c r="X277" s="2">
        <v>104.4015</v>
      </c>
      <c r="Y277" s="2">
        <v>113.86660000000001</v>
      </c>
      <c r="Z277" s="2">
        <v>117.0527</v>
      </c>
      <c r="AA277" s="2">
        <v>121.76</v>
      </c>
      <c r="AB277" s="2">
        <v>147.43134208333299</v>
      </c>
      <c r="AC277" s="2"/>
    </row>
    <row r="278" spans="3:29" x14ac:dyDescent="0.35">
      <c r="C278" t="s">
        <v>267</v>
      </c>
      <c r="D278" s="2">
        <v>2538.9769999999999</v>
      </c>
      <c r="E278" s="2">
        <v>2574.1610000000001</v>
      </c>
      <c r="F278" s="2">
        <v>2620.7159999999999</v>
      </c>
      <c r="G278" s="2">
        <v>2692.1880000000001</v>
      </c>
      <c r="H278" s="2">
        <v>2742.9029999999998</v>
      </c>
      <c r="I278" s="2">
        <v>2814.143</v>
      </c>
      <c r="J278" s="2">
        <v>2862.0810000000001</v>
      </c>
      <c r="K278" s="2">
        <v>2930.864</v>
      </c>
      <c r="L278" s="2">
        <v>2974.0189999999998</v>
      </c>
      <c r="M278" s="2">
        <v>3035.2579999999998</v>
      </c>
      <c r="N278" s="2">
        <v>3104.9450000000002</v>
      </c>
      <c r="O278" s="2">
        <v>3163.489</v>
      </c>
      <c r="P278" s="2">
        <v>3224.002</v>
      </c>
      <c r="Q278" s="2">
        <v>3208.607</v>
      </c>
      <c r="R278" s="2">
        <v>3216.1260000000002</v>
      </c>
      <c r="S278" s="2">
        <v>3176.634</v>
      </c>
      <c r="T278" s="2">
        <v>3191.7339999999999</v>
      </c>
      <c r="U278" s="2">
        <v>3252.7539999999999</v>
      </c>
      <c r="V278" s="2">
        <v>3358.6869999999999</v>
      </c>
      <c r="W278" s="2">
        <v>3465.3809999999999</v>
      </c>
      <c r="X278" s="2">
        <v>3562.7570000000001</v>
      </c>
      <c r="Y278" s="2">
        <v>3666.5219999999999</v>
      </c>
      <c r="Z278" s="2">
        <v>3808.6610000000001</v>
      </c>
      <c r="AA278" s="2">
        <v>3917.931</v>
      </c>
      <c r="AB278" s="2">
        <v>3129.3141666666602</v>
      </c>
      <c r="AC278" s="2"/>
    </row>
    <row r="279" spans="3:29" x14ac:dyDescent="0.35">
      <c r="C279" t="s">
        <v>268</v>
      </c>
      <c r="D279" s="2">
        <v>386.83159999999998</v>
      </c>
      <c r="E279" s="2">
        <v>260.2586</v>
      </c>
      <c r="F279" s="2">
        <v>254.3776</v>
      </c>
      <c r="G279" s="2">
        <v>208.73699999999999</v>
      </c>
      <c r="H279" s="2">
        <v>191.5446</v>
      </c>
      <c r="I279" s="2">
        <v>175.23699999999999</v>
      </c>
      <c r="J279" s="2">
        <v>179.63730000000001</v>
      </c>
      <c r="K279" s="2">
        <v>199.53639999999999</v>
      </c>
      <c r="L279" s="2">
        <v>161.28370000000001</v>
      </c>
      <c r="M279" s="2">
        <v>196.1765</v>
      </c>
      <c r="N279" s="2">
        <v>225.71860000000001</v>
      </c>
      <c r="O279" s="2">
        <v>187.97550000000001</v>
      </c>
      <c r="P279" s="2">
        <v>175.45480000000001</v>
      </c>
      <c r="Q279" s="2">
        <v>207.8706</v>
      </c>
      <c r="R279" s="2">
        <v>191.87270000000001</v>
      </c>
      <c r="S279" s="2">
        <v>192.86099999999999</v>
      </c>
      <c r="T279" s="2">
        <v>207.286</v>
      </c>
      <c r="U279" s="2">
        <v>212.29339999999999</v>
      </c>
      <c r="V279" s="2">
        <v>207.8656</v>
      </c>
      <c r="W279" s="2">
        <v>210.7473</v>
      </c>
      <c r="X279" s="2">
        <v>227.62219999999999</v>
      </c>
      <c r="Y279" s="2">
        <v>228.66210000000001</v>
      </c>
      <c r="Z279" s="2">
        <v>234.8655</v>
      </c>
      <c r="AA279" s="2">
        <v>240.0908</v>
      </c>
      <c r="AB279" s="2">
        <v>215.20026666666601</v>
      </c>
      <c r="AC279" s="2"/>
    </row>
    <row r="280" spans="3:29" x14ac:dyDescent="0.35">
      <c r="C280" t="s">
        <v>269</v>
      </c>
      <c r="D280" s="2">
        <v>7187.9009999999998</v>
      </c>
      <c r="E280" s="2">
        <v>6540.3050000000003</v>
      </c>
      <c r="F280" s="2">
        <v>6343.473</v>
      </c>
      <c r="G280" s="2">
        <v>5620.8590000000004</v>
      </c>
      <c r="H280" s="2">
        <v>4519.098</v>
      </c>
      <c r="I280" s="2">
        <v>4459.3140000000003</v>
      </c>
      <c r="J280" s="2">
        <v>4908.8389999999999</v>
      </c>
      <c r="K280" s="2">
        <v>4501.9589999999998</v>
      </c>
      <c r="L280" s="2">
        <v>4425.558</v>
      </c>
      <c r="M280" s="2">
        <v>4875.6779999999999</v>
      </c>
      <c r="N280" s="2">
        <v>4486.2359999999999</v>
      </c>
      <c r="O280" s="2">
        <v>4428.9279999999999</v>
      </c>
      <c r="P280" s="2">
        <v>4827.7089999999998</v>
      </c>
      <c r="Q280" s="2">
        <v>4459.9970000000003</v>
      </c>
      <c r="R280" s="2">
        <v>4404.2079999999996</v>
      </c>
      <c r="S280" s="2">
        <v>4776.098</v>
      </c>
      <c r="T280" s="2">
        <v>4410.3059999999996</v>
      </c>
      <c r="U280" s="2">
        <v>4345.5110000000004</v>
      </c>
      <c r="V280" s="2">
        <v>4729.3500000000004</v>
      </c>
      <c r="W280" s="2">
        <v>4356.6530000000002</v>
      </c>
      <c r="X280" s="2">
        <v>4300.625</v>
      </c>
      <c r="Y280" s="2">
        <v>4610.2910000000002</v>
      </c>
      <c r="Z280" s="2">
        <v>3326.1819999999998</v>
      </c>
      <c r="AA280" s="2">
        <v>2674.643</v>
      </c>
      <c r="AB280" s="2">
        <v>4729.9883749999999</v>
      </c>
      <c r="AC280" s="2"/>
    </row>
    <row r="281" spans="3:29" x14ac:dyDescent="0.35">
      <c r="C281" t="s">
        <v>270</v>
      </c>
      <c r="D281" s="2">
        <v>2344.2869999999998</v>
      </c>
      <c r="E281" s="2">
        <v>2350.473</v>
      </c>
      <c r="F281" s="2">
        <v>2346.547</v>
      </c>
      <c r="G281" s="2">
        <v>2350.7600000000002</v>
      </c>
      <c r="H281" s="2">
        <v>2378.6370000000002</v>
      </c>
      <c r="I281" s="2">
        <v>2389.2809999999999</v>
      </c>
      <c r="J281" s="2">
        <v>2397.027</v>
      </c>
      <c r="K281" s="2">
        <v>2412.0230000000001</v>
      </c>
      <c r="L281" s="2">
        <v>2399.7959999999998</v>
      </c>
      <c r="M281" s="2">
        <v>2404.85</v>
      </c>
      <c r="N281" s="2">
        <v>2419.0929999999998</v>
      </c>
      <c r="O281" s="2">
        <v>2430.9560000000001</v>
      </c>
      <c r="P281" s="2">
        <v>2429.9189999999999</v>
      </c>
      <c r="Q281" s="2">
        <v>2443.5140000000001</v>
      </c>
      <c r="R281" s="2">
        <v>2434.337</v>
      </c>
      <c r="S281" s="2">
        <v>2446.674</v>
      </c>
      <c r="T281" s="2">
        <v>2444.953</v>
      </c>
      <c r="U281" s="2">
        <v>2439.297</v>
      </c>
      <c r="V281" s="2">
        <v>2438.819</v>
      </c>
      <c r="W281" s="2">
        <v>2443.8879999999999</v>
      </c>
      <c r="X281" s="2">
        <v>2427.7420000000002</v>
      </c>
      <c r="Y281" s="2">
        <v>2428.2800000000002</v>
      </c>
      <c r="Z281" s="2">
        <v>2442.6930000000002</v>
      </c>
      <c r="AA281" s="2">
        <v>2426.8530000000001</v>
      </c>
      <c r="AB281" s="2">
        <v>2411.279125</v>
      </c>
      <c r="AC281" s="2"/>
    </row>
    <row r="282" spans="3:29" x14ac:dyDescent="0.35">
      <c r="C282" t="s">
        <v>271</v>
      </c>
      <c r="D282" s="2">
        <v>486.39420000000001</v>
      </c>
      <c r="E282" s="2">
        <v>484.86450000000002</v>
      </c>
      <c r="F282" s="2">
        <v>479.48669999999998</v>
      </c>
      <c r="G282" s="2">
        <v>479.37560000000002</v>
      </c>
      <c r="H282" s="2">
        <v>479.49340000000001</v>
      </c>
      <c r="I282" s="2">
        <v>478.63099999999997</v>
      </c>
      <c r="J282" s="2">
        <v>474.83030000000002</v>
      </c>
      <c r="K282" s="2">
        <v>471.81779999999998</v>
      </c>
      <c r="L282" s="2">
        <v>469.10559999999998</v>
      </c>
      <c r="M282" s="2">
        <v>468.6114</v>
      </c>
      <c r="N282" s="2">
        <v>471.18220000000002</v>
      </c>
      <c r="O282" s="2">
        <v>468.22579999999999</v>
      </c>
      <c r="P282" s="2">
        <v>467.25349999999997</v>
      </c>
      <c r="Q282" s="2">
        <v>464.6087</v>
      </c>
      <c r="R282" s="2">
        <v>461.14679999999998</v>
      </c>
      <c r="S282" s="2">
        <v>459.166</v>
      </c>
      <c r="T282" s="2">
        <v>456.68689999999998</v>
      </c>
      <c r="U282" s="2">
        <v>454.721</v>
      </c>
      <c r="V282" s="2">
        <v>451.31610000000001</v>
      </c>
      <c r="W282" s="2">
        <v>445.09820000000002</v>
      </c>
      <c r="X282" s="2">
        <v>440.863</v>
      </c>
      <c r="Y282" s="2">
        <v>437.44389999999999</v>
      </c>
      <c r="Z282" s="2">
        <v>437.7808</v>
      </c>
      <c r="AA282" s="2">
        <v>432.56549999999999</v>
      </c>
      <c r="AB282" s="2">
        <v>463.36120416666603</v>
      </c>
      <c r="AC282" s="2"/>
    </row>
    <row r="283" spans="3:29" x14ac:dyDescent="0.35">
      <c r="C283" t="s">
        <v>272</v>
      </c>
      <c r="D283" s="2">
        <v>31126.26</v>
      </c>
      <c r="E283" s="2">
        <v>27705.4</v>
      </c>
      <c r="F283" s="2">
        <v>27329.38</v>
      </c>
      <c r="G283" s="2">
        <v>26739.48</v>
      </c>
      <c r="H283" s="2">
        <v>23925.65</v>
      </c>
      <c r="I283" s="2">
        <v>23608.21</v>
      </c>
      <c r="J283" s="2">
        <v>22818.42</v>
      </c>
      <c r="K283" s="2">
        <v>21909.73</v>
      </c>
      <c r="L283" s="2">
        <v>20724.259999999998</v>
      </c>
      <c r="M283" s="2">
        <v>18935.48</v>
      </c>
      <c r="N283" s="2">
        <v>18645.16</v>
      </c>
      <c r="O283" s="2">
        <v>17451.54</v>
      </c>
      <c r="P283" s="2">
        <v>17839.2</v>
      </c>
      <c r="Q283" s="2">
        <v>17381.79</v>
      </c>
      <c r="R283" s="2">
        <v>17172.03</v>
      </c>
      <c r="S283" s="2">
        <v>16683.93</v>
      </c>
      <c r="T283" s="2">
        <v>15718.24</v>
      </c>
      <c r="U283" s="2">
        <v>15632.28</v>
      </c>
      <c r="V283" s="2">
        <v>15731.82</v>
      </c>
      <c r="W283" s="2">
        <v>15400.64</v>
      </c>
      <c r="X283" s="2">
        <v>14991.29</v>
      </c>
      <c r="Y283" s="2">
        <v>14476.3</v>
      </c>
      <c r="Z283" s="2">
        <v>13308.57</v>
      </c>
      <c r="AA283" s="2">
        <v>12762.28</v>
      </c>
      <c r="AB283" s="2">
        <v>19500.7225</v>
      </c>
      <c r="AC283" s="2"/>
    </row>
    <row r="284" spans="3:29" x14ac:dyDescent="0.35">
      <c r="C284" t="s">
        <v>273</v>
      </c>
      <c r="D284" s="2">
        <v>-16.680540000000001</v>
      </c>
      <c r="E284" s="2">
        <v>-15.92108</v>
      </c>
      <c r="F284" s="2">
        <v>-41.69061</v>
      </c>
      <c r="G284" s="2">
        <v>-94.637060000000005</v>
      </c>
      <c r="H284" s="2">
        <v>-80.900670000000005</v>
      </c>
      <c r="I284" s="2">
        <v>-107.0106</v>
      </c>
      <c r="J284" s="2">
        <v>-126.03530000000001</v>
      </c>
      <c r="K284" s="2">
        <v>-112.7615</v>
      </c>
      <c r="L284" s="2">
        <v>-121.4064</v>
      </c>
      <c r="M284" s="2">
        <v>-130.5797</v>
      </c>
      <c r="N284" s="2">
        <v>-142.5643</v>
      </c>
      <c r="O284" s="2">
        <v>-159.869</v>
      </c>
      <c r="P284" s="2">
        <v>-179.59479999999999</v>
      </c>
      <c r="Q284" s="2">
        <v>-198.7816</v>
      </c>
      <c r="R284" s="2">
        <v>-215.03960000000001</v>
      </c>
      <c r="S284" s="2">
        <v>-246.44630000000001</v>
      </c>
      <c r="T284" s="2">
        <v>-268.38319999999999</v>
      </c>
      <c r="U284" s="2">
        <v>-276.66500000000002</v>
      </c>
      <c r="V284" s="2">
        <v>-304.37049999999999</v>
      </c>
      <c r="W284" s="2">
        <v>-325.54730000000001</v>
      </c>
      <c r="X284" s="2">
        <v>-342.27249999999998</v>
      </c>
      <c r="Y284" s="2">
        <v>-353.55930000000001</v>
      </c>
      <c r="Z284" s="2">
        <v>-362.96789999999999</v>
      </c>
      <c r="AA284" s="2">
        <v>-377.7552</v>
      </c>
      <c r="AB284" s="2">
        <v>-191.726665</v>
      </c>
      <c r="AC284" s="2"/>
    </row>
    <row r="285" spans="3:29" x14ac:dyDescent="0.35">
      <c r="C285" t="s">
        <v>274</v>
      </c>
      <c r="D285" s="2">
        <v>-1.2827770000000001</v>
      </c>
      <c r="E285" s="2">
        <v>-0.91576619999999997</v>
      </c>
      <c r="F285" s="2">
        <v>-2.8902429999999999</v>
      </c>
      <c r="G285" s="2">
        <v>-4.0946889999999998</v>
      </c>
      <c r="H285" s="2">
        <v>-4.8360890000000003</v>
      </c>
      <c r="I285" s="2">
        <v>-5.3597060000000001</v>
      </c>
      <c r="J285" s="2">
        <v>-5.4754360000000002</v>
      </c>
      <c r="K285" s="2">
        <v>-5.1466979999999998</v>
      </c>
      <c r="L285" s="2">
        <v>-6.6203539999999998</v>
      </c>
      <c r="M285" s="2">
        <v>-9.2824939999999998</v>
      </c>
      <c r="N285" s="2">
        <v>-13.285600000000001</v>
      </c>
      <c r="O285" s="2">
        <v>-17.007480000000001</v>
      </c>
      <c r="P285" s="2">
        <v>-19.410879999999999</v>
      </c>
      <c r="Q285" s="2">
        <v>-19.6692</v>
      </c>
      <c r="R285" s="2">
        <v>-19.796779999999998</v>
      </c>
      <c r="S285" s="2">
        <v>-20.248000000000001</v>
      </c>
      <c r="T285" s="2">
        <v>-20.743040000000001</v>
      </c>
      <c r="U285" s="2">
        <v>-20.894400000000001</v>
      </c>
      <c r="V285" s="2">
        <v>-28.1846</v>
      </c>
      <c r="W285" s="2">
        <v>-32.563299999999998</v>
      </c>
      <c r="X285" s="2">
        <v>-40.456960000000002</v>
      </c>
      <c r="Y285" s="2">
        <v>-41.775419999999997</v>
      </c>
      <c r="Z285" s="2">
        <v>-45.355559999999997</v>
      </c>
      <c r="AA285" s="2">
        <v>-46.361190000000001</v>
      </c>
      <c r="AB285" s="2">
        <v>-17.9856942583333</v>
      </c>
      <c r="AC285" s="2"/>
    </row>
    <row r="286" spans="3:29" x14ac:dyDescent="0.35">
      <c r="C286" t="s">
        <v>275</v>
      </c>
      <c r="D286" s="2">
        <v>-15.39776</v>
      </c>
      <c r="E286" s="2">
        <v>-15.00531</v>
      </c>
      <c r="F286" s="2">
        <v>-38.800370000000001</v>
      </c>
      <c r="G286" s="2">
        <v>-90.542370000000005</v>
      </c>
      <c r="H286" s="2">
        <v>-76.064589999999995</v>
      </c>
      <c r="I286" s="2">
        <v>-101.65089999999999</v>
      </c>
      <c r="J286" s="2">
        <v>-120.5599</v>
      </c>
      <c r="K286" s="2">
        <v>-107.6148</v>
      </c>
      <c r="L286" s="2">
        <v>-114.786</v>
      </c>
      <c r="M286" s="2">
        <v>-121.2972</v>
      </c>
      <c r="N286" s="2">
        <v>-129.27869999999999</v>
      </c>
      <c r="O286" s="2">
        <v>-142.86150000000001</v>
      </c>
      <c r="P286" s="2">
        <v>-160.18389999999999</v>
      </c>
      <c r="Q286" s="2">
        <v>-179.11240000000001</v>
      </c>
      <c r="R286" s="2">
        <v>-195.24279999999999</v>
      </c>
      <c r="S286" s="2">
        <v>-226.19829999999999</v>
      </c>
      <c r="T286" s="2">
        <v>-247.64019999999999</v>
      </c>
      <c r="U286" s="2">
        <v>-255.7706</v>
      </c>
      <c r="V286" s="2">
        <v>-276.1859</v>
      </c>
      <c r="W286" s="2">
        <v>-292.98399999999998</v>
      </c>
      <c r="X286" s="2">
        <v>-301.81549999999999</v>
      </c>
      <c r="Y286" s="2">
        <v>-311.78390000000002</v>
      </c>
      <c r="Z286" s="2">
        <v>-317.61239999999998</v>
      </c>
      <c r="AA286" s="2">
        <v>-331.39400000000001</v>
      </c>
      <c r="AB286" s="2">
        <v>-173.74097083333299</v>
      </c>
      <c r="AC286" s="2"/>
    </row>
    <row r="287" spans="3:29" x14ac:dyDescent="0.35">
      <c r="C287" t="s">
        <v>276</v>
      </c>
      <c r="D287" s="2">
        <v>409.76060000000001</v>
      </c>
      <c r="E287" s="2">
        <v>392.09070000000003</v>
      </c>
      <c r="F287" s="2">
        <v>358.0333</v>
      </c>
      <c r="G287" s="2">
        <v>328.83069999999998</v>
      </c>
      <c r="H287" s="2">
        <v>313.05709999999999</v>
      </c>
      <c r="I287" s="2">
        <v>254.30289999999999</v>
      </c>
      <c r="J287" s="2">
        <v>243.4949</v>
      </c>
      <c r="K287" s="2">
        <v>248.50960000000001</v>
      </c>
      <c r="L287" s="2">
        <v>227.9794</v>
      </c>
      <c r="M287" s="2">
        <v>229.33590000000001</v>
      </c>
      <c r="N287" s="2">
        <v>224.93279999999999</v>
      </c>
      <c r="O287" s="2">
        <v>228.7139</v>
      </c>
      <c r="P287" s="2">
        <v>227.91300000000001</v>
      </c>
      <c r="Q287" s="2">
        <v>221.07159999999999</v>
      </c>
      <c r="R287" s="2">
        <v>220.05439999999999</v>
      </c>
      <c r="S287" s="2">
        <v>215.77359999999999</v>
      </c>
      <c r="T287" s="2">
        <v>209.45439999999999</v>
      </c>
      <c r="U287" s="2">
        <v>203.78559999999999</v>
      </c>
      <c r="V287" s="2">
        <v>198.32759999999999</v>
      </c>
      <c r="W287" s="2">
        <v>197.7705</v>
      </c>
      <c r="X287" s="2">
        <v>188.33070000000001</v>
      </c>
      <c r="Y287" s="2">
        <v>179.79249999999999</v>
      </c>
      <c r="Z287" s="2">
        <v>173.07040000000001</v>
      </c>
      <c r="AA287" s="2">
        <v>170.1617</v>
      </c>
      <c r="AB287" s="2">
        <v>244.35615833333301</v>
      </c>
      <c r="AC287" s="2"/>
    </row>
    <row r="288" spans="3:29" x14ac:dyDescent="0.35">
      <c r="C288" t="s">
        <v>277</v>
      </c>
      <c r="D288" s="2">
        <v>37.84234</v>
      </c>
      <c r="E288" s="2">
        <v>37.770989999999998</v>
      </c>
      <c r="F288" s="2">
        <v>37.241540000000001</v>
      </c>
      <c r="G288" s="2">
        <v>36.72166</v>
      </c>
      <c r="H288" s="2">
        <v>36.729529999999997</v>
      </c>
      <c r="I288" s="2">
        <v>36.331589999999998</v>
      </c>
      <c r="J288" s="2">
        <v>36.064279999999997</v>
      </c>
      <c r="K288" s="2">
        <v>36.081359999999997</v>
      </c>
      <c r="L288" s="2">
        <v>35.381970000000003</v>
      </c>
      <c r="M288" s="2">
        <v>35.102080000000001</v>
      </c>
      <c r="N288" s="2">
        <v>35.173720000000003</v>
      </c>
      <c r="O288" s="2">
        <v>34.635269999999998</v>
      </c>
      <c r="P288" s="2">
        <v>34.34966</v>
      </c>
      <c r="Q288" s="2">
        <v>34.462319999999998</v>
      </c>
      <c r="R288" s="2">
        <v>33.593670000000003</v>
      </c>
      <c r="S288" s="2">
        <v>33.02702</v>
      </c>
      <c r="T288" s="2">
        <v>32.565519999999999</v>
      </c>
      <c r="U288" s="2">
        <v>31.898099999999999</v>
      </c>
      <c r="V288" s="2">
        <v>31.424659999999999</v>
      </c>
      <c r="W288" s="2">
        <v>31.06147</v>
      </c>
      <c r="X288" s="2">
        <v>30.233059999999998</v>
      </c>
      <c r="Y288" s="2">
        <v>29.26389</v>
      </c>
      <c r="Z288" s="2">
        <v>28.724910000000001</v>
      </c>
      <c r="AA288" s="2">
        <v>28.282900000000001</v>
      </c>
      <c r="AB288" s="2">
        <v>33.915146249999999</v>
      </c>
      <c r="AC288" s="2"/>
    </row>
    <row r="289" spans="3:29" x14ac:dyDescent="0.35">
      <c r="C289" t="s">
        <v>453</v>
      </c>
      <c r="D289" s="2">
        <v>0.4017346</v>
      </c>
      <c r="E289" s="2">
        <v>0.32711780000000001</v>
      </c>
      <c r="F289" s="2">
        <v>0.29121750000000002</v>
      </c>
      <c r="G289" s="2">
        <v>0.27238040000000002</v>
      </c>
      <c r="H289" s="2">
        <v>0.25963789999999998</v>
      </c>
      <c r="I289" s="2">
        <v>0.1727321</v>
      </c>
      <c r="J289" s="2">
        <v>0.15183840000000001</v>
      </c>
      <c r="K289" s="2">
        <v>0.17636640000000001</v>
      </c>
      <c r="L289" s="2">
        <v>9.4219520000000001E-2</v>
      </c>
      <c r="M289" s="2">
        <v>8.1965709999999997E-2</v>
      </c>
      <c r="N289" s="2">
        <v>8.4623000000000004E-2</v>
      </c>
      <c r="O289" s="2">
        <v>8.0283259999999995E-2</v>
      </c>
      <c r="P289" s="2">
        <v>7.9570429999999998E-2</v>
      </c>
      <c r="Q289" s="2">
        <v>6.5058459999999999E-2</v>
      </c>
      <c r="R289" s="2">
        <v>3.9054650000000003E-2</v>
      </c>
      <c r="S289" s="2">
        <v>1.67455E-2</v>
      </c>
      <c r="T289" s="2">
        <v>1.21362E-2</v>
      </c>
      <c r="U289" s="2">
        <v>1.026022E-2</v>
      </c>
      <c r="V289" s="2">
        <v>1.7868519999999999E-2</v>
      </c>
      <c r="W289" s="2">
        <v>9.3948439999999994E-3</v>
      </c>
      <c r="X289" s="2">
        <v>8.2451439999999994E-3</v>
      </c>
      <c r="Y289" s="2">
        <v>9.8284180000000002E-3</v>
      </c>
      <c r="Z289" s="2">
        <v>1.2041029999999999E-2</v>
      </c>
      <c r="AA289" s="2">
        <v>4.4102280000000004E-3</v>
      </c>
      <c r="AB289" s="2">
        <v>0.11161375975</v>
      </c>
      <c r="AC289" s="2"/>
    </row>
    <row r="290" spans="3:29" x14ac:dyDescent="0.35">
      <c r="C290" t="s">
        <v>454</v>
      </c>
      <c r="D290" s="2">
        <v>0.4017346</v>
      </c>
      <c r="E290" s="2">
        <v>0.32711780000000001</v>
      </c>
      <c r="F290" s="2">
        <v>0.29121750000000002</v>
      </c>
      <c r="G290" s="2">
        <v>0.27238040000000002</v>
      </c>
      <c r="H290" s="2">
        <v>0.25963789999999998</v>
      </c>
      <c r="I290" s="2">
        <v>0.1727321</v>
      </c>
      <c r="J290" s="2">
        <v>0.15183840000000001</v>
      </c>
      <c r="K290" s="2">
        <v>0.17636640000000001</v>
      </c>
      <c r="L290" s="2">
        <v>9.4219520000000001E-2</v>
      </c>
      <c r="M290" s="2">
        <v>8.1965709999999997E-2</v>
      </c>
      <c r="N290" s="2">
        <v>8.4623000000000004E-2</v>
      </c>
      <c r="O290" s="2">
        <v>8.0283259999999995E-2</v>
      </c>
      <c r="P290" s="2">
        <v>7.9570429999999998E-2</v>
      </c>
      <c r="Q290" s="2">
        <v>6.5058459999999999E-2</v>
      </c>
      <c r="R290" s="2">
        <v>3.9054650000000003E-2</v>
      </c>
      <c r="S290" s="2">
        <v>1.67455E-2</v>
      </c>
      <c r="T290" s="2">
        <v>1.21362E-2</v>
      </c>
      <c r="U290" s="2">
        <v>1.026022E-2</v>
      </c>
      <c r="V290" s="2">
        <v>1.7868519999999999E-2</v>
      </c>
      <c r="W290" s="2">
        <v>9.3948439999999994E-3</v>
      </c>
      <c r="X290" s="2">
        <v>8.2451439999999994E-3</v>
      </c>
      <c r="Y290" s="2">
        <v>9.8284180000000002E-3</v>
      </c>
      <c r="Z290" s="2">
        <v>1.2041029999999999E-2</v>
      </c>
      <c r="AA290" s="2">
        <v>4.4102280000000004E-3</v>
      </c>
      <c r="AB290" s="2">
        <v>0.11161375975</v>
      </c>
      <c r="AC290" s="2"/>
    </row>
    <row r="291" spans="3:29" x14ac:dyDescent="0.35">
      <c r="C291" t="s">
        <v>278</v>
      </c>
      <c r="D291" s="2">
        <v>200.12270000000001</v>
      </c>
      <c r="E291" s="2">
        <v>220.24420000000001</v>
      </c>
      <c r="F291" s="2">
        <v>196.84190000000001</v>
      </c>
      <c r="G291" s="2">
        <v>178.72460000000001</v>
      </c>
      <c r="H291" s="2">
        <v>168.892</v>
      </c>
      <c r="I291" s="2">
        <v>134.1524</v>
      </c>
      <c r="J291" s="2">
        <v>123.9385</v>
      </c>
      <c r="K291" s="2">
        <v>129.22919999999999</v>
      </c>
      <c r="L291" s="2">
        <v>107.5408</v>
      </c>
      <c r="M291" s="2">
        <v>109.3314</v>
      </c>
      <c r="N291" s="2">
        <v>106.30759999999999</v>
      </c>
      <c r="O291" s="2">
        <v>109.21639999999999</v>
      </c>
      <c r="P291" s="2">
        <v>108.78700000000001</v>
      </c>
      <c r="Q291" s="2">
        <v>100.8633</v>
      </c>
      <c r="R291" s="2">
        <v>103.1613</v>
      </c>
      <c r="S291" s="2">
        <v>97.938900000000004</v>
      </c>
      <c r="T291" s="2">
        <v>91.818299999999994</v>
      </c>
      <c r="U291" s="2">
        <v>88.170280000000005</v>
      </c>
      <c r="V291" s="2">
        <v>83.337059999999994</v>
      </c>
      <c r="W291" s="2">
        <v>81.113330000000005</v>
      </c>
      <c r="X291" s="2">
        <v>73.743979999999993</v>
      </c>
      <c r="Y291" s="2">
        <v>64.998769999999993</v>
      </c>
      <c r="Z291" s="2">
        <v>59.180419999999998</v>
      </c>
      <c r="AA291" s="2">
        <v>58.570369999999997</v>
      </c>
      <c r="AB291" s="2">
        <v>116.50936291666601</v>
      </c>
      <c r="AC291" s="2"/>
    </row>
    <row r="292" spans="3:29" x14ac:dyDescent="0.35">
      <c r="C292" t="s">
        <v>279</v>
      </c>
      <c r="D292" s="2">
        <v>3.4923549999999999</v>
      </c>
      <c r="E292" s="2">
        <v>3.488712</v>
      </c>
      <c r="F292" s="2">
        <v>3.4861689999999999</v>
      </c>
      <c r="G292" s="2">
        <v>3.4984060000000001</v>
      </c>
      <c r="H292" s="2">
        <v>3.4926219999999999</v>
      </c>
      <c r="I292" s="2">
        <v>3.4914269999999998</v>
      </c>
      <c r="J292" s="2">
        <v>3.489541</v>
      </c>
      <c r="K292" s="2">
        <v>3.4827340000000002</v>
      </c>
      <c r="L292" s="2">
        <v>3.4859010000000001</v>
      </c>
      <c r="M292" s="2">
        <v>3.4928189999999999</v>
      </c>
      <c r="N292" s="2">
        <v>3.4841700000000002</v>
      </c>
      <c r="O292" s="2">
        <v>3.4804900000000001</v>
      </c>
      <c r="P292" s="2">
        <v>3.4754659999999999</v>
      </c>
      <c r="Q292" s="2">
        <v>3.4676170000000002</v>
      </c>
      <c r="R292" s="2">
        <v>3.478361</v>
      </c>
      <c r="S292" s="2">
        <v>3.4837099999999999</v>
      </c>
      <c r="T292" s="2">
        <v>3.476029</v>
      </c>
      <c r="U292" s="2">
        <v>3.4727190000000001</v>
      </c>
      <c r="V292" s="2">
        <v>3.4721850000000001</v>
      </c>
      <c r="W292" s="2">
        <v>3.4661230000000001</v>
      </c>
      <c r="X292" s="2">
        <v>3.471733</v>
      </c>
      <c r="Y292" s="2">
        <v>3.467746</v>
      </c>
      <c r="Z292" s="2">
        <v>3.4713430000000001</v>
      </c>
      <c r="AA292" s="2">
        <v>3.4612370000000001</v>
      </c>
      <c r="AB292" s="2">
        <v>3.4804006250000001</v>
      </c>
      <c r="AC292" s="2"/>
    </row>
    <row r="293" spans="3:29" x14ac:dyDescent="0.35">
      <c r="C293" t="s">
        <v>280</v>
      </c>
      <c r="D293" s="2">
        <v>5.2447460000000001</v>
      </c>
      <c r="E293" s="2">
        <v>5.3498169999999998E-2</v>
      </c>
      <c r="F293" s="2">
        <v>0.56282869999999996</v>
      </c>
      <c r="G293" s="2">
        <v>1.5840080000000001</v>
      </c>
      <c r="H293" s="2">
        <v>2.0789460000000002</v>
      </c>
      <c r="I293" s="2">
        <v>3.3708960000000001</v>
      </c>
      <c r="J293" s="2">
        <v>3.506227</v>
      </c>
      <c r="K293" s="2">
        <v>3.2355100000000001</v>
      </c>
      <c r="L293" s="2">
        <v>6.2241359999999997</v>
      </c>
      <c r="M293" s="2">
        <v>6.4496529999999996</v>
      </c>
      <c r="N293" s="2">
        <v>4.8774170000000003</v>
      </c>
      <c r="O293" s="2">
        <v>7.1335389999999999</v>
      </c>
      <c r="P293" s="2">
        <v>7.6164610000000001</v>
      </c>
      <c r="Q293" s="2">
        <v>8.465859</v>
      </c>
      <c r="R293" s="2">
        <v>7.3113530000000004</v>
      </c>
      <c r="S293" s="2">
        <v>9.7321539999999995</v>
      </c>
      <c r="T293" s="2">
        <v>10.7689</v>
      </c>
      <c r="U293" s="2">
        <v>10.456860000000001</v>
      </c>
      <c r="V293" s="2">
        <v>11.191240000000001</v>
      </c>
      <c r="W293" s="2">
        <v>13.85718</v>
      </c>
      <c r="X293" s="2">
        <v>13.9107</v>
      </c>
      <c r="Y293" s="2">
        <v>16.70355</v>
      </c>
      <c r="Z293" s="2">
        <v>17.380970000000001</v>
      </c>
      <c r="AA293" s="2">
        <v>16.22156</v>
      </c>
      <c r="AB293" s="2">
        <v>7.8307579945833297</v>
      </c>
      <c r="AC293" s="2"/>
    </row>
    <row r="294" spans="3:29" x14ac:dyDescent="0.35">
      <c r="C294" t="s">
        <v>281</v>
      </c>
      <c r="D294" s="2">
        <v>83.346530000000001</v>
      </c>
      <c r="E294" s="2">
        <v>51.024459999999998</v>
      </c>
      <c r="F294" s="2">
        <v>41.472909999999999</v>
      </c>
      <c r="G294" s="2">
        <v>30.744060000000001</v>
      </c>
      <c r="H294" s="2">
        <v>24.164149999999999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9.6146712500000007</v>
      </c>
      <c r="AC294" s="2"/>
    </row>
    <row r="295" spans="3:29" x14ac:dyDescent="0.35">
      <c r="C295" t="s">
        <v>282</v>
      </c>
      <c r="D295" s="2">
        <v>41.920259999999999</v>
      </c>
      <c r="E295" s="2">
        <v>41.8369</v>
      </c>
      <c r="F295" s="2">
        <v>41.383969999999998</v>
      </c>
      <c r="G295" s="2">
        <v>41.064660000000003</v>
      </c>
      <c r="H295" s="2">
        <v>41.125419999999998</v>
      </c>
      <c r="I295" s="2">
        <v>40.815759999999997</v>
      </c>
      <c r="J295" s="2">
        <v>40.594799999999999</v>
      </c>
      <c r="K295" s="2">
        <v>40.610689999999998</v>
      </c>
      <c r="L295" s="2">
        <v>40.15898</v>
      </c>
      <c r="M295" s="2">
        <v>40.046289999999999</v>
      </c>
      <c r="N295" s="2">
        <v>40.131680000000003</v>
      </c>
      <c r="O295" s="2">
        <v>39.796500000000002</v>
      </c>
      <c r="P295" s="2">
        <v>39.556939999999997</v>
      </c>
      <c r="Q295" s="2">
        <v>39.565539999999999</v>
      </c>
      <c r="R295" s="2">
        <v>39.08755</v>
      </c>
      <c r="S295" s="2">
        <v>38.739190000000001</v>
      </c>
      <c r="T295" s="2">
        <v>38.473509999999997</v>
      </c>
      <c r="U295" s="2">
        <v>38.06588</v>
      </c>
      <c r="V295" s="2">
        <v>37.68974</v>
      </c>
      <c r="W295" s="2">
        <v>37.412849999999999</v>
      </c>
      <c r="X295" s="2">
        <v>36.9178</v>
      </c>
      <c r="Y295" s="2">
        <v>36.2911</v>
      </c>
      <c r="Z295" s="2">
        <v>35.87706</v>
      </c>
      <c r="AA295" s="2">
        <v>35.585529999999999</v>
      </c>
      <c r="AB295" s="2">
        <v>39.281191666666601</v>
      </c>
      <c r="AC295" s="2"/>
    </row>
    <row r="296" spans="3:29" x14ac:dyDescent="0.35">
      <c r="C296" t="s">
        <v>283</v>
      </c>
      <c r="D296" s="2">
        <v>75.633960000000002</v>
      </c>
      <c r="E296" s="2">
        <v>75.442890000000006</v>
      </c>
      <c r="F296" s="2">
        <v>74.285560000000004</v>
      </c>
      <c r="G296" s="2">
        <v>73.214920000000006</v>
      </c>
      <c r="H296" s="2">
        <v>73.303960000000004</v>
      </c>
      <c r="I296" s="2">
        <v>72.472480000000004</v>
      </c>
      <c r="J296" s="2">
        <v>71.965770000000006</v>
      </c>
      <c r="K296" s="2">
        <v>71.951539999999994</v>
      </c>
      <c r="L296" s="2">
        <v>70.56953</v>
      </c>
      <c r="M296" s="2">
        <v>70.015789999999996</v>
      </c>
      <c r="N296" s="2">
        <v>70.131910000000005</v>
      </c>
      <c r="O296" s="2">
        <v>69.087010000000006</v>
      </c>
      <c r="P296" s="2">
        <v>68.477109999999996</v>
      </c>
      <c r="Q296" s="2">
        <v>68.709209999999999</v>
      </c>
      <c r="R296" s="2">
        <v>67.015910000000005</v>
      </c>
      <c r="S296" s="2">
        <v>65.879620000000003</v>
      </c>
      <c r="T296" s="2">
        <v>64.917689999999993</v>
      </c>
      <c r="U296" s="2">
        <v>63.619819999999997</v>
      </c>
      <c r="V296" s="2">
        <v>62.63738</v>
      </c>
      <c r="W296" s="2">
        <v>61.92107</v>
      </c>
      <c r="X296" s="2">
        <v>60.28651</v>
      </c>
      <c r="Y296" s="2">
        <v>58.331319999999998</v>
      </c>
      <c r="Z296" s="2">
        <v>57.16057</v>
      </c>
      <c r="AA296" s="2">
        <v>56.323050000000002</v>
      </c>
      <c r="AB296" s="2">
        <v>67.639774166666598</v>
      </c>
      <c r="AC296" s="2"/>
    </row>
    <row r="297" spans="3:29" x14ac:dyDescent="0.35">
      <c r="C297" t="s">
        <v>284</v>
      </c>
      <c r="D297" s="2">
        <v>734.07569999999998</v>
      </c>
      <c r="E297" s="2">
        <v>675.42</v>
      </c>
      <c r="F297" s="2">
        <v>626.93219999999997</v>
      </c>
      <c r="G297" s="2">
        <v>641.20500000000004</v>
      </c>
      <c r="H297" s="2">
        <v>728.45619999999997</v>
      </c>
      <c r="I297" s="2">
        <v>926.63199999999995</v>
      </c>
      <c r="J297" s="2">
        <v>910.37739999999997</v>
      </c>
      <c r="K297" s="2">
        <v>896.38350000000003</v>
      </c>
      <c r="L297" s="2">
        <v>846.10440000000006</v>
      </c>
      <c r="M297" s="2">
        <v>850.17290000000003</v>
      </c>
      <c r="N297" s="2">
        <v>828.93380000000002</v>
      </c>
      <c r="O297" s="2">
        <v>848.15200000000004</v>
      </c>
      <c r="P297" s="2">
        <v>801.64120000000003</v>
      </c>
      <c r="Q297" s="2">
        <v>798.50390000000004</v>
      </c>
      <c r="R297" s="2">
        <v>783.47609999999997</v>
      </c>
      <c r="S297" s="2">
        <v>868.13890000000004</v>
      </c>
      <c r="T297" s="2">
        <v>829.37739999999997</v>
      </c>
      <c r="U297" s="2">
        <v>830.66430000000003</v>
      </c>
      <c r="V297" s="2">
        <v>815.37</v>
      </c>
      <c r="W297" s="2">
        <v>779.08810000000005</v>
      </c>
      <c r="X297" s="2">
        <v>752.47379999999998</v>
      </c>
      <c r="Y297" s="2">
        <v>768.50130000000001</v>
      </c>
      <c r="Z297" s="2">
        <v>747.62090000000001</v>
      </c>
      <c r="AA297" s="2">
        <v>891.11040000000003</v>
      </c>
      <c r="AB297" s="2">
        <v>799.11714166666604</v>
      </c>
      <c r="AC297" s="2"/>
    </row>
    <row r="298" spans="3:29" x14ac:dyDescent="0.35">
      <c r="C298" t="s">
        <v>285</v>
      </c>
      <c r="D298" s="2">
        <v>89.317549999999997</v>
      </c>
      <c r="E298" s="2">
        <v>89.181579999999997</v>
      </c>
      <c r="F298" s="2">
        <v>89.091059999999999</v>
      </c>
      <c r="G298" s="2">
        <v>89.181299999999993</v>
      </c>
      <c r="H298" s="2">
        <v>89.181299999999993</v>
      </c>
      <c r="I298" s="2">
        <v>89.181299999999993</v>
      </c>
      <c r="J298" s="2">
        <v>89.091059999999999</v>
      </c>
      <c r="K298" s="2">
        <v>89.181299999999993</v>
      </c>
      <c r="L298" s="2">
        <v>89.181299999999993</v>
      </c>
      <c r="M298" s="2">
        <v>89.181299999999993</v>
      </c>
      <c r="N298" s="2">
        <v>89.091059999999999</v>
      </c>
      <c r="O298" s="2">
        <v>89.181299999999993</v>
      </c>
      <c r="P298" s="2">
        <v>89.181299999999993</v>
      </c>
      <c r="Q298" s="2">
        <v>89.181299999999993</v>
      </c>
      <c r="R298" s="2">
        <v>89.091059999999999</v>
      </c>
      <c r="S298" s="2">
        <v>89.181290000000004</v>
      </c>
      <c r="T298" s="2">
        <v>89.181299999999993</v>
      </c>
      <c r="U298" s="2">
        <v>89.181299999999993</v>
      </c>
      <c r="V298" s="2">
        <v>89.091059999999999</v>
      </c>
      <c r="W298" s="2">
        <v>89.181299999999993</v>
      </c>
      <c r="X298" s="2">
        <v>89.181299999999993</v>
      </c>
      <c r="Y298" s="2">
        <v>89.181299999999993</v>
      </c>
      <c r="Z298" s="2">
        <v>89.091059999999999</v>
      </c>
      <c r="AA298" s="2">
        <v>89.181299999999993</v>
      </c>
      <c r="AB298" s="2">
        <v>89.164428333333305</v>
      </c>
      <c r="AC298" s="2"/>
    </row>
    <row r="299" spans="3:29" x14ac:dyDescent="0.35">
      <c r="C299" t="s">
        <v>486</v>
      </c>
      <c r="D299" s="2">
        <v>0</v>
      </c>
      <c r="E299" s="2">
        <v>0</v>
      </c>
      <c r="F299" s="2">
        <v>0</v>
      </c>
      <c r="G299" s="2">
        <v>2.2214610000000001E-3</v>
      </c>
      <c r="H299" s="2">
        <v>2.697489E-3</v>
      </c>
      <c r="I299" s="2">
        <v>4.7602740000000001E-3</v>
      </c>
      <c r="J299" s="2">
        <v>7.5956280000000001E-3</v>
      </c>
      <c r="K299" s="2">
        <v>8.0924659999999995E-3</v>
      </c>
      <c r="L299" s="2">
        <v>2.95137E-2</v>
      </c>
      <c r="M299" s="2">
        <v>4.1255710000000001E-2</v>
      </c>
      <c r="N299" s="2">
        <v>1.6140709999999999E-2</v>
      </c>
      <c r="O299" s="2">
        <v>8.4950419999999999E-2</v>
      </c>
      <c r="P299" s="2">
        <v>9.1555940000000002E-2</v>
      </c>
      <c r="Q299" s="2">
        <v>9.8222519999999994E-2</v>
      </c>
      <c r="R299" s="2">
        <v>6.8518899999999994E-2</v>
      </c>
      <c r="S299" s="2">
        <v>0.1107424</v>
      </c>
      <c r="T299" s="2">
        <v>0.15074199999999999</v>
      </c>
      <c r="U299" s="2">
        <v>0.1383721</v>
      </c>
      <c r="V299" s="2">
        <v>0.1746955</v>
      </c>
      <c r="W299" s="2">
        <v>0.23824200000000001</v>
      </c>
      <c r="X299" s="2">
        <v>0.2982785</v>
      </c>
      <c r="Y299" s="2">
        <v>0.45221729999999999</v>
      </c>
      <c r="Z299" s="2">
        <v>0.59277550000000001</v>
      </c>
      <c r="AA299" s="2">
        <v>0.55512700000000004</v>
      </c>
      <c r="AB299" s="2">
        <v>0.13194656325000001</v>
      </c>
      <c r="AC299" s="2"/>
    </row>
    <row r="300" spans="3:29" x14ac:dyDescent="0.35">
      <c r="C300" t="s">
        <v>487</v>
      </c>
      <c r="D300" s="2">
        <v>9.7818489999999994</v>
      </c>
      <c r="E300" s="2">
        <v>6.0887630000000001</v>
      </c>
      <c r="F300" s="2">
        <v>6.5321069999999999</v>
      </c>
      <c r="G300" s="2">
        <v>7.1392629999999997</v>
      </c>
      <c r="H300" s="2">
        <v>8.0991569999999999</v>
      </c>
      <c r="I300" s="2">
        <v>8.7928499999999996</v>
      </c>
      <c r="J300" s="2">
        <v>9.0754570000000001</v>
      </c>
      <c r="K300" s="2">
        <v>9.0136909999999997</v>
      </c>
      <c r="L300" s="2">
        <v>10.269439999999999</v>
      </c>
      <c r="M300" s="2">
        <v>10.855</v>
      </c>
      <c r="N300" s="2">
        <v>10.00413</v>
      </c>
      <c r="O300" s="2">
        <v>12.3956</v>
      </c>
      <c r="P300" s="2">
        <v>12.546559999999999</v>
      </c>
      <c r="Q300" s="2">
        <v>13.26117</v>
      </c>
      <c r="R300" s="2">
        <v>12.93347</v>
      </c>
      <c r="S300" s="2">
        <v>15.25803</v>
      </c>
      <c r="T300" s="2">
        <v>15.79622</v>
      </c>
      <c r="U300" s="2">
        <v>16.275919999999999</v>
      </c>
      <c r="V300" s="2">
        <v>16.188770000000002</v>
      </c>
      <c r="W300" s="2">
        <v>17.43216</v>
      </c>
      <c r="X300" s="2">
        <v>18.064990000000002</v>
      </c>
      <c r="Y300" s="2">
        <v>21.791920000000001</v>
      </c>
      <c r="Z300" s="2">
        <v>22.57648</v>
      </c>
      <c r="AA300" s="2">
        <v>20.351610000000001</v>
      </c>
      <c r="AB300" s="2">
        <v>12.9385252916666</v>
      </c>
      <c r="AC300" s="2"/>
    </row>
    <row r="301" spans="3:29" x14ac:dyDescent="0.35">
      <c r="C301" t="s">
        <v>488</v>
      </c>
      <c r="D301" s="2">
        <v>19.309090000000001</v>
      </c>
      <c r="E301" s="2">
        <v>19.309090000000001</v>
      </c>
      <c r="F301" s="2">
        <v>19.30931</v>
      </c>
      <c r="G301" s="2">
        <v>19.309090000000001</v>
      </c>
      <c r="H301" s="2">
        <v>19.309090000000001</v>
      </c>
      <c r="I301" s="2">
        <v>19.309090000000001</v>
      </c>
      <c r="J301" s="2">
        <v>19.30931</v>
      </c>
      <c r="K301" s="2">
        <v>19.309090000000001</v>
      </c>
      <c r="L301" s="2">
        <v>19.309090000000001</v>
      </c>
      <c r="M301" s="2">
        <v>19.309090000000001</v>
      </c>
      <c r="N301" s="2">
        <v>19.30668</v>
      </c>
      <c r="O301" s="2">
        <v>19.306450000000002</v>
      </c>
      <c r="P301" s="2">
        <v>19.298500000000001</v>
      </c>
      <c r="Q301" s="2">
        <v>19.303809999999999</v>
      </c>
      <c r="R301" s="2">
        <v>19.297460000000001</v>
      </c>
      <c r="S301" s="2">
        <v>19.294809999999998</v>
      </c>
      <c r="T301" s="2">
        <v>19.287949999999999</v>
      </c>
      <c r="U301" s="2">
        <v>19.27928</v>
      </c>
      <c r="V301" s="2">
        <v>19.266919999999999</v>
      </c>
      <c r="W301" s="2">
        <v>19.254110000000001</v>
      </c>
      <c r="X301" s="2">
        <v>19.204650000000001</v>
      </c>
      <c r="Y301" s="2">
        <v>19.172139999999999</v>
      </c>
      <c r="Z301" s="2">
        <v>19.174779999999998</v>
      </c>
      <c r="AA301" s="2">
        <v>19.082180000000001</v>
      </c>
      <c r="AB301" s="2">
        <v>19.2758775</v>
      </c>
      <c r="AC301" s="2"/>
    </row>
    <row r="302" spans="3:29" x14ac:dyDescent="0.35">
      <c r="C302" t="s">
        <v>286</v>
      </c>
      <c r="D302" s="2">
        <v>162.84540000000001</v>
      </c>
      <c r="E302" s="2">
        <v>213.42740000000001</v>
      </c>
      <c r="F302" s="2">
        <v>257.76190000000003</v>
      </c>
      <c r="G302" s="2">
        <v>296.66059999999999</v>
      </c>
      <c r="H302" s="2">
        <v>330.71980000000002</v>
      </c>
      <c r="I302" s="2">
        <v>366.72609999999997</v>
      </c>
      <c r="J302" s="2">
        <v>404.10599999999999</v>
      </c>
      <c r="K302" s="2">
        <v>438.82900000000001</v>
      </c>
      <c r="L302" s="2">
        <v>473.9667</v>
      </c>
      <c r="M302" s="2">
        <v>508.62130000000002</v>
      </c>
      <c r="N302" s="2">
        <v>541.4914</v>
      </c>
      <c r="O302" s="2">
        <v>573.81089999999995</v>
      </c>
      <c r="P302" s="2">
        <v>608.71529999999996</v>
      </c>
      <c r="Q302" s="2">
        <v>647.26089999999999</v>
      </c>
      <c r="R302" s="2">
        <v>677.55449999999996</v>
      </c>
      <c r="S302" s="2">
        <v>708.02670000000001</v>
      </c>
      <c r="T302" s="2">
        <v>737.02030000000002</v>
      </c>
      <c r="U302" s="2">
        <v>764.58630000000005</v>
      </c>
      <c r="V302" s="2">
        <v>799.49220000000003</v>
      </c>
      <c r="W302" s="2">
        <v>835.3356</v>
      </c>
      <c r="X302" s="2">
        <v>870.97580000000005</v>
      </c>
      <c r="Y302" s="2">
        <v>918.25459999999998</v>
      </c>
      <c r="Z302" s="2">
        <v>947.65800000000002</v>
      </c>
      <c r="AA302" s="2">
        <v>986.26739999999995</v>
      </c>
      <c r="AB302" s="2">
        <v>586.25475416666598</v>
      </c>
      <c r="AC302" s="2"/>
    </row>
    <row r="303" spans="3:29" x14ac:dyDescent="0.35">
      <c r="C303" t="s">
        <v>287</v>
      </c>
      <c r="D303" s="2">
        <v>261.08330000000001</v>
      </c>
      <c r="E303" s="2">
        <v>261.35570000000001</v>
      </c>
      <c r="F303" s="2">
        <v>261.36529999999999</v>
      </c>
      <c r="G303" s="2">
        <v>261.15109999999999</v>
      </c>
      <c r="H303" s="2">
        <v>261.05399999999997</v>
      </c>
      <c r="I303" s="2">
        <v>261.09859999999998</v>
      </c>
      <c r="J303" s="2">
        <v>261.16899999999998</v>
      </c>
      <c r="K303" s="2">
        <v>261.57819999999998</v>
      </c>
      <c r="L303" s="2">
        <v>261.43470000000002</v>
      </c>
      <c r="M303" s="2">
        <v>261.15109999999999</v>
      </c>
      <c r="N303" s="2">
        <v>260.87220000000002</v>
      </c>
      <c r="O303" s="2">
        <v>261.08330000000001</v>
      </c>
      <c r="P303" s="2">
        <v>261.35570000000001</v>
      </c>
      <c r="Q303" s="2">
        <v>261.57819999999998</v>
      </c>
      <c r="R303" s="2">
        <v>261.15809999999999</v>
      </c>
      <c r="S303" s="2">
        <v>261.05399999999997</v>
      </c>
      <c r="T303" s="2">
        <v>261.09859999999998</v>
      </c>
      <c r="U303" s="2">
        <v>261.08330000000001</v>
      </c>
      <c r="V303" s="2">
        <v>261.29059999999998</v>
      </c>
      <c r="W303" s="2">
        <v>261.4271</v>
      </c>
      <c r="X303" s="2">
        <v>261.15109999999999</v>
      </c>
      <c r="Y303" s="2">
        <v>261.05220000000003</v>
      </c>
      <c r="Z303" s="2">
        <v>260.8535</v>
      </c>
      <c r="AA303" s="2">
        <v>261.35570000000001</v>
      </c>
      <c r="AB303" s="2">
        <v>261.20227499999999</v>
      </c>
      <c r="AC303" s="2"/>
    </row>
    <row r="304" spans="3:29" x14ac:dyDescent="0.35">
      <c r="C304" t="s">
        <v>288</v>
      </c>
      <c r="D304" s="2">
        <v>1.394577</v>
      </c>
      <c r="E304" s="2">
        <v>0.2424017</v>
      </c>
      <c r="F304" s="2">
        <v>1.3402019999999999</v>
      </c>
      <c r="G304" s="2">
        <v>2.4204789999999998</v>
      </c>
      <c r="H304" s="2">
        <v>5.1885019999999997</v>
      </c>
      <c r="I304" s="2">
        <v>6.2570290000000002</v>
      </c>
      <c r="J304" s="2">
        <v>7.7071500000000004</v>
      </c>
      <c r="K304" s="2">
        <v>5.1986889999999999</v>
      </c>
      <c r="L304" s="2">
        <v>12.20172</v>
      </c>
      <c r="M304" s="2">
        <v>10.807969999999999</v>
      </c>
      <c r="N304" s="2">
        <v>6.782559</v>
      </c>
      <c r="O304" s="2">
        <v>8.9791340000000002</v>
      </c>
      <c r="P304" s="2">
        <v>8.7309900000000003</v>
      </c>
      <c r="Q304" s="2">
        <v>9.3216330000000003</v>
      </c>
      <c r="R304" s="2">
        <v>6.9057240000000002</v>
      </c>
      <c r="S304" s="2">
        <v>10.372629999999999</v>
      </c>
      <c r="T304" s="2">
        <v>11.12374</v>
      </c>
      <c r="U304" s="2">
        <v>10.82837</v>
      </c>
      <c r="V304" s="2">
        <v>12.192539999999999</v>
      </c>
      <c r="W304" s="2">
        <v>14.868840000000001</v>
      </c>
      <c r="X304" s="2">
        <v>15.583780000000001</v>
      </c>
      <c r="Y304" s="2">
        <v>218.42840000000001</v>
      </c>
      <c r="Z304" s="2">
        <v>226.92699999999999</v>
      </c>
      <c r="AA304" s="2">
        <v>310.83920000000001</v>
      </c>
      <c r="AB304" s="2">
        <v>38.526802487499999</v>
      </c>
      <c r="AC304" s="2"/>
    </row>
    <row r="305" spans="3:29" x14ac:dyDescent="0.35">
      <c r="C305" t="s">
        <v>289</v>
      </c>
      <c r="D305" s="2">
        <v>2759.6990000000001</v>
      </c>
      <c r="E305" s="2">
        <v>2587.1419999999998</v>
      </c>
      <c r="F305" s="2">
        <v>2631.7359999999999</v>
      </c>
      <c r="G305" s="2">
        <v>2457.6840000000002</v>
      </c>
      <c r="H305" s="2">
        <v>2147.5839999999998</v>
      </c>
      <c r="I305" s="2">
        <v>2125.067</v>
      </c>
      <c r="J305" s="2">
        <v>2109.2379999999998</v>
      </c>
      <c r="K305" s="2">
        <v>2093.4859999999999</v>
      </c>
      <c r="L305" s="2">
        <v>2070.5349999999999</v>
      </c>
      <c r="M305" s="2">
        <v>2066.6970000000001</v>
      </c>
      <c r="N305" s="2">
        <v>2062.694</v>
      </c>
      <c r="O305" s="2">
        <v>1727.1690000000001</v>
      </c>
      <c r="P305" s="2">
        <v>1709.271</v>
      </c>
      <c r="Q305" s="2">
        <v>1691.9549999999999</v>
      </c>
      <c r="R305" s="2">
        <v>1654.4880000000001</v>
      </c>
      <c r="S305" s="2">
        <v>984.42150000000004</v>
      </c>
      <c r="T305" s="2">
        <v>956.17280000000005</v>
      </c>
      <c r="U305" s="2">
        <v>913.0566</v>
      </c>
      <c r="V305" s="2">
        <v>902.65920000000006</v>
      </c>
      <c r="W305" s="2">
        <v>893.78920000000005</v>
      </c>
      <c r="X305" s="2">
        <v>847.72249999999997</v>
      </c>
      <c r="Y305" s="2">
        <v>0</v>
      </c>
      <c r="Z305" s="2">
        <v>0</v>
      </c>
      <c r="AA305" s="2">
        <v>0</v>
      </c>
      <c r="AB305" s="2">
        <v>1558.01111666666</v>
      </c>
      <c r="AC305" s="2"/>
    </row>
    <row r="306" spans="3:29" x14ac:dyDescent="0.35">
      <c r="C306" t="s">
        <v>290</v>
      </c>
      <c r="D306" s="2">
        <v>57.1995</v>
      </c>
      <c r="E306" s="2">
        <v>57.1995</v>
      </c>
      <c r="F306" s="2">
        <v>57.1995</v>
      </c>
      <c r="G306" s="2">
        <v>57.1995</v>
      </c>
      <c r="H306" s="2">
        <v>57.1995</v>
      </c>
      <c r="I306" s="2">
        <v>57.1995</v>
      </c>
      <c r="J306" s="2">
        <v>57.1995</v>
      </c>
      <c r="K306" s="2">
        <v>57.1995</v>
      </c>
      <c r="L306" s="2">
        <v>57.1995</v>
      </c>
      <c r="M306" s="2">
        <v>57.19558</v>
      </c>
      <c r="N306" s="2">
        <v>57.187779999999997</v>
      </c>
      <c r="O306" s="2">
        <v>57.191670000000002</v>
      </c>
      <c r="P306" s="2">
        <v>57.155299999999997</v>
      </c>
      <c r="Q306" s="2">
        <v>57.17991</v>
      </c>
      <c r="R306" s="2">
        <v>57.157800000000002</v>
      </c>
      <c r="S306" s="2">
        <v>57.122779999999999</v>
      </c>
      <c r="T306" s="2">
        <v>57.078090000000003</v>
      </c>
      <c r="U306" s="2">
        <v>57.018300000000004</v>
      </c>
      <c r="V306" s="2">
        <v>56.973979999999997</v>
      </c>
      <c r="W306" s="2">
        <v>56.891730000000003</v>
      </c>
      <c r="X306" s="2">
        <v>56.745959999999997</v>
      </c>
      <c r="Y306" s="2">
        <v>56.612090000000002</v>
      </c>
      <c r="Z306" s="2">
        <v>56.617220000000003</v>
      </c>
      <c r="AA306" s="2">
        <v>56.34986</v>
      </c>
      <c r="AB306" s="2">
        <v>57.053064583333303</v>
      </c>
      <c r="AC306" s="2"/>
    </row>
    <row r="307" spans="3:29" x14ac:dyDescent="0.35">
      <c r="C307" t="s">
        <v>291</v>
      </c>
      <c r="D307" s="2">
        <v>7.0312349999999997</v>
      </c>
      <c r="E307" s="2">
        <v>2.5789089999999999</v>
      </c>
      <c r="F307" s="2">
        <v>7.3301170000000004</v>
      </c>
      <c r="G307" s="2">
        <v>9.4388559999999995</v>
      </c>
      <c r="H307" s="2">
        <v>14.75867</v>
      </c>
      <c r="I307" s="2">
        <v>15.43369</v>
      </c>
      <c r="J307" s="2">
        <v>18.74503</v>
      </c>
      <c r="K307" s="2">
        <v>17.368379999999998</v>
      </c>
      <c r="L307" s="2">
        <v>18.009810000000002</v>
      </c>
      <c r="M307" s="2">
        <v>18.168949999999999</v>
      </c>
      <c r="N307" s="2">
        <v>16.552499999999998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6.0590061249999998</v>
      </c>
      <c r="AC307" s="2"/>
    </row>
    <row r="308" spans="3:29" x14ac:dyDescent="0.35">
      <c r="C308" t="s">
        <v>292</v>
      </c>
      <c r="D308" s="2">
        <v>61.513739999999999</v>
      </c>
      <c r="E308" s="2">
        <v>61.513739999999999</v>
      </c>
      <c r="F308" s="2">
        <v>61.513739999999999</v>
      </c>
      <c r="G308" s="2">
        <v>61.513739999999999</v>
      </c>
      <c r="H308" s="2">
        <v>61.513739999999999</v>
      </c>
      <c r="I308" s="2">
        <v>61.513739999999999</v>
      </c>
      <c r="J308" s="2">
        <v>61.513739999999999</v>
      </c>
      <c r="K308" s="2">
        <v>61.513739999999999</v>
      </c>
      <c r="L308" s="2">
        <v>61.513739999999999</v>
      </c>
      <c r="M308" s="2">
        <v>61.513739999999999</v>
      </c>
      <c r="N308" s="2">
        <v>61.505330000000001</v>
      </c>
      <c r="O308" s="2">
        <v>61.505310000000001</v>
      </c>
      <c r="P308" s="2">
        <v>61.480029999999999</v>
      </c>
      <c r="Q308" s="2">
        <v>61.496879999999997</v>
      </c>
      <c r="R308" s="2">
        <v>61.473379999999999</v>
      </c>
      <c r="S308" s="2">
        <v>61.467390000000002</v>
      </c>
      <c r="T308" s="2">
        <v>61.438540000000003</v>
      </c>
      <c r="U308" s="2">
        <v>61.404400000000003</v>
      </c>
      <c r="V308" s="2">
        <v>61.371540000000003</v>
      </c>
      <c r="W308" s="2">
        <v>61.326099999999997</v>
      </c>
      <c r="X308" s="2">
        <v>61.171810000000001</v>
      </c>
      <c r="Y308" s="2">
        <v>61.047600000000003</v>
      </c>
      <c r="Z308" s="2">
        <v>61.06917</v>
      </c>
      <c r="AA308" s="2">
        <v>60.772100000000002</v>
      </c>
      <c r="AB308" s="2">
        <v>61.402790833333299</v>
      </c>
      <c r="AC308" s="2"/>
    </row>
    <row r="309" spans="3:29" x14ac:dyDescent="0.35">
      <c r="C309" t="s">
        <v>515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-0.19740769999999999</v>
      </c>
      <c r="X309" s="2">
        <v>-0.1981762</v>
      </c>
      <c r="Y309" s="2">
        <v>-0.42377290000000001</v>
      </c>
      <c r="Z309" s="2">
        <v>-0.42168369999999999</v>
      </c>
      <c r="AA309" s="2">
        <v>-0.41770230000000003</v>
      </c>
      <c r="AB309" s="2">
        <v>-6.9114283333333304E-2</v>
      </c>
      <c r="AC309" s="2"/>
    </row>
    <row r="310" spans="3:29" x14ac:dyDescent="0.35">
      <c r="C310" t="s">
        <v>293</v>
      </c>
      <c r="D310" s="2">
        <v>298.18860000000001</v>
      </c>
      <c r="E310" s="2">
        <v>324.37450000000001</v>
      </c>
      <c r="F310" s="2">
        <v>356.91419999999999</v>
      </c>
      <c r="G310" s="2">
        <v>366.00330000000002</v>
      </c>
      <c r="H310" s="2">
        <v>391.18200000000002</v>
      </c>
      <c r="I310" s="2">
        <v>436.50380000000001</v>
      </c>
      <c r="J310" s="2">
        <v>481.89420000000001</v>
      </c>
      <c r="K310" s="2">
        <v>536.2115</v>
      </c>
      <c r="L310" s="2">
        <v>593.61900000000003</v>
      </c>
      <c r="M310" s="2">
        <v>639.61220000000003</v>
      </c>
      <c r="N310" s="2">
        <v>681.59410000000003</v>
      </c>
      <c r="O310" s="2">
        <v>714.13980000000004</v>
      </c>
      <c r="P310" s="2">
        <v>738.28689999999995</v>
      </c>
      <c r="Q310" s="2">
        <v>762.12139999999999</v>
      </c>
      <c r="R310" s="2">
        <v>777.97280000000001</v>
      </c>
      <c r="S310" s="2">
        <v>798.25329999999997</v>
      </c>
      <c r="T310" s="2">
        <v>815.39670000000001</v>
      </c>
      <c r="U310" s="2">
        <v>836.81259999999997</v>
      </c>
      <c r="V310" s="2">
        <v>849.70420000000001</v>
      </c>
      <c r="W310" s="2">
        <v>864.24720000000002</v>
      </c>
      <c r="X310" s="2">
        <v>880.43209999999999</v>
      </c>
      <c r="Y310" s="2">
        <v>890.0498</v>
      </c>
      <c r="Z310" s="2">
        <v>910.98519999999996</v>
      </c>
      <c r="AA310" s="2">
        <v>943.79259999999999</v>
      </c>
      <c r="AB310" s="2">
        <v>662.01216666666596</v>
      </c>
      <c r="AC310" s="2"/>
    </row>
    <row r="311" spans="3:29" x14ac:dyDescent="0.35">
      <c r="C311" t="s">
        <v>294</v>
      </c>
      <c r="D311" s="2">
        <v>4458.9660000000003</v>
      </c>
      <c r="E311" s="2">
        <v>4292.5810000000001</v>
      </c>
      <c r="F311" s="2">
        <v>4370.2740000000003</v>
      </c>
      <c r="G311" s="2">
        <v>4259.0600000000004</v>
      </c>
      <c r="H311" s="2">
        <v>4102.317</v>
      </c>
      <c r="I311" s="2">
        <v>4359.8230000000003</v>
      </c>
      <c r="J311" s="2">
        <v>4413.8720000000003</v>
      </c>
      <c r="K311" s="2">
        <v>4467.3990000000003</v>
      </c>
      <c r="L311" s="2">
        <v>4493.8500000000004</v>
      </c>
      <c r="M311" s="2">
        <v>4572.2150000000001</v>
      </c>
      <c r="N311" s="2">
        <v>4612.8109999999997</v>
      </c>
      <c r="O311" s="2">
        <v>4348.3950000000004</v>
      </c>
      <c r="P311" s="2">
        <v>4341.0730000000003</v>
      </c>
      <c r="Q311" s="2">
        <v>4382.5959999999995</v>
      </c>
      <c r="R311" s="2">
        <v>4370.8990000000003</v>
      </c>
      <c r="S311" s="2">
        <v>3839.6019999999999</v>
      </c>
      <c r="T311" s="2">
        <v>3817.7860000000001</v>
      </c>
      <c r="U311" s="2">
        <v>3823.1930000000002</v>
      </c>
      <c r="V311" s="2">
        <v>3844.2330000000002</v>
      </c>
      <c r="W311" s="2">
        <v>3850.8670000000002</v>
      </c>
      <c r="X311" s="2">
        <v>3828.7460000000001</v>
      </c>
      <c r="Y311" s="2">
        <v>3257.2759999999998</v>
      </c>
      <c r="Z311" s="2">
        <v>3294.346</v>
      </c>
      <c r="AA311" s="2">
        <v>3588.0619999999999</v>
      </c>
      <c r="AB311" s="2">
        <v>4124.5934166666602</v>
      </c>
      <c r="AC311" s="2"/>
    </row>
    <row r="312" spans="3:29" x14ac:dyDescent="0.35">
      <c r="C312" t="s">
        <v>295</v>
      </c>
      <c r="D312" s="2">
        <v>1362.913</v>
      </c>
      <c r="E312" s="2">
        <v>1232.9839999999999</v>
      </c>
      <c r="F312" s="2">
        <v>1139.432</v>
      </c>
      <c r="G312" s="2">
        <v>1004.889</v>
      </c>
      <c r="H312" s="2">
        <v>1135.164</v>
      </c>
      <c r="I312" s="2">
        <v>1149.152</v>
      </c>
      <c r="J312" s="2">
        <v>1054.9880000000001</v>
      </c>
      <c r="K312" s="2">
        <v>979.03129999999999</v>
      </c>
      <c r="L312" s="2">
        <v>909.95420000000001</v>
      </c>
      <c r="M312" s="2">
        <v>846.28269999999998</v>
      </c>
      <c r="N312" s="2">
        <v>784.15309999999999</v>
      </c>
      <c r="O312" s="2">
        <v>769.93579999999997</v>
      </c>
      <c r="P312" s="2">
        <v>682.35879999999997</v>
      </c>
      <c r="Q312" s="2">
        <v>652.05190000000005</v>
      </c>
      <c r="R312" s="2">
        <v>651.67550000000006</v>
      </c>
      <c r="S312" s="2">
        <v>601.94510000000002</v>
      </c>
      <c r="T312" s="2">
        <v>618.59760000000006</v>
      </c>
      <c r="U312" s="2">
        <v>594.89700000000005</v>
      </c>
      <c r="V312" s="2">
        <v>533.23500000000001</v>
      </c>
      <c r="W312" s="2">
        <v>542.73099999999999</v>
      </c>
      <c r="X312" s="2">
        <v>550.50459999999998</v>
      </c>
      <c r="Y312" s="2">
        <v>485.3879</v>
      </c>
      <c r="Z312" s="2">
        <v>595.08519999999999</v>
      </c>
      <c r="AA312" s="2">
        <v>508.36219999999997</v>
      </c>
      <c r="AB312" s="2">
        <v>807.73795416666599</v>
      </c>
      <c r="AC312" s="2"/>
    </row>
    <row r="313" spans="3:29" x14ac:dyDescent="0.35">
      <c r="C313" t="s">
        <v>296</v>
      </c>
      <c r="D313" s="2">
        <v>23.279900000000001</v>
      </c>
      <c r="E313" s="2">
        <v>23.372070000000001</v>
      </c>
      <c r="F313" s="2">
        <v>23.031310000000001</v>
      </c>
      <c r="G313" s="2">
        <v>22.9878</v>
      </c>
      <c r="H313" s="2">
        <v>23.055900000000001</v>
      </c>
      <c r="I313" s="2">
        <v>22.849799999999998</v>
      </c>
      <c r="J313" s="2">
        <v>22.692270000000001</v>
      </c>
      <c r="K313" s="2">
        <v>22.664619999999999</v>
      </c>
      <c r="L313" s="2">
        <v>22.308250000000001</v>
      </c>
      <c r="M313" s="2">
        <v>22.204809999999998</v>
      </c>
      <c r="N313" s="2">
        <v>22.33717</v>
      </c>
      <c r="O313" s="2">
        <v>22.025929999999999</v>
      </c>
      <c r="P313" s="2">
        <v>21.894169999999999</v>
      </c>
      <c r="Q313" s="2">
        <v>21.880500000000001</v>
      </c>
      <c r="R313" s="2">
        <v>21.65982</v>
      </c>
      <c r="S313" s="2">
        <v>21.579260000000001</v>
      </c>
      <c r="T313" s="2">
        <v>21.56324</v>
      </c>
      <c r="U313" s="2">
        <v>21.366610000000001</v>
      </c>
      <c r="V313" s="2">
        <v>21.353560000000002</v>
      </c>
      <c r="W313" s="2">
        <v>21.29954</v>
      </c>
      <c r="X313" s="2">
        <v>21.103159999999999</v>
      </c>
      <c r="Y313" s="2">
        <v>20.908370000000001</v>
      </c>
      <c r="Z313" s="2">
        <v>21.189309999999999</v>
      </c>
      <c r="AA313" s="2">
        <v>20.863810000000001</v>
      </c>
      <c r="AB313" s="2">
        <v>22.061299166666601</v>
      </c>
      <c r="AC313" s="2"/>
    </row>
    <row r="314" spans="3:29" x14ac:dyDescent="0.35">
      <c r="C314" t="s">
        <v>297</v>
      </c>
      <c r="D314" s="2">
        <v>8978.7209999999995</v>
      </c>
      <c r="E314" s="2">
        <v>8980.652</v>
      </c>
      <c r="F314" s="2">
        <v>8968.6239999999998</v>
      </c>
      <c r="G314" s="2">
        <v>8973.7759999999998</v>
      </c>
      <c r="H314" s="2">
        <v>8981.9449999999997</v>
      </c>
      <c r="I314" s="2">
        <v>8988.4230000000007</v>
      </c>
      <c r="J314" s="2">
        <v>8994.9210000000003</v>
      </c>
      <c r="K314" s="2">
        <v>8996.9269999999997</v>
      </c>
      <c r="L314" s="2">
        <v>9003.1949999999997</v>
      </c>
      <c r="M314" s="2">
        <v>8991.8819999999996</v>
      </c>
      <c r="N314" s="2">
        <v>9000.3629999999994</v>
      </c>
      <c r="O314" s="2">
        <v>9006.09</v>
      </c>
      <c r="P314" s="2">
        <v>9013.1939999999995</v>
      </c>
      <c r="Q314" s="2">
        <v>9021.9699999999993</v>
      </c>
      <c r="R314" s="2">
        <v>9031.2900000000009</v>
      </c>
      <c r="S314" s="2">
        <v>9039.1039999999994</v>
      </c>
      <c r="T314" s="2">
        <v>9047.4619999999995</v>
      </c>
      <c r="U314" s="2">
        <v>9056.2369999999992</v>
      </c>
      <c r="V314" s="2">
        <v>9065.9789999999994</v>
      </c>
      <c r="W314" s="2">
        <v>9073.3709999999992</v>
      </c>
      <c r="X314" s="2">
        <v>9082.1470000000008</v>
      </c>
      <c r="Y314" s="2">
        <v>9090.5049999999992</v>
      </c>
      <c r="Z314" s="2">
        <v>9100.25</v>
      </c>
      <c r="AA314" s="2">
        <v>9107.6389999999992</v>
      </c>
      <c r="AB314" s="2">
        <v>9024.7777916666601</v>
      </c>
      <c r="AC314" s="2"/>
    </row>
    <row r="315" spans="3:29" x14ac:dyDescent="0.35">
      <c r="C315" t="s">
        <v>489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8.9041099999999997E-5</v>
      </c>
      <c r="V315" s="2">
        <v>0</v>
      </c>
      <c r="W315" s="2">
        <v>8.9041099999999997E-5</v>
      </c>
      <c r="X315" s="2">
        <v>3.5616439999999999E-4</v>
      </c>
      <c r="Y315" s="2">
        <v>4.4520550000000001E-4</v>
      </c>
      <c r="Z315" s="2">
        <v>3.048725E-3</v>
      </c>
      <c r="AA315" s="2">
        <v>3.6506849999999999E-3</v>
      </c>
      <c r="AB315" s="2">
        <v>3.1995258750000001E-4</v>
      </c>
      <c r="AC315" s="2"/>
    </row>
    <row r="316" spans="3:29" x14ac:dyDescent="0.35">
      <c r="C316" t="s">
        <v>298</v>
      </c>
      <c r="D316" s="2">
        <v>2.4970949999999998</v>
      </c>
      <c r="E316" s="2">
        <v>1.9174530000000001</v>
      </c>
      <c r="F316" s="2">
        <v>1.8864369999999999</v>
      </c>
      <c r="G316" s="2">
        <v>1.2825500000000001</v>
      </c>
      <c r="H316" s="2">
        <v>1.4785900000000001</v>
      </c>
      <c r="I316" s="2">
        <v>1.481705</v>
      </c>
      <c r="J316" s="2">
        <v>1.423114</v>
      </c>
      <c r="K316" s="2">
        <v>1.351173</v>
      </c>
      <c r="L316" s="2">
        <v>1.246043</v>
      </c>
      <c r="M316" s="2">
        <v>1.2457180000000001</v>
      </c>
      <c r="N316" s="2">
        <v>1.1404049999999999</v>
      </c>
      <c r="O316" s="2">
        <v>1.0789059999999999</v>
      </c>
      <c r="P316" s="2">
        <v>0.98881240000000004</v>
      </c>
      <c r="Q316" s="2">
        <v>1.203444</v>
      </c>
      <c r="R316" s="2">
        <v>1.1043449999999999</v>
      </c>
      <c r="S316" s="2">
        <v>1.0846830000000001</v>
      </c>
      <c r="T316" s="2">
        <v>1.0716699999999999</v>
      </c>
      <c r="U316" s="2">
        <v>1.2279389999999999</v>
      </c>
      <c r="V316" s="2">
        <v>1.107944</v>
      </c>
      <c r="W316" s="2">
        <v>1.3510089999999999</v>
      </c>
      <c r="X316" s="2">
        <v>1.4418420000000001</v>
      </c>
      <c r="Y316" s="2">
        <v>1.2931029999999999</v>
      </c>
      <c r="Z316" s="2">
        <v>1.820319</v>
      </c>
      <c r="AA316" s="2">
        <v>1.632072</v>
      </c>
      <c r="AB316" s="2">
        <v>1.38984880833333</v>
      </c>
      <c r="AC316" s="2"/>
    </row>
    <row r="317" spans="3:29" x14ac:dyDescent="0.35">
      <c r="C317" t="s">
        <v>490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/>
    </row>
    <row r="318" spans="3:29" x14ac:dyDescent="0.35">
      <c r="C318" t="s">
        <v>491</v>
      </c>
      <c r="D318" s="2">
        <v>37.272419999999997</v>
      </c>
      <c r="E318" s="2">
        <v>37.397959999999998</v>
      </c>
      <c r="F318" s="2">
        <v>36.881070000000001</v>
      </c>
      <c r="G318" s="2">
        <v>36.812829999999998</v>
      </c>
      <c r="H318" s="2">
        <v>36.914349999999999</v>
      </c>
      <c r="I318" s="2">
        <v>36.591079999999998</v>
      </c>
      <c r="J318" s="2">
        <v>36.34216</v>
      </c>
      <c r="K318" s="2">
        <v>36.299999999999997</v>
      </c>
      <c r="L318" s="2">
        <v>35.717739999999999</v>
      </c>
      <c r="M318" s="2">
        <v>35.569070000000004</v>
      </c>
      <c r="N318" s="2">
        <v>35.778509999999997</v>
      </c>
      <c r="O318" s="2">
        <v>35.274760000000001</v>
      </c>
      <c r="P318" s="2">
        <v>35.069049999999997</v>
      </c>
      <c r="Q318" s="2">
        <v>35.038089999999997</v>
      </c>
      <c r="R318" s="2">
        <v>34.703769999999999</v>
      </c>
      <c r="S318" s="2">
        <v>34.57132</v>
      </c>
      <c r="T318" s="2">
        <v>34.53125</v>
      </c>
      <c r="U318" s="2">
        <v>34.217860000000002</v>
      </c>
      <c r="V318" s="2">
        <v>34.196480000000001</v>
      </c>
      <c r="W318" s="2">
        <v>34.108060000000002</v>
      </c>
      <c r="X318" s="2">
        <v>33.788460000000001</v>
      </c>
      <c r="Y318" s="2">
        <v>33.488390000000003</v>
      </c>
      <c r="Z318" s="2">
        <v>33.940939999999998</v>
      </c>
      <c r="AA318" s="2">
        <v>33.430529999999997</v>
      </c>
      <c r="AB318" s="2">
        <v>35.3306729166666</v>
      </c>
      <c r="AC318" s="2"/>
    </row>
    <row r="319" spans="3:29" x14ac:dyDescent="0.35">
      <c r="C319" t="s">
        <v>299</v>
      </c>
      <c r="D319" s="2">
        <v>137.1696</v>
      </c>
      <c r="E319" s="2">
        <v>183.3854</v>
      </c>
      <c r="F319" s="2">
        <v>223.4006</v>
      </c>
      <c r="G319" s="2">
        <v>258.3775</v>
      </c>
      <c r="H319" s="2">
        <v>289.65320000000003</v>
      </c>
      <c r="I319" s="2">
        <v>323.21609999999998</v>
      </c>
      <c r="J319" s="2">
        <v>357.70420000000001</v>
      </c>
      <c r="K319" s="2">
        <v>389.38600000000002</v>
      </c>
      <c r="L319" s="2">
        <v>420.32510000000002</v>
      </c>
      <c r="M319" s="2">
        <v>450.94470000000001</v>
      </c>
      <c r="N319" s="2">
        <v>482.5924</v>
      </c>
      <c r="O319" s="2">
        <v>513.05259999999998</v>
      </c>
      <c r="P319" s="2">
        <v>542.6952</v>
      </c>
      <c r="Q319" s="2">
        <v>577.19190000000003</v>
      </c>
      <c r="R319" s="2">
        <v>599.69960000000003</v>
      </c>
      <c r="S319" s="2">
        <v>626.66</v>
      </c>
      <c r="T319" s="2">
        <v>653.75620000000004</v>
      </c>
      <c r="U319" s="2">
        <v>676.84939999999995</v>
      </c>
      <c r="V319" s="2">
        <v>704.58699999999999</v>
      </c>
      <c r="W319" s="2">
        <v>733.78449999999998</v>
      </c>
      <c r="X319" s="2">
        <v>747.02030000000002</v>
      </c>
      <c r="Y319" s="2">
        <v>796.57910000000004</v>
      </c>
      <c r="Z319" s="2">
        <v>860.82569999999998</v>
      </c>
      <c r="AA319" s="2">
        <v>903.35159999999996</v>
      </c>
      <c r="AB319" s="2">
        <v>518.84199583333304</v>
      </c>
      <c r="AC319" s="2"/>
    </row>
    <row r="320" spans="3:29" x14ac:dyDescent="0.35">
      <c r="C320" t="s">
        <v>300</v>
      </c>
      <c r="D320" s="2">
        <v>5.6808050000000003</v>
      </c>
      <c r="E320" s="2">
        <v>5.6808180000000004</v>
      </c>
      <c r="F320" s="2">
        <v>5.6677460000000002</v>
      </c>
      <c r="G320" s="2">
        <v>5.6806229999999998</v>
      </c>
      <c r="H320" s="2">
        <v>5.6807259999999999</v>
      </c>
      <c r="I320" s="2">
        <v>5.6808880000000004</v>
      </c>
      <c r="J320" s="2">
        <v>5.6678689999999996</v>
      </c>
      <c r="K320" s="2">
        <v>5.6795109999999998</v>
      </c>
      <c r="L320" s="2">
        <v>5.6806520000000003</v>
      </c>
      <c r="M320" s="2">
        <v>5.6710969999999996</v>
      </c>
      <c r="N320" s="2">
        <v>5.6679539999999999</v>
      </c>
      <c r="O320" s="2">
        <v>5.6755120000000003</v>
      </c>
      <c r="P320" s="2">
        <v>5.6675990000000001</v>
      </c>
      <c r="Q320" s="2">
        <v>5.67788</v>
      </c>
      <c r="R320" s="2">
        <v>5.6567170000000004</v>
      </c>
      <c r="S320" s="2">
        <v>5.6524470000000004</v>
      </c>
      <c r="T320" s="2">
        <v>5.6631419999999997</v>
      </c>
      <c r="U320" s="2">
        <v>5.6687750000000001</v>
      </c>
      <c r="V320" s="2">
        <v>5.651802</v>
      </c>
      <c r="W320" s="2">
        <v>5.6505539999999996</v>
      </c>
      <c r="X320" s="2">
        <v>5.6540030000000003</v>
      </c>
      <c r="Y320" s="2">
        <v>5.6490590000000003</v>
      </c>
      <c r="Z320" s="2">
        <v>5.6392490000000004</v>
      </c>
      <c r="AA320" s="2">
        <v>5.6627919999999996</v>
      </c>
      <c r="AB320" s="2">
        <v>5.6670091666666602</v>
      </c>
      <c r="AC320" s="2"/>
    </row>
    <row r="321" spans="3:29" x14ac:dyDescent="0.35">
      <c r="C321" t="s">
        <v>301</v>
      </c>
      <c r="D321" s="2">
        <v>1.8161529999999999</v>
      </c>
      <c r="E321" s="2">
        <v>1.1813089999999999</v>
      </c>
      <c r="F321" s="2">
        <v>1.197309</v>
      </c>
      <c r="G321" s="2">
        <v>0.57833990000000002</v>
      </c>
      <c r="H321" s="2">
        <v>0.71538040000000003</v>
      </c>
      <c r="I321" s="2">
        <v>0.55088879999999996</v>
      </c>
      <c r="J321" s="2">
        <v>0.48987180000000002</v>
      </c>
      <c r="K321" s="2">
        <v>0.39753739999999999</v>
      </c>
      <c r="L321" s="2">
        <v>0.36464869999999999</v>
      </c>
      <c r="M321" s="2">
        <v>0.2768988</v>
      </c>
      <c r="N321" s="2">
        <v>0.33057300000000001</v>
      </c>
      <c r="O321" s="2">
        <v>0.24980089999999999</v>
      </c>
      <c r="P321" s="2">
        <v>0.2601464</v>
      </c>
      <c r="Q321" s="2">
        <v>0.29413650000000002</v>
      </c>
      <c r="R321" s="2">
        <v>0.4152053</v>
      </c>
      <c r="S321" s="2">
        <v>0.2136179</v>
      </c>
      <c r="T321" s="2">
        <v>0.29056130000000002</v>
      </c>
      <c r="U321" s="2">
        <v>0.53961579999999998</v>
      </c>
      <c r="V321" s="2">
        <v>0.38865929999999999</v>
      </c>
      <c r="W321" s="2">
        <v>0.37832510000000003</v>
      </c>
      <c r="X321" s="2">
        <v>0.81910150000000004</v>
      </c>
      <c r="Y321" s="2">
        <v>0.74247890000000005</v>
      </c>
      <c r="Z321" s="2">
        <v>1.820133</v>
      </c>
      <c r="AA321" s="2">
        <v>1.7114750000000001</v>
      </c>
      <c r="AB321" s="2">
        <v>0.66759027916666602</v>
      </c>
      <c r="AC321" s="2"/>
    </row>
    <row r="322" spans="3:29" x14ac:dyDescent="0.35">
      <c r="C322" t="s">
        <v>302</v>
      </c>
      <c r="D322" s="2">
        <v>420.70760000000001</v>
      </c>
      <c r="E322" s="2">
        <v>385.87</v>
      </c>
      <c r="F322" s="2">
        <v>403.52659999999997</v>
      </c>
      <c r="G322" s="2">
        <v>379.79689999999999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66.245879166666597</v>
      </c>
      <c r="AC322" s="2"/>
    </row>
    <row r="323" spans="3:29" x14ac:dyDescent="0.35">
      <c r="C323" t="s">
        <v>303</v>
      </c>
      <c r="D323" s="2">
        <v>1129.1880000000001</v>
      </c>
      <c r="E323" s="2">
        <v>1040.7560000000001</v>
      </c>
      <c r="F323" s="2">
        <v>1007.508</v>
      </c>
      <c r="G323" s="2">
        <v>1105.819</v>
      </c>
      <c r="H323" s="2">
        <v>1029.4359999999999</v>
      </c>
      <c r="I323" s="2">
        <v>996.97299999999996</v>
      </c>
      <c r="J323" s="2">
        <v>1099.6959999999999</v>
      </c>
      <c r="K323" s="2">
        <v>1017.39</v>
      </c>
      <c r="L323" s="2">
        <v>983.71979999999996</v>
      </c>
      <c r="M323" s="2">
        <v>1086.548</v>
      </c>
      <c r="N323" s="2">
        <v>1013.13</v>
      </c>
      <c r="O323" s="2">
        <v>978.49159999999995</v>
      </c>
      <c r="P323" s="2">
        <v>1081.587</v>
      </c>
      <c r="Q323" s="2">
        <v>1004.912</v>
      </c>
      <c r="R323" s="2">
        <v>970.25689999999997</v>
      </c>
      <c r="S323" s="2">
        <v>1072.9010000000001</v>
      </c>
      <c r="T323" s="2">
        <v>991.73149999999998</v>
      </c>
      <c r="U323" s="2">
        <v>960.12540000000001</v>
      </c>
      <c r="V323" s="2">
        <v>1057.857</v>
      </c>
      <c r="W323" s="2">
        <v>982.59479999999996</v>
      </c>
      <c r="X323" s="2">
        <v>950.5068</v>
      </c>
      <c r="Y323" s="2">
        <v>1006.3579999999999</v>
      </c>
      <c r="Z323" s="2">
        <v>0</v>
      </c>
      <c r="AA323" s="2">
        <v>0</v>
      </c>
      <c r="AB323" s="2">
        <v>940.31190833333301</v>
      </c>
      <c r="AC323" s="2"/>
    </row>
    <row r="324" spans="3:29" x14ac:dyDescent="0.35">
      <c r="C324" t="s">
        <v>304</v>
      </c>
      <c r="D324" s="2">
        <v>165.489</v>
      </c>
      <c r="E324" s="2">
        <v>175.92779999999999</v>
      </c>
      <c r="F324" s="2">
        <v>192.77940000000001</v>
      </c>
      <c r="G324" s="2">
        <v>201.6977</v>
      </c>
      <c r="H324" s="2">
        <v>215.48500000000001</v>
      </c>
      <c r="I324" s="2">
        <v>222.76410000000001</v>
      </c>
      <c r="J324" s="2">
        <v>234.0146</v>
      </c>
      <c r="K324" s="2">
        <v>242.11770000000001</v>
      </c>
      <c r="L324" s="2">
        <v>247.31440000000001</v>
      </c>
      <c r="M324" s="2">
        <v>255.61179999999999</v>
      </c>
      <c r="N324" s="2">
        <v>269.14670000000001</v>
      </c>
      <c r="O324" s="2">
        <v>274.44909999999999</v>
      </c>
      <c r="P324" s="2">
        <v>285.29719999999998</v>
      </c>
      <c r="Q324" s="2">
        <v>294.1592</v>
      </c>
      <c r="R324" s="2">
        <v>303.39080000000001</v>
      </c>
      <c r="S324" s="2">
        <v>311.24029999999999</v>
      </c>
      <c r="T324" s="2">
        <v>321.9932</v>
      </c>
      <c r="U324" s="2">
        <v>316.52109999999999</v>
      </c>
      <c r="V324" s="2">
        <v>327.29829999999998</v>
      </c>
      <c r="W324" s="2">
        <v>335.2731</v>
      </c>
      <c r="X324" s="2">
        <v>336.89319999999998</v>
      </c>
      <c r="Y324" s="2">
        <v>341.38409999999999</v>
      </c>
      <c r="Z324" s="2">
        <v>350.77280000000002</v>
      </c>
      <c r="AA324" s="2">
        <v>347.7534</v>
      </c>
      <c r="AB324" s="2">
        <v>273.69891666666598</v>
      </c>
      <c r="AC324" s="2"/>
    </row>
    <row r="325" spans="3:29" x14ac:dyDescent="0.35">
      <c r="C325" t="s">
        <v>305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-3.0799799999999997E-4</v>
      </c>
      <c r="O325" s="2">
        <v>-5.0958899999999996E-3</v>
      </c>
      <c r="P325" s="2">
        <v>-5.7714810000000002E-3</v>
      </c>
      <c r="Q325" s="2">
        <v>-8.5703429999999994E-3</v>
      </c>
      <c r="R325" s="2">
        <v>-9.5094199999999993E-3</v>
      </c>
      <c r="S325" s="2">
        <v>-9.9408389999999999E-3</v>
      </c>
      <c r="T325" s="2">
        <v>-5.9258999999999996E-3</v>
      </c>
      <c r="U325" s="2">
        <v>-8.9950159999999998E-3</v>
      </c>
      <c r="V325" s="2">
        <v>-1.366098E-2</v>
      </c>
      <c r="W325" s="2">
        <v>-1.5416330000000001E-2</v>
      </c>
      <c r="X325" s="2">
        <v>-2.8085260000000001E-2</v>
      </c>
      <c r="Y325" s="2">
        <v>-3.5973570000000003E-2</v>
      </c>
      <c r="Z325" s="2">
        <v>-4.5756860000000003E-2</v>
      </c>
      <c r="AA325" s="2">
        <v>-6.8221729999999994E-2</v>
      </c>
      <c r="AB325" s="2">
        <v>-1.0884650708333299E-2</v>
      </c>
      <c r="AC325" s="2"/>
    </row>
    <row r="326" spans="3:29" x14ac:dyDescent="0.35">
      <c r="C326" t="s">
        <v>306</v>
      </c>
      <c r="D326" s="2">
        <v>-1.7651600000000001</v>
      </c>
      <c r="E326" s="2">
        <v>-1.510327</v>
      </c>
      <c r="F326" s="2">
        <v>-3.3272040000000001</v>
      </c>
      <c r="G326" s="2">
        <v>-7.2768160000000002</v>
      </c>
      <c r="H326" s="2">
        <v>-6.2086990000000002</v>
      </c>
      <c r="I326" s="2">
        <v>-8.5172179999999997</v>
      </c>
      <c r="J326" s="2">
        <v>-10.07164</v>
      </c>
      <c r="K326" s="2">
        <v>-9.2743040000000008</v>
      </c>
      <c r="L326" s="2">
        <v>-11.271750000000001</v>
      </c>
      <c r="M326" s="2">
        <v>-12.018000000000001</v>
      </c>
      <c r="N326" s="2">
        <v>-12.4191</v>
      </c>
      <c r="O326" s="2">
        <v>-13.59586</v>
      </c>
      <c r="P326" s="2">
        <v>-15.309710000000001</v>
      </c>
      <c r="Q326" s="2">
        <v>-17.286390000000001</v>
      </c>
      <c r="R326" s="2">
        <v>-18.619869999999999</v>
      </c>
      <c r="S326" s="2">
        <v>-21.448640000000001</v>
      </c>
      <c r="T326" s="2">
        <v>-23.586870000000001</v>
      </c>
      <c r="U326" s="2">
        <v>-24.652539999999998</v>
      </c>
      <c r="V326" s="2">
        <v>-27.03679</v>
      </c>
      <c r="W326" s="2">
        <v>-29.03004</v>
      </c>
      <c r="X326" s="2">
        <v>-30.547460000000001</v>
      </c>
      <c r="Y326" s="2">
        <v>-32.178809999999999</v>
      </c>
      <c r="Z326" s="2">
        <v>-32.635930000000002</v>
      </c>
      <c r="AA326" s="2">
        <v>-34.562840000000001</v>
      </c>
      <c r="AB326" s="2">
        <v>-16.839665333333301</v>
      </c>
      <c r="AC326" s="2"/>
    </row>
    <row r="327" spans="3:29" x14ac:dyDescent="0.35">
      <c r="C327" t="s">
        <v>307</v>
      </c>
      <c r="D327" s="2">
        <v>1393.222</v>
      </c>
      <c r="E327" s="2">
        <v>1432.3879999999999</v>
      </c>
      <c r="F327" s="2">
        <v>1472.117</v>
      </c>
      <c r="G327" s="2">
        <v>1482.8989999999999</v>
      </c>
      <c r="H327" s="2">
        <v>1519.0319999999999</v>
      </c>
      <c r="I327" s="2">
        <v>1577.7929999999999</v>
      </c>
      <c r="J327" s="2">
        <v>1640.866</v>
      </c>
      <c r="K327" s="2">
        <v>1711.4480000000001</v>
      </c>
      <c r="L327" s="2">
        <v>1776.9280000000001</v>
      </c>
      <c r="M327" s="2">
        <v>1834.319</v>
      </c>
      <c r="N327" s="2">
        <v>1905.866</v>
      </c>
      <c r="O327" s="2">
        <v>1923.0840000000001</v>
      </c>
      <c r="P327" s="2">
        <v>1948.0909999999999</v>
      </c>
      <c r="Q327" s="2">
        <v>1986.875</v>
      </c>
      <c r="R327" s="2">
        <v>1990.68</v>
      </c>
      <c r="S327" s="2">
        <v>2007.614</v>
      </c>
      <c r="T327" s="2">
        <v>2031.8820000000001</v>
      </c>
      <c r="U327" s="2">
        <v>2043.3130000000001</v>
      </c>
      <c r="V327" s="2">
        <v>2063.1480000000001</v>
      </c>
      <c r="W327" s="2">
        <v>2076.3380000000002</v>
      </c>
      <c r="X327" s="2">
        <v>2079.3339999999998</v>
      </c>
      <c r="Y327" s="2">
        <v>2187.7150000000001</v>
      </c>
      <c r="Z327" s="2">
        <v>2362.6680000000001</v>
      </c>
      <c r="AA327" s="2">
        <v>2559.92</v>
      </c>
      <c r="AB327" s="2">
        <v>1875.31416666666</v>
      </c>
      <c r="AC327" s="2"/>
    </row>
    <row r="328" spans="3:29" x14ac:dyDescent="0.35">
      <c r="C328" t="s">
        <v>308</v>
      </c>
      <c r="D328" s="2">
        <v>13652.72</v>
      </c>
      <c r="E328" s="2">
        <v>13493.1</v>
      </c>
      <c r="F328" s="2">
        <v>13463.91</v>
      </c>
      <c r="G328" s="2">
        <v>13456.9</v>
      </c>
      <c r="H328" s="2">
        <v>13217.95</v>
      </c>
      <c r="I328" s="2">
        <v>13300.74</v>
      </c>
      <c r="J328" s="2">
        <v>13421.03</v>
      </c>
      <c r="K328" s="2">
        <v>13373.52</v>
      </c>
      <c r="L328" s="2">
        <v>13374.12</v>
      </c>
      <c r="M328" s="2">
        <v>13495.77</v>
      </c>
      <c r="N328" s="2">
        <v>13483.34</v>
      </c>
      <c r="O328" s="2">
        <v>13489.85</v>
      </c>
      <c r="P328" s="2">
        <v>13573.88</v>
      </c>
      <c r="Q328" s="2">
        <v>13554.2</v>
      </c>
      <c r="R328" s="2">
        <v>13560.27</v>
      </c>
      <c r="S328" s="2">
        <v>13666.82</v>
      </c>
      <c r="T328" s="2">
        <v>13668.2</v>
      </c>
      <c r="U328" s="2">
        <v>13647.48</v>
      </c>
      <c r="V328" s="2">
        <v>13747.25</v>
      </c>
      <c r="W328" s="2">
        <v>13735.51</v>
      </c>
      <c r="X328" s="2">
        <v>13735.07</v>
      </c>
      <c r="Y328" s="2">
        <v>13892.5</v>
      </c>
      <c r="Z328" s="2">
        <v>13243.29</v>
      </c>
      <c r="AA328" s="2">
        <v>13394.58</v>
      </c>
      <c r="AB328" s="2">
        <v>13526.75</v>
      </c>
      <c r="AC328" s="2"/>
    </row>
    <row r="329" spans="3:29" x14ac:dyDescent="0.35">
      <c r="C329" t="s">
        <v>309</v>
      </c>
      <c r="D329" s="2">
        <v>27951.53</v>
      </c>
      <c r="E329" s="2">
        <v>27983.33</v>
      </c>
      <c r="F329" s="2">
        <v>27935.39</v>
      </c>
      <c r="G329" s="2">
        <v>28425.15</v>
      </c>
      <c r="H329" s="2">
        <v>28427.4</v>
      </c>
      <c r="I329" s="2">
        <v>28388.95</v>
      </c>
      <c r="J329" s="2">
        <v>28382.04</v>
      </c>
      <c r="K329" s="2">
        <v>28436.13</v>
      </c>
      <c r="L329" s="2">
        <v>28417.47</v>
      </c>
      <c r="M329" s="2">
        <v>28421.69</v>
      </c>
      <c r="N329" s="2">
        <v>28463.24</v>
      </c>
      <c r="O329" s="2">
        <v>28471.43</v>
      </c>
      <c r="P329" s="2">
        <v>28487.95</v>
      </c>
      <c r="Q329" s="2">
        <v>28507.88</v>
      </c>
      <c r="R329" s="2">
        <v>28510.19</v>
      </c>
      <c r="S329" s="2">
        <v>28513.22</v>
      </c>
      <c r="T329" s="2">
        <v>28530.33</v>
      </c>
      <c r="U329" s="2">
        <v>28548.17</v>
      </c>
      <c r="V329" s="2">
        <v>28567.9</v>
      </c>
      <c r="W329" s="2">
        <v>28587.87</v>
      </c>
      <c r="X329" s="2">
        <v>28611.89</v>
      </c>
      <c r="Y329" s="2">
        <v>28640.19</v>
      </c>
      <c r="Z329" s="2">
        <v>28706.94</v>
      </c>
      <c r="AA329" s="2">
        <v>28713.29</v>
      </c>
      <c r="AB329" s="2">
        <v>28442.89875</v>
      </c>
      <c r="AC329" s="2"/>
    </row>
    <row r="330" spans="3:29" x14ac:dyDescent="0.35">
      <c r="C330" t="s">
        <v>310</v>
      </c>
      <c r="D330" s="2">
        <v>3874.0880000000002</v>
      </c>
      <c r="E330" s="2">
        <v>4622.34</v>
      </c>
      <c r="F330" s="2">
        <v>5276.9560000000001</v>
      </c>
      <c r="G330" s="2">
        <v>5145.55</v>
      </c>
      <c r="H330" s="2">
        <v>6123.7120000000004</v>
      </c>
      <c r="I330" s="2">
        <v>6425.6710000000003</v>
      </c>
      <c r="J330" s="2">
        <v>6853.9939999999997</v>
      </c>
      <c r="K330" s="2">
        <v>7057.7120000000004</v>
      </c>
      <c r="L330" s="2">
        <v>8805.0849999999991</v>
      </c>
      <c r="M330" s="2">
        <v>9130.1939999999995</v>
      </c>
      <c r="N330" s="2">
        <v>9163.4159999999993</v>
      </c>
      <c r="O330" s="2">
        <v>9330.2260000000006</v>
      </c>
      <c r="P330" s="2">
        <v>9158.277</v>
      </c>
      <c r="Q330" s="2">
        <v>9194.3989999999994</v>
      </c>
      <c r="R330" s="2">
        <v>9117.9210000000003</v>
      </c>
      <c r="S330" s="2">
        <v>9282.866</v>
      </c>
      <c r="T330" s="2">
        <v>9324.8760000000002</v>
      </c>
      <c r="U330" s="2">
        <v>9335.17</v>
      </c>
      <c r="V330" s="2">
        <v>9450.9130000000005</v>
      </c>
      <c r="W330" s="2">
        <v>9501.5920000000006</v>
      </c>
      <c r="X330" s="2">
        <v>9639.83</v>
      </c>
      <c r="Y330" s="2">
        <v>9703.268</v>
      </c>
      <c r="Z330" s="2">
        <v>9763.366</v>
      </c>
      <c r="AA330" s="2">
        <v>9948.7459999999992</v>
      </c>
      <c r="AB330" s="2">
        <v>8134.5903333333299</v>
      </c>
      <c r="AC330" s="2"/>
    </row>
    <row r="331" spans="3:29" x14ac:dyDescent="0.35">
      <c r="C331" t="s">
        <v>311</v>
      </c>
      <c r="D331" s="2">
        <v>42.429130000000001</v>
      </c>
      <c r="E331" s="2">
        <v>2.0585710000000002</v>
      </c>
      <c r="F331" s="2">
        <v>3.2155779999999998</v>
      </c>
      <c r="G331" s="2">
        <v>8.2591809999999999</v>
      </c>
      <c r="H331" s="2">
        <v>9.3924489999999992</v>
      </c>
      <c r="I331" s="2">
        <v>17.85144</v>
      </c>
      <c r="J331" s="2">
        <v>8.9392859999999992</v>
      </c>
      <c r="K331" s="2">
        <v>2.1036359999999998</v>
      </c>
      <c r="L331" s="2">
        <v>0.295462</v>
      </c>
      <c r="M331" s="2">
        <v>0.73325910000000005</v>
      </c>
      <c r="N331" s="2">
        <v>0.63813560000000003</v>
      </c>
      <c r="O331" s="2">
        <v>1.2563500000000001</v>
      </c>
      <c r="P331" s="2">
        <v>2.1128490000000002</v>
      </c>
      <c r="Q331" s="2">
        <v>2.1083720000000001</v>
      </c>
      <c r="R331" s="2">
        <v>2.5557319999999999</v>
      </c>
      <c r="S331" s="2">
        <v>2.3961790000000001</v>
      </c>
      <c r="T331" s="2">
        <v>1.2558050000000001</v>
      </c>
      <c r="U331" s="2">
        <v>4.3701179999999997</v>
      </c>
      <c r="V331" s="2">
        <v>6.5119230000000003</v>
      </c>
      <c r="W331" s="2">
        <v>9.8009009999999996</v>
      </c>
      <c r="X331" s="2">
        <v>11.007619999999999</v>
      </c>
      <c r="Y331" s="2">
        <v>19.418980000000001</v>
      </c>
      <c r="Z331" s="2">
        <v>23.351279999999999</v>
      </c>
      <c r="AA331" s="2">
        <v>27.222560000000001</v>
      </c>
      <c r="AB331" s="2">
        <v>8.7201998624999995</v>
      </c>
      <c r="AC331" s="2"/>
    </row>
    <row r="332" spans="3:29" x14ac:dyDescent="0.35">
      <c r="C332" t="s">
        <v>312</v>
      </c>
      <c r="D332" s="2">
        <v>8397.125</v>
      </c>
      <c r="E332" s="2">
        <v>8424.7129999999997</v>
      </c>
      <c r="F332" s="2">
        <v>8411.9490000000005</v>
      </c>
      <c r="G332" s="2">
        <v>8950.5769999999993</v>
      </c>
      <c r="H332" s="2">
        <v>8974.8209999999999</v>
      </c>
      <c r="I332" s="2">
        <v>8951.7630000000008</v>
      </c>
      <c r="J332" s="2">
        <v>8953.5789999999997</v>
      </c>
      <c r="K332" s="2">
        <v>8985.9150000000009</v>
      </c>
      <c r="L332" s="2">
        <v>8964.0969999999998</v>
      </c>
      <c r="M332" s="2">
        <v>8978.6949999999997</v>
      </c>
      <c r="N332" s="2">
        <v>9016.0689999999995</v>
      </c>
      <c r="O332" s="2">
        <v>9023.9549999999999</v>
      </c>
      <c r="P332" s="2">
        <v>9043.9230000000007</v>
      </c>
      <c r="Q332" s="2">
        <v>9061.4869999999992</v>
      </c>
      <c r="R332" s="2">
        <v>9061.18</v>
      </c>
      <c r="S332" s="2">
        <v>9073.7710000000006</v>
      </c>
      <c r="T332" s="2">
        <v>9092.8040000000001</v>
      </c>
      <c r="U332" s="2">
        <v>9099.18</v>
      </c>
      <c r="V332" s="2">
        <v>9118.4979999999996</v>
      </c>
      <c r="W332" s="2">
        <v>9134.2860000000001</v>
      </c>
      <c r="X332" s="2">
        <v>9146.1919999999991</v>
      </c>
      <c r="Y332" s="2">
        <v>9163.9249999999993</v>
      </c>
      <c r="Z332" s="2">
        <v>9215.9950000000008</v>
      </c>
      <c r="AA332" s="2">
        <v>9215.1460000000006</v>
      </c>
      <c r="AB332" s="2">
        <v>8977.4852083333299</v>
      </c>
      <c r="AC332" s="2"/>
    </row>
    <row r="333" spans="3:29" x14ac:dyDescent="0.35">
      <c r="C333" t="s">
        <v>313</v>
      </c>
      <c r="D333" s="2">
        <v>0.20960970000000001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8.7337374999999998E-3</v>
      </c>
      <c r="AC333" s="2"/>
    </row>
    <row r="334" spans="3:29" x14ac:dyDescent="0.35">
      <c r="C334" t="s">
        <v>314</v>
      </c>
      <c r="D334" s="2">
        <v>21.649380000000001</v>
      </c>
      <c r="E334" s="2">
        <v>5.9552800000000001</v>
      </c>
      <c r="F334" s="2">
        <v>4.5262849999999997</v>
      </c>
      <c r="G334" s="2">
        <v>4.2776490000000003</v>
      </c>
      <c r="H334" s="2">
        <v>5.4821309999999999</v>
      </c>
      <c r="I334" s="2">
        <v>5.1797610000000001</v>
      </c>
      <c r="J334" s="2">
        <v>4.0258159999999998</v>
      </c>
      <c r="K334" s="2">
        <v>3.7005270000000001</v>
      </c>
      <c r="L334" s="2">
        <v>0.8093958</v>
      </c>
      <c r="M334" s="2">
        <v>1.609286</v>
      </c>
      <c r="N334" s="2">
        <v>2.0116809999999998</v>
      </c>
      <c r="O334" s="2">
        <v>2.5096620000000001</v>
      </c>
      <c r="P334" s="2">
        <v>2.8133110000000001</v>
      </c>
      <c r="Q334" s="2">
        <v>2.482955</v>
      </c>
      <c r="R334" s="2">
        <v>2.992988</v>
      </c>
      <c r="S334" s="2">
        <v>3.0859130000000001</v>
      </c>
      <c r="T334" s="2">
        <v>3.4005930000000002</v>
      </c>
      <c r="U334" s="2">
        <v>3.6723780000000001</v>
      </c>
      <c r="V334" s="2">
        <v>3.8125149999999999</v>
      </c>
      <c r="W334" s="2">
        <v>4.1680320000000002</v>
      </c>
      <c r="X334" s="2">
        <v>3.65916</v>
      </c>
      <c r="Y334" s="2">
        <v>3.1150709999999999</v>
      </c>
      <c r="Z334" s="2">
        <v>3.3511389999999999</v>
      </c>
      <c r="AA334" s="2">
        <v>3.831715</v>
      </c>
      <c r="AB334" s="2">
        <v>4.2551093250000003</v>
      </c>
      <c r="AC334" s="2"/>
    </row>
    <row r="335" spans="3:29" x14ac:dyDescent="0.35">
      <c r="C335" t="s">
        <v>315</v>
      </c>
      <c r="D335" s="2">
        <v>14.93286</v>
      </c>
      <c r="E335" s="2">
        <v>14.94674</v>
      </c>
      <c r="F335" s="2">
        <v>14.655519999999999</v>
      </c>
      <c r="G335" s="2">
        <v>13.97114</v>
      </c>
      <c r="H335" s="2">
        <v>13.96922</v>
      </c>
      <c r="I335" s="2">
        <v>13.742330000000001</v>
      </c>
      <c r="J335" s="2">
        <v>13.69769</v>
      </c>
      <c r="K335" s="2">
        <v>13.53491</v>
      </c>
      <c r="L335" s="2">
        <v>13.31855</v>
      </c>
      <c r="M335" s="2">
        <v>13.31555</v>
      </c>
      <c r="N335" s="2">
        <v>13.31728</v>
      </c>
      <c r="O335" s="2">
        <v>13.169829999999999</v>
      </c>
      <c r="P335" s="2">
        <v>13.11652</v>
      </c>
      <c r="Q335" s="2">
        <v>12.96461</v>
      </c>
      <c r="R335" s="2">
        <v>12.898020000000001</v>
      </c>
      <c r="S335" s="2">
        <v>12.81382</v>
      </c>
      <c r="T335" s="2">
        <v>12.77501</v>
      </c>
      <c r="U335" s="2">
        <v>12.66342</v>
      </c>
      <c r="V335" s="2">
        <v>12.59477</v>
      </c>
      <c r="W335" s="2">
        <v>12.403230000000001</v>
      </c>
      <c r="X335" s="2">
        <v>12.3222</v>
      </c>
      <c r="Y335" s="2">
        <v>12.16549</v>
      </c>
      <c r="Z335" s="2">
        <v>12.19242</v>
      </c>
      <c r="AA335" s="2">
        <v>11.934900000000001</v>
      </c>
      <c r="AB335" s="2">
        <v>13.2256679166666</v>
      </c>
      <c r="AC335" s="2"/>
    </row>
    <row r="336" spans="3:29" x14ac:dyDescent="0.35">
      <c r="C336" t="s">
        <v>316</v>
      </c>
      <c r="D336" s="2">
        <v>62.981949999999998</v>
      </c>
      <c r="E336" s="2">
        <v>31.550219999999999</v>
      </c>
      <c r="F336" s="2">
        <v>27.49042</v>
      </c>
      <c r="G336" s="2">
        <v>26.900870000000001</v>
      </c>
      <c r="H336" s="2">
        <v>30.489229999999999</v>
      </c>
      <c r="I336" s="2">
        <v>30.52685</v>
      </c>
      <c r="J336" s="2">
        <v>26.525569999999998</v>
      </c>
      <c r="K336" s="2">
        <v>24.864740000000001</v>
      </c>
      <c r="L336" s="2">
        <v>11.74024</v>
      </c>
      <c r="M336" s="2">
        <v>15.98441</v>
      </c>
      <c r="N336" s="2">
        <v>17.161169999999998</v>
      </c>
      <c r="O336" s="2">
        <v>18.255369999999999</v>
      </c>
      <c r="P336" s="2">
        <v>18.634129999999999</v>
      </c>
      <c r="Q336" s="2">
        <v>18.273319999999998</v>
      </c>
      <c r="R336" s="2">
        <v>19.058969999999999</v>
      </c>
      <c r="S336" s="2">
        <v>19.611429999999999</v>
      </c>
      <c r="T336" s="2">
        <v>20.920680000000001</v>
      </c>
      <c r="U336" s="2">
        <v>22.71744</v>
      </c>
      <c r="V336" s="2">
        <v>23.293869999999998</v>
      </c>
      <c r="W336" s="2">
        <v>24.031780000000001</v>
      </c>
      <c r="X336" s="2">
        <v>22.092759999999998</v>
      </c>
      <c r="Y336" s="2">
        <v>20.085319999999999</v>
      </c>
      <c r="Z336" s="2">
        <v>22.829609999999999</v>
      </c>
      <c r="AA336" s="2">
        <v>23.30227</v>
      </c>
      <c r="AB336" s="2">
        <v>24.1384425</v>
      </c>
      <c r="AC336" s="2"/>
    </row>
    <row r="337" spans="3:29" x14ac:dyDescent="0.35">
      <c r="C337" t="s">
        <v>317</v>
      </c>
      <c r="D337" s="2">
        <v>3519.7370000000001</v>
      </c>
      <c r="E337" s="2">
        <v>6200.6670000000004</v>
      </c>
      <c r="F337" s="2">
        <v>7313.91</v>
      </c>
      <c r="G337" s="2">
        <v>8310.4359999999997</v>
      </c>
      <c r="H337" s="2">
        <v>9083.3529999999992</v>
      </c>
      <c r="I337" s="2">
        <v>9778.1820000000007</v>
      </c>
      <c r="J337" s="2">
        <v>10477.01</v>
      </c>
      <c r="K337" s="2">
        <v>11172.4</v>
      </c>
      <c r="L337" s="2">
        <v>11900.02</v>
      </c>
      <c r="M337" s="2">
        <v>12494.9</v>
      </c>
      <c r="N337" s="2">
        <v>13100.56</v>
      </c>
      <c r="O337" s="2">
        <v>13678.03</v>
      </c>
      <c r="P337" s="2">
        <v>14281.38</v>
      </c>
      <c r="Q337" s="2">
        <v>14951.14</v>
      </c>
      <c r="R337" s="2">
        <v>15530.53</v>
      </c>
      <c r="S337" s="2">
        <v>16215.21</v>
      </c>
      <c r="T337" s="2">
        <v>16974.59</v>
      </c>
      <c r="U337" s="2">
        <v>17536.63</v>
      </c>
      <c r="V337" s="2">
        <v>18175.669999999998</v>
      </c>
      <c r="W337" s="2">
        <v>18883.45</v>
      </c>
      <c r="X337" s="2">
        <v>19342.259999999998</v>
      </c>
      <c r="Y337" s="2">
        <v>19990.439999999999</v>
      </c>
      <c r="Z337" s="2">
        <v>20638.18</v>
      </c>
      <c r="AA337" s="2">
        <v>21324.18</v>
      </c>
      <c r="AB337" s="2">
        <v>13786.369375</v>
      </c>
      <c r="AC337" s="2"/>
    </row>
    <row r="338" spans="3:29" x14ac:dyDescent="0.35">
      <c r="C338" t="s">
        <v>318</v>
      </c>
      <c r="D338" s="2">
        <v>-75.59384</v>
      </c>
      <c r="E338" s="2">
        <v>-114.6118</v>
      </c>
      <c r="F338" s="2">
        <v>-138.70650000000001</v>
      </c>
      <c r="G338" s="2">
        <v>-159.87039999999999</v>
      </c>
      <c r="H338" s="2">
        <v>-189.31190000000001</v>
      </c>
      <c r="I338" s="2">
        <v>-216.77189999999999</v>
      </c>
      <c r="J338" s="2">
        <v>-245.63659999999999</v>
      </c>
      <c r="K338" s="2">
        <v>-282.6891</v>
      </c>
      <c r="L338" s="2">
        <v>-309.70670000000001</v>
      </c>
      <c r="M338" s="2">
        <v>-336.25959999999998</v>
      </c>
      <c r="N338" s="2">
        <v>-370.26280000000003</v>
      </c>
      <c r="O338" s="2">
        <v>-391.45510000000002</v>
      </c>
      <c r="P338" s="2">
        <v>-425.38130000000001</v>
      </c>
      <c r="Q338" s="2">
        <v>-457.86919999999998</v>
      </c>
      <c r="R338" s="2">
        <v>-488.55579999999998</v>
      </c>
      <c r="S338" s="2">
        <v>-530.01059999999995</v>
      </c>
      <c r="T338" s="2">
        <v>-564.6309</v>
      </c>
      <c r="U338" s="2">
        <v>-594.29669999999999</v>
      </c>
      <c r="V338" s="2">
        <v>-622.56010000000003</v>
      </c>
      <c r="W338" s="2">
        <v>-653.44759999999997</v>
      </c>
      <c r="X338" s="2">
        <v>-674.31110000000001</v>
      </c>
      <c r="Y338" s="2">
        <v>-707.43209999999999</v>
      </c>
      <c r="Z338" s="2">
        <v>-728.44179999999994</v>
      </c>
      <c r="AA338" s="2">
        <v>-760.50400000000002</v>
      </c>
      <c r="AB338" s="2">
        <v>-418.26322666666601</v>
      </c>
      <c r="AC338" s="2"/>
    </row>
    <row r="339" spans="3:29" x14ac:dyDescent="0.35">
      <c r="C339" t="s">
        <v>319</v>
      </c>
      <c r="D339" s="2">
        <v>2.4999690000000001</v>
      </c>
      <c r="E339" s="2">
        <v>0</v>
      </c>
      <c r="F339" s="2">
        <v>3.5573019999999997E-2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0.105647584166666</v>
      </c>
      <c r="AC339" s="2"/>
    </row>
    <row r="340" spans="3:29" x14ac:dyDescent="0.35">
      <c r="C340" t="s">
        <v>320</v>
      </c>
      <c r="D340" s="2">
        <v>1865.068</v>
      </c>
      <c r="E340" s="2">
        <v>1853.425</v>
      </c>
      <c r="F340" s="2">
        <v>1962.152</v>
      </c>
      <c r="G340" s="2">
        <v>2079.9229999999998</v>
      </c>
      <c r="H340" s="2">
        <v>2287.0940000000001</v>
      </c>
      <c r="I340" s="2">
        <v>2540.9789999999998</v>
      </c>
      <c r="J340" s="2">
        <v>2546.5520000000001</v>
      </c>
      <c r="K340" s="2">
        <v>2584.3560000000002</v>
      </c>
      <c r="L340" s="2">
        <v>2288.2849999999999</v>
      </c>
      <c r="M340" s="2">
        <v>2688.7049999999999</v>
      </c>
      <c r="N340" s="2">
        <v>2613.94</v>
      </c>
      <c r="O340" s="2">
        <v>2810.8580000000002</v>
      </c>
      <c r="P340" s="2">
        <v>2875.473</v>
      </c>
      <c r="Q340" s="2">
        <v>3265.7069999999999</v>
      </c>
      <c r="R340" s="2">
        <v>3323.5360000000001</v>
      </c>
      <c r="S340" s="2">
        <v>3459.3609999999999</v>
      </c>
      <c r="T340" s="2">
        <v>3736.9490000000001</v>
      </c>
      <c r="U340" s="2">
        <v>3919.116</v>
      </c>
      <c r="V340" s="2">
        <v>4100.5450000000001</v>
      </c>
      <c r="W340" s="2">
        <v>4355.8500000000004</v>
      </c>
      <c r="X340" s="2">
        <v>4465.951</v>
      </c>
      <c r="Y340" s="2">
        <v>4902.9229999999998</v>
      </c>
      <c r="Z340" s="2">
        <v>5124.4530000000004</v>
      </c>
      <c r="AA340" s="2">
        <v>5768.7330000000002</v>
      </c>
      <c r="AB340" s="2">
        <v>3225.8305833333302</v>
      </c>
      <c r="AC340" s="2"/>
    </row>
    <row r="341" spans="3:29" x14ac:dyDescent="0.35">
      <c r="C341" t="s">
        <v>321</v>
      </c>
      <c r="D341" s="2">
        <v>69.372799999999998</v>
      </c>
      <c r="E341" s="2">
        <v>91.863050000000001</v>
      </c>
      <c r="F341" s="2">
        <v>91.816040000000001</v>
      </c>
      <c r="G341" s="2">
        <v>114.3334</v>
      </c>
      <c r="H341" s="2">
        <v>114.26260000000001</v>
      </c>
      <c r="I341" s="2">
        <v>114.2277</v>
      </c>
      <c r="J341" s="2">
        <v>136.77180000000001</v>
      </c>
      <c r="K341" s="2">
        <v>136.55670000000001</v>
      </c>
      <c r="L341" s="2">
        <v>136.68729999999999</v>
      </c>
      <c r="M341" s="2">
        <v>159.18270000000001</v>
      </c>
      <c r="N341" s="2">
        <v>159.0087</v>
      </c>
      <c r="O341" s="2">
        <v>158.9143</v>
      </c>
      <c r="P341" s="2">
        <v>181.22470000000001</v>
      </c>
      <c r="Q341" s="2">
        <v>180.8956</v>
      </c>
      <c r="R341" s="2">
        <v>180.65020000000001</v>
      </c>
      <c r="S341" s="2">
        <v>202.88470000000001</v>
      </c>
      <c r="T341" s="2">
        <v>202.88290000000001</v>
      </c>
      <c r="U341" s="2">
        <v>202.9605</v>
      </c>
      <c r="V341" s="2">
        <v>225.43559999999999</v>
      </c>
      <c r="W341" s="2">
        <v>225.5992</v>
      </c>
      <c r="X341" s="2">
        <v>225.70500000000001</v>
      </c>
      <c r="Y341" s="2">
        <v>248.071</v>
      </c>
      <c r="Z341" s="2">
        <v>248.0479</v>
      </c>
      <c r="AA341" s="2">
        <v>248.37379999999999</v>
      </c>
      <c r="AB341" s="2">
        <v>168.98867458333299</v>
      </c>
      <c r="AC341" s="2"/>
    </row>
    <row r="342" spans="3:29" x14ac:dyDescent="0.35">
      <c r="C342" t="s">
        <v>322</v>
      </c>
      <c r="D342" s="2">
        <v>3130.1190000000001</v>
      </c>
      <c r="E342" s="2">
        <v>1952.153</v>
      </c>
      <c r="F342" s="2">
        <v>1941.9659999999999</v>
      </c>
      <c r="G342" s="2">
        <v>2034.354</v>
      </c>
      <c r="H342" s="2">
        <v>1921.0129999999999</v>
      </c>
      <c r="I342" s="2">
        <v>1575.299</v>
      </c>
      <c r="J342" s="2">
        <v>1197.3820000000001</v>
      </c>
      <c r="K342" s="2">
        <v>1013.429</v>
      </c>
      <c r="L342" s="2">
        <v>410.66039999999998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632.348975</v>
      </c>
      <c r="AC342" s="2"/>
    </row>
    <row r="343" spans="3:29" x14ac:dyDescent="0.35">
      <c r="C343" t="s">
        <v>323</v>
      </c>
      <c r="D343" s="2">
        <v>181.7354</v>
      </c>
      <c r="E343" s="2">
        <v>189.29750000000001</v>
      </c>
      <c r="F343" s="2">
        <v>190.95230000000001</v>
      </c>
      <c r="G343" s="2">
        <v>195.88749999999999</v>
      </c>
      <c r="H343" s="2">
        <v>139.23269999999999</v>
      </c>
      <c r="I343" s="2">
        <v>162.46610000000001</v>
      </c>
      <c r="J343" s="2">
        <v>169.87860000000001</v>
      </c>
      <c r="K343" s="2">
        <v>177.393</v>
      </c>
      <c r="L343" s="2">
        <v>187.9736</v>
      </c>
      <c r="M343" s="2">
        <v>191.0044</v>
      </c>
      <c r="N343" s="2">
        <v>150.26009999999999</v>
      </c>
      <c r="O343" s="2">
        <v>154.66640000000001</v>
      </c>
      <c r="P343" s="2">
        <v>163.70099999999999</v>
      </c>
      <c r="Q343" s="2">
        <v>125.92319999999999</v>
      </c>
      <c r="R343" s="2">
        <v>143.7835</v>
      </c>
      <c r="S343" s="2">
        <v>108.178</v>
      </c>
      <c r="T343" s="2">
        <v>123.4385</v>
      </c>
      <c r="U343" s="2">
        <v>135.86590000000001</v>
      </c>
      <c r="V343" s="2">
        <v>90.925079999999994</v>
      </c>
      <c r="W343" s="2">
        <v>98.708629999999999</v>
      </c>
      <c r="X343" s="2">
        <v>104.4015</v>
      </c>
      <c r="Y343" s="2">
        <v>113.86660000000001</v>
      </c>
      <c r="Z343" s="2">
        <v>117.0527</v>
      </c>
      <c r="AA343" s="2">
        <v>121.76</v>
      </c>
      <c r="AB343" s="2">
        <v>147.43134208333299</v>
      </c>
      <c r="AC343" s="2"/>
    </row>
    <row r="344" spans="3:29" x14ac:dyDescent="0.35">
      <c r="C344" t="s">
        <v>324</v>
      </c>
      <c r="D344" s="2">
        <v>472.1721</v>
      </c>
      <c r="E344" s="2">
        <v>472.1721</v>
      </c>
      <c r="F344" s="2">
        <v>472.23809999999997</v>
      </c>
      <c r="G344" s="2">
        <v>472.1721</v>
      </c>
      <c r="H344" s="2">
        <v>472.1721</v>
      </c>
      <c r="I344" s="2">
        <v>472.1721</v>
      </c>
      <c r="J344" s="2">
        <v>472.23809999999997</v>
      </c>
      <c r="K344" s="2">
        <v>472.1721</v>
      </c>
      <c r="L344" s="2">
        <v>472.1721</v>
      </c>
      <c r="M344" s="2">
        <v>472.1721</v>
      </c>
      <c r="N344" s="2">
        <v>472.23809999999997</v>
      </c>
      <c r="O344" s="2">
        <v>472.1721</v>
      </c>
      <c r="P344" s="2">
        <v>472.1721</v>
      </c>
      <c r="Q344" s="2">
        <v>382.98379999999997</v>
      </c>
      <c r="R344" s="2">
        <v>328.4074</v>
      </c>
      <c r="S344" s="2">
        <v>210.63550000000001</v>
      </c>
      <c r="T344" s="2">
        <v>128.5881</v>
      </c>
      <c r="U344" s="2">
        <v>91.146039999999999</v>
      </c>
      <c r="V344" s="2">
        <v>91.146039999999999</v>
      </c>
      <c r="W344" s="2">
        <v>91.146039999999999</v>
      </c>
      <c r="X344" s="2">
        <v>91.146039999999999</v>
      </c>
      <c r="Y344" s="2">
        <v>91.146039999999999</v>
      </c>
      <c r="Z344" s="2">
        <v>91.146039999999999</v>
      </c>
      <c r="AA344" s="2">
        <v>91.146039999999999</v>
      </c>
      <c r="AB344" s="2">
        <v>326.128015833333</v>
      </c>
      <c r="AC344" s="2"/>
    </row>
    <row r="345" spans="3:29" x14ac:dyDescent="0.35">
      <c r="C345" t="s">
        <v>325</v>
      </c>
      <c r="D345" s="2">
        <v>44.877249999999997</v>
      </c>
      <c r="E345" s="2">
        <v>13.969720000000001</v>
      </c>
      <c r="F345" s="2">
        <v>11.08539</v>
      </c>
      <c r="G345" s="2">
        <v>10.17389</v>
      </c>
      <c r="H345" s="2">
        <v>11.58315</v>
      </c>
      <c r="I345" s="2">
        <v>11.25198</v>
      </c>
      <c r="J345" s="2">
        <v>9.1467880000000008</v>
      </c>
      <c r="K345" s="2">
        <v>8.2900709999999993</v>
      </c>
      <c r="L345" s="2">
        <v>2.428852</v>
      </c>
      <c r="M345" s="2">
        <v>4.3914580000000001</v>
      </c>
      <c r="N345" s="2">
        <v>4.7848490000000004</v>
      </c>
      <c r="O345" s="2">
        <v>5.3259540000000003</v>
      </c>
      <c r="P345" s="2">
        <v>5.4301740000000001</v>
      </c>
      <c r="Q345" s="2">
        <v>5.4365059999999996</v>
      </c>
      <c r="R345" s="2">
        <v>5.9592559999999999</v>
      </c>
      <c r="S345" s="2">
        <v>5.97201</v>
      </c>
      <c r="T345" s="2">
        <v>5.9012190000000002</v>
      </c>
      <c r="U345" s="2">
        <v>7.084219</v>
      </c>
      <c r="V345" s="2">
        <v>7.3675670000000002</v>
      </c>
      <c r="W345" s="2">
        <v>7.7629609999999998</v>
      </c>
      <c r="X345" s="2">
        <v>6.8852190000000002</v>
      </c>
      <c r="Y345" s="2">
        <v>6.052092</v>
      </c>
      <c r="Z345" s="2">
        <v>6.3639039999999998</v>
      </c>
      <c r="AA345" s="2">
        <v>6.8804360000000004</v>
      </c>
      <c r="AB345" s="2">
        <v>8.9335381250000001</v>
      </c>
      <c r="AC345" s="2"/>
    </row>
    <row r="346" spans="3:29" x14ac:dyDescent="0.35">
      <c r="C346" t="s">
        <v>326</v>
      </c>
      <c r="D346" s="2">
        <v>827.87570000000005</v>
      </c>
      <c r="E346" s="2">
        <v>825.50149999999996</v>
      </c>
      <c r="F346" s="2">
        <v>816.60350000000005</v>
      </c>
      <c r="G346" s="2">
        <v>810.77340000000004</v>
      </c>
      <c r="H346" s="2">
        <v>816.78560000000004</v>
      </c>
      <c r="I346" s="2">
        <v>827.00289999999995</v>
      </c>
      <c r="J346" s="2">
        <v>826.10649999999998</v>
      </c>
      <c r="K346" s="2">
        <v>838.05029999999999</v>
      </c>
      <c r="L346" s="2">
        <v>827.36630000000002</v>
      </c>
      <c r="M346" s="2">
        <v>827.82579999999996</v>
      </c>
      <c r="N346" s="2">
        <v>828.80650000000003</v>
      </c>
      <c r="O346" s="2">
        <v>839.2432</v>
      </c>
      <c r="P346" s="2">
        <v>836.58429999999998</v>
      </c>
      <c r="Q346" s="2">
        <v>846.35050000000001</v>
      </c>
      <c r="R346" s="2">
        <v>841.76250000000005</v>
      </c>
      <c r="S346" s="2">
        <v>854.7328</v>
      </c>
      <c r="T346" s="2">
        <v>853.2133</v>
      </c>
      <c r="U346" s="2">
        <v>864.1395</v>
      </c>
      <c r="V346" s="2">
        <v>859.05820000000006</v>
      </c>
      <c r="W346" s="2">
        <v>867.46500000000003</v>
      </c>
      <c r="X346" s="2">
        <v>861.88959999999997</v>
      </c>
      <c r="Y346" s="2">
        <v>868.49549999999999</v>
      </c>
      <c r="Z346" s="2">
        <v>871.98860000000002</v>
      </c>
      <c r="AA346" s="2">
        <v>872.80930000000001</v>
      </c>
      <c r="AB346" s="2">
        <v>842.10126249999996</v>
      </c>
      <c r="AC346" s="2"/>
    </row>
    <row r="347" spans="3:29" x14ac:dyDescent="0.35">
      <c r="C347" t="s">
        <v>516</v>
      </c>
      <c r="D347" s="2">
        <v>-2.790952E-9</v>
      </c>
      <c r="E347" s="2">
        <v>-1.7448570000000002E-8</v>
      </c>
      <c r="F347" s="2">
        <v>-0.91164160000000005</v>
      </c>
      <c r="G347" s="2">
        <v>-0.90264460000000002</v>
      </c>
      <c r="H347" s="2">
        <v>-1.8354760000000001</v>
      </c>
      <c r="I347" s="2">
        <v>-1.7903249999999999</v>
      </c>
      <c r="J347" s="2">
        <v>-1.722448</v>
      </c>
      <c r="K347" s="2">
        <v>-1.7570460000000001</v>
      </c>
      <c r="L347" s="2">
        <v>-2.9927290000000002</v>
      </c>
      <c r="M347" s="2">
        <v>-5.6887460000000001</v>
      </c>
      <c r="N347" s="2">
        <v>-9.6107220000000009</v>
      </c>
      <c r="O347" s="2">
        <v>-13.31907</v>
      </c>
      <c r="P347" s="2">
        <v>-15.38869</v>
      </c>
      <c r="Q347" s="2">
        <v>-15.4175</v>
      </c>
      <c r="R347" s="2">
        <v>-15.42591</v>
      </c>
      <c r="S347" s="2">
        <v>-15.48718</v>
      </c>
      <c r="T347" s="2">
        <v>-15.528219999999999</v>
      </c>
      <c r="U347" s="2">
        <v>-15.5151</v>
      </c>
      <c r="V347" s="2">
        <v>-22.463899999999999</v>
      </c>
      <c r="W347" s="2">
        <v>-26.53557</v>
      </c>
      <c r="X347" s="2">
        <v>-34.21217</v>
      </c>
      <c r="Y347" s="2">
        <v>-35.338169999999998</v>
      </c>
      <c r="Z347" s="2">
        <v>-38.710009999999997</v>
      </c>
      <c r="AA347" s="2">
        <v>-39.581310000000002</v>
      </c>
      <c r="AB347" s="2">
        <v>-13.7556074258433</v>
      </c>
      <c r="AC347" s="2"/>
    </row>
    <row r="348" spans="3:29" x14ac:dyDescent="0.35">
      <c r="C348" t="s">
        <v>327</v>
      </c>
      <c r="D348" s="2">
        <v>3255.5230000000001</v>
      </c>
      <c r="E348" s="2">
        <v>4900.6660000000002</v>
      </c>
      <c r="F348" s="2">
        <v>5456.3639999999996</v>
      </c>
      <c r="G348" s="2">
        <v>5682.509</v>
      </c>
      <c r="H348" s="2">
        <v>6130.7219999999998</v>
      </c>
      <c r="I348" s="2">
        <v>6677.482</v>
      </c>
      <c r="J348" s="2">
        <v>7286.4279999999999</v>
      </c>
      <c r="K348" s="2">
        <v>7814.8590000000004</v>
      </c>
      <c r="L348" s="2">
        <v>8366.0990000000002</v>
      </c>
      <c r="M348" s="2">
        <v>8940.875</v>
      </c>
      <c r="N348" s="2">
        <v>9566.15</v>
      </c>
      <c r="O348" s="2">
        <v>10103.790000000001</v>
      </c>
      <c r="P348" s="2">
        <v>10636.44</v>
      </c>
      <c r="Q348" s="2">
        <v>11162.96</v>
      </c>
      <c r="R348" s="2">
        <v>11938.66</v>
      </c>
      <c r="S348" s="2">
        <v>12661.14</v>
      </c>
      <c r="T348" s="2">
        <v>13380.29</v>
      </c>
      <c r="U348" s="2">
        <v>13720.66</v>
      </c>
      <c r="V348" s="2">
        <v>14018.09</v>
      </c>
      <c r="W348" s="2">
        <v>14354.47</v>
      </c>
      <c r="X348" s="2">
        <v>14947.65</v>
      </c>
      <c r="Y348" s="2">
        <v>15726.88</v>
      </c>
      <c r="Z348" s="2">
        <v>16442.46</v>
      </c>
      <c r="AA348" s="2">
        <v>17146.54</v>
      </c>
      <c r="AB348" s="2">
        <v>10429.9044583333</v>
      </c>
      <c r="AC348" s="2"/>
    </row>
    <row r="349" spans="3:29" x14ac:dyDescent="0.35">
      <c r="C349" t="s">
        <v>328</v>
      </c>
      <c r="D349" s="2">
        <v>24358.799999999999</v>
      </c>
      <c r="E349" s="2">
        <v>24888.07</v>
      </c>
      <c r="F349" s="2">
        <v>24827.89</v>
      </c>
      <c r="G349" s="2">
        <v>24327.3</v>
      </c>
      <c r="H349" s="2">
        <v>24285.01</v>
      </c>
      <c r="I349" s="2">
        <v>23025.06</v>
      </c>
      <c r="J349" s="2">
        <v>22719.83</v>
      </c>
      <c r="K349" s="2">
        <v>22706.7</v>
      </c>
      <c r="L349" s="2">
        <v>22681.68</v>
      </c>
      <c r="M349" s="2">
        <v>22899.33</v>
      </c>
      <c r="N349" s="2">
        <v>23221.759999999998</v>
      </c>
      <c r="O349" s="2">
        <v>23457.16</v>
      </c>
      <c r="P349" s="2">
        <v>23384.13</v>
      </c>
      <c r="Q349" s="2">
        <v>23383.39</v>
      </c>
      <c r="R349" s="2">
        <v>23602.82</v>
      </c>
      <c r="S349" s="2">
        <v>23809.87</v>
      </c>
      <c r="T349" s="2">
        <v>24109.14</v>
      </c>
      <c r="U349" s="2">
        <v>24268.19</v>
      </c>
      <c r="V349" s="2">
        <v>24439.34</v>
      </c>
      <c r="W349" s="2">
        <v>24662.44</v>
      </c>
      <c r="X349" s="2">
        <v>24901.9</v>
      </c>
      <c r="Y349" s="2">
        <v>25140.44</v>
      </c>
      <c r="Z349" s="2">
        <v>25492.09</v>
      </c>
      <c r="AA349" s="2">
        <v>25445.040000000001</v>
      </c>
      <c r="AB349" s="2">
        <v>24001.557499999999</v>
      </c>
      <c r="AC349" s="2"/>
    </row>
    <row r="350" spans="3:29" x14ac:dyDescent="0.35">
      <c r="C350" t="s">
        <v>329</v>
      </c>
      <c r="D350" s="2">
        <v>9029.3709999999992</v>
      </c>
      <c r="E350" s="2">
        <v>8838.5640000000003</v>
      </c>
      <c r="F350" s="2">
        <v>8309.1419999999998</v>
      </c>
      <c r="G350" s="2">
        <v>8361.9330000000009</v>
      </c>
      <c r="H350" s="2">
        <v>8626.0560000000005</v>
      </c>
      <c r="I350" s="2">
        <v>6951.991</v>
      </c>
      <c r="J350" s="2">
        <v>6251.2709999999997</v>
      </c>
      <c r="K350" s="2">
        <v>5959.143</v>
      </c>
      <c r="L350" s="2">
        <v>5561.3270000000002</v>
      </c>
      <c r="M350" s="2">
        <v>5501.7889999999998</v>
      </c>
      <c r="N350" s="2">
        <v>5725.3950000000004</v>
      </c>
      <c r="O350" s="2">
        <v>5672.5330000000004</v>
      </c>
      <c r="P350" s="2">
        <v>5336.4960000000001</v>
      </c>
      <c r="Q350" s="2">
        <v>5234.7960000000003</v>
      </c>
      <c r="R350" s="2">
        <v>5000.1589999999997</v>
      </c>
      <c r="S350" s="2">
        <v>4852.2290000000003</v>
      </c>
      <c r="T350" s="2">
        <v>4625.0119999999997</v>
      </c>
      <c r="U350" s="2">
        <v>4553.7529999999997</v>
      </c>
      <c r="V350" s="2">
        <v>4572.3950000000004</v>
      </c>
      <c r="W350" s="2">
        <v>4418.9989999999998</v>
      </c>
      <c r="X350" s="2">
        <v>4351.25</v>
      </c>
      <c r="Y350" s="2">
        <v>4249.8270000000002</v>
      </c>
      <c r="Z350" s="2">
        <v>4393.2269999999999</v>
      </c>
      <c r="AA350" s="2">
        <v>4096.3609999999999</v>
      </c>
      <c r="AB350" s="2">
        <v>5853.0424583333297</v>
      </c>
      <c r="AC350" s="2"/>
    </row>
    <row r="351" spans="3:29" x14ac:dyDescent="0.35">
      <c r="C351" t="s">
        <v>330</v>
      </c>
      <c r="D351" s="2">
        <v>54.285299999999999</v>
      </c>
      <c r="E351" s="2">
        <v>54.140799999999999</v>
      </c>
      <c r="F351" s="2">
        <v>53.467149999999997</v>
      </c>
      <c r="G351" s="2">
        <v>53.159309999999998</v>
      </c>
      <c r="H351" s="2">
        <v>53.152610000000003</v>
      </c>
      <c r="I351" s="2">
        <v>52.755229999999997</v>
      </c>
      <c r="J351" s="2">
        <v>52.475850000000001</v>
      </c>
      <c r="K351" s="2">
        <v>52.067340000000002</v>
      </c>
      <c r="L351" s="2">
        <v>51.914230000000003</v>
      </c>
      <c r="M351" s="2">
        <v>51.745939999999997</v>
      </c>
      <c r="N351" s="2">
        <v>51.764479999999999</v>
      </c>
      <c r="O351" s="2">
        <v>51.441360000000003</v>
      </c>
      <c r="P351" s="2">
        <v>51.164560000000002</v>
      </c>
      <c r="Q351" s="2">
        <v>50.464280000000002</v>
      </c>
      <c r="R351" s="2">
        <v>49.783749999999998</v>
      </c>
      <c r="S351" s="2">
        <v>49.385219999999997</v>
      </c>
      <c r="T351" s="2">
        <v>49.074219999999997</v>
      </c>
      <c r="U351" s="2">
        <v>48.601289999999999</v>
      </c>
      <c r="V351" s="2">
        <v>47.895359999999997</v>
      </c>
      <c r="W351" s="2">
        <v>47.606499999999997</v>
      </c>
      <c r="X351" s="2">
        <v>47.19115</v>
      </c>
      <c r="Y351" s="2">
        <v>46.42727</v>
      </c>
      <c r="Z351" s="2">
        <v>46.324959999999997</v>
      </c>
      <c r="AA351" s="2">
        <v>45.978769999999997</v>
      </c>
      <c r="AB351" s="2">
        <v>50.511122083333298</v>
      </c>
      <c r="AC351" s="2"/>
    </row>
    <row r="352" spans="3:29" x14ac:dyDescent="0.35">
      <c r="C352" t="s">
        <v>331</v>
      </c>
      <c r="D352" s="2">
        <v>3102.8910000000001</v>
      </c>
      <c r="E352" s="2">
        <v>3104.9209999999998</v>
      </c>
      <c r="F352" s="2">
        <v>3106.3139999999999</v>
      </c>
      <c r="G352" s="2">
        <v>3112.703</v>
      </c>
      <c r="H352" s="2">
        <v>3117.4389999999999</v>
      </c>
      <c r="I352" s="2">
        <v>3121.1610000000001</v>
      </c>
      <c r="J352" s="2">
        <v>3125.5949999999998</v>
      </c>
      <c r="K352" s="2">
        <v>3131.6489999999999</v>
      </c>
      <c r="L352" s="2">
        <v>3135.7089999999998</v>
      </c>
      <c r="M352" s="2">
        <v>3143.152</v>
      </c>
      <c r="N352" s="2">
        <v>3147.5819999999999</v>
      </c>
      <c r="O352" s="2">
        <v>3154.9929999999999</v>
      </c>
      <c r="P352" s="2">
        <v>3161.76</v>
      </c>
      <c r="Q352" s="2">
        <v>3174.2779999999998</v>
      </c>
      <c r="R352" s="2">
        <v>3184.4520000000002</v>
      </c>
      <c r="S352" s="2">
        <v>3197.2840000000001</v>
      </c>
      <c r="T352" s="2">
        <v>3208.4490000000001</v>
      </c>
      <c r="U352" s="2">
        <v>3219.2750000000001</v>
      </c>
      <c r="V352" s="2">
        <v>3231.1309999999999</v>
      </c>
      <c r="W352" s="2">
        <v>3243.973</v>
      </c>
      <c r="X352" s="2">
        <v>3256.1529999999998</v>
      </c>
      <c r="Y352" s="2">
        <v>3268.3330000000001</v>
      </c>
      <c r="Z352" s="2">
        <v>3279.84</v>
      </c>
      <c r="AA352" s="2">
        <v>3292.692</v>
      </c>
      <c r="AB352" s="2">
        <v>3175.9053749999998</v>
      </c>
      <c r="AC352" s="2"/>
    </row>
    <row r="353" spans="3:29" x14ac:dyDescent="0.35">
      <c r="C353" t="s">
        <v>332</v>
      </c>
      <c r="D353" s="2">
        <v>0.20960970000000001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8.7337374999999998E-3</v>
      </c>
      <c r="AC353" s="2"/>
    </row>
    <row r="354" spans="3:29" x14ac:dyDescent="0.35">
      <c r="C354" t="s">
        <v>333</v>
      </c>
      <c r="D354" s="2">
        <v>0.72389040000000004</v>
      </c>
      <c r="E354" s="2">
        <v>0.28390759999999998</v>
      </c>
      <c r="F354" s="2">
        <v>0.61891419999999997</v>
      </c>
      <c r="G354" s="2">
        <v>1.004602</v>
      </c>
      <c r="H354" s="2">
        <v>1.5918669999999999</v>
      </c>
      <c r="I354" s="2">
        <v>1.778991</v>
      </c>
      <c r="J354" s="2">
        <v>1.621532</v>
      </c>
      <c r="K354" s="2">
        <v>1.1808650000000001</v>
      </c>
      <c r="L354" s="2">
        <v>1.42746</v>
      </c>
      <c r="M354" s="2">
        <v>1.2912170000000001</v>
      </c>
      <c r="N354" s="2">
        <v>0.87563469999999999</v>
      </c>
      <c r="O354" s="2">
        <v>1.2655559999999999</v>
      </c>
      <c r="P354" s="2">
        <v>1.148636</v>
      </c>
      <c r="Q354" s="2">
        <v>1.29559</v>
      </c>
      <c r="R354" s="2">
        <v>0.86796989999999996</v>
      </c>
      <c r="S354" s="2">
        <v>0.94282200000000005</v>
      </c>
      <c r="T354" s="2">
        <v>1.0376939999999999</v>
      </c>
      <c r="U354" s="2">
        <v>1.028843</v>
      </c>
      <c r="V354" s="2">
        <v>1.0754539999999999</v>
      </c>
      <c r="W354" s="2">
        <v>1.06372</v>
      </c>
      <c r="X354" s="2">
        <v>1.2935840000000001</v>
      </c>
      <c r="Y354" s="2">
        <v>1.3577379999999999</v>
      </c>
      <c r="Z354" s="2">
        <v>1.198896</v>
      </c>
      <c r="AA354" s="2">
        <v>0.53224000000000005</v>
      </c>
      <c r="AB354" s="2">
        <v>1.104484325</v>
      </c>
      <c r="AC354" s="2"/>
    </row>
    <row r="355" spans="3:29" x14ac:dyDescent="0.35">
      <c r="C355" t="s">
        <v>334</v>
      </c>
      <c r="D355" s="2">
        <v>1505.5989999999999</v>
      </c>
      <c r="E355" s="2">
        <v>2172.5479999999998</v>
      </c>
      <c r="F355" s="2">
        <v>2659.09</v>
      </c>
      <c r="G355" s="2">
        <v>3148.9479999999999</v>
      </c>
      <c r="H355" s="2">
        <v>3475.558</v>
      </c>
      <c r="I355" s="2">
        <v>3759.893</v>
      </c>
      <c r="J355" s="2">
        <v>4033.5880000000002</v>
      </c>
      <c r="K355" s="2">
        <v>4321.2569999999996</v>
      </c>
      <c r="L355" s="2">
        <v>4602.3819999999996</v>
      </c>
      <c r="M355" s="2">
        <v>4769.1760000000004</v>
      </c>
      <c r="N355" s="2">
        <v>4940.4089999999997</v>
      </c>
      <c r="O355" s="2">
        <v>5109.875</v>
      </c>
      <c r="P355" s="2">
        <v>5277.9139999999998</v>
      </c>
      <c r="Q355" s="2">
        <v>5451.232</v>
      </c>
      <c r="R355" s="2">
        <v>5586.1850000000004</v>
      </c>
      <c r="S355" s="2">
        <v>5732.5879999999997</v>
      </c>
      <c r="T355" s="2">
        <v>5886.1890000000003</v>
      </c>
      <c r="U355" s="2">
        <v>6029.9129999999996</v>
      </c>
      <c r="V355" s="2">
        <v>6173.8280000000004</v>
      </c>
      <c r="W355" s="2">
        <v>6338.692</v>
      </c>
      <c r="X355" s="2">
        <v>6474.9520000000002</v>
      </c>
      <c r="Y355" s="2">
        <v>6609.5420000000004</v>
      </c>
      <c r="Z355" s="2">
        <v>6601.143</v>
      </c>
      <c r="AA355" s="2">
        <v>6726.2860000000001</v>
      </c>
      <c r="AB355" s="2">
        <v>4891.1161249999996</v>
      </c>
      <c r="AC355" s="2"/>
    </row>
    <row r="356" spans="3:29" x14ac:dyDescent="0.35">
      <c r="C356" t="s">
        <v>335</v>
      </c>
      <c r="D356" s="2">
        <v>2910.605</v>
      </c>
      <c r="E356" s="2">
        <v>2908.873</v>
      </c>
      <c r="F356" s="2">
        <v>2906.643</v>
      </c>
      <c r="G356" s="2">
        <v>2907.9479999999999</v>
      </c>
      <c r="H356" s="2">
        <v>2910.393</v>
      </c>
      <c r="I356" s="2">
        <v>2911.9279999999999</v>
      </c>
      <c r="J356" s="2">
        <v>2905.741</v>
      </c>
      <c r="K356" s="2">
        <v>2907.6329999999998</v>
      </c>
      <c r="L356" s="2">
        <v>2907.3580000000002</v>
      </c>
      <c r="M356" s="2">
        <v>2907.02</v>
      </c>
      <c r="N356" s="2">
        <v>2909.8890000000001</v>
      </c>
      <c r="O356" s="2">
        <v>2908.9650000000001</v>
      </c>
      <c r="P356" s="2">
        <v>2905.8789999999999</v>
      </c>
      <c r="Q356" s="2">
        <v>2905.085</v>
      </c>
      <c r="R356" s="2">
        <v>2902.7469999999998</v>
      </c>
      <c r="S356" s="2">
        <v>2905.5189999999998</v>
      </c>
      <c r="T356" s="2">
        <v>2905</v>
      </c>
      <c r="U356" s="2">
        <v>2903.1840000000002</v>
      </c>
      <c r="V356" s="2">
        <v>2895.8980000000001</v>
      </c>
      <c r="W356" s="2">
        <v>2896.2</v>
      </c>
      <c r="X356" s="2">
        <v>2894.1669999999999</v>
      </c>
      <c r="Y356" s="2">
        <v>2893.9169999999999</v>
      </c>
      <c r="Z356" s="2">
        <v>2886.0030000000002</v>
      </c>
      <c r="AA356" s="2">
        <v>2885.6860000000001</v>
      </c>
      <c r="AB356" s="2">
        <v>2903.428375</v>
      </c>
      <c r="AC356" s="2"/>
    </row>
    <row r="357" spans="3:29" x14ac:dyDescent="0.35">
      <c r="C357" t="s">
        <v>336</v>
      </c>
      <c r="D357" s="2">
        <v>2.9108740000000002</v>
      </c>
      <c r="E357" s="2">
        <v>8.4292610000000004E-3</v>
      </c>
      <c r="F357" s="2">
        <v>8.3566730000000006E-2</v>
      </c>
      <c r="G357" s="2">
        <v>0.19300580000000001</v>
      </c>
      <c r="H357" s="2">
        <v>0.1380837</v>
      </c>
      <c r="I357" s="2">
        <v>0.31822820000000002</v>
      </c>
      <c r="J357" s="2">
        <v>0.1784705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0.15961075795833299</v>
      </c>
      <c r="AC357" s="2"/>
    </row>
    <row r="358" spans="3:29" x14ac:dyDescent="0.35">
      <c r="C358" t="s">
        <v>337</v>
      </c>
      <c r="D358" s="2">
        <v>141.34180000000001</v>
      </c>
      <c r="E358" s="2">
        <v>296.42680000000001</v>
      </c>
      <c r="F358" s="2">
        <v>351.94009999999997</v>
      </c>
      <c r="G358" s="2">
        <v>415.0992</v>
      </c>
      <c r="H358" s="2">
        <v>355.6182</v>
      </c>
      <c r="I358" s="2">
        <v>363.86840000000001</v>
      </c>
      <c r="J358" s="2">
        <v>381.82580000000002</v>
      </c>
      <c r="K358" s="2">
        <v>348.35410000000002</v>
      </c>
      <c r="L358" s="2">
        <v>413.68680000000001</v>
      </c>
      <c r="M358" s="2">
        <v>414.77269999999999</v>
      </c>
      <c r="N358" s="2">
        <v>279.94499999999999</v>
      </c>
      <c r="O358" s="2">
        <v>310.15120000000002</v>
      </c>
      <c r="P358" s="2">
        <v>321.91070000000002</v>
      </c>
      <c r="Q358" s="2">
        <v>282.94200000000001</v>
      </c>
      <c r="R358" s="2">
        <v>264.04640000000001</v>
      </c>
      <c r="S358" s="2">
        <v>243.73599999999999</v>
      </c>
      <c r="T358" s="2">
        <v>291.67110000000002</v>
      </c>
      <c r="U358" s="2">
        <v>305.65839999999997</v>
      </c>
      <c r="V358" s="2">
        <v>245.7073</v>
      </c>
      <c r="W358" s="2">
        <v>290.46559999999999</v>
      </c>
      <c r="X358" s="2">
        <v>318.9973</v>
      </c>
      <c r="Y358" s="2">
        <v>375.161</v>
      </c>
      <c r="Z358" s="2">
        <v>394.83659999999998</v>
      </c>
      <c r="AA358" s="2">
        <v>387.51459999999997</v>
      </c>
      <c r="AB358" s="2">
        <v>324.819879166666</v>
      </c>
      <c r="AC358" s="2"/>
    </row>
    <row r="359" spans="3:29" x14ac:dyDescent="0.35">
      <c r="C359" t="s">
        <v>338</v>
      </c>
      <c r="D359" s="2">
        <v>8.7881999999999998</v>
      </c>
      <c r="E359" s="2">
        <v>8.7433200000000006</v>
      </c>
      <c r="F359" s="2">
        <v>8.4993549999999995</v>
      </c>
      <c r="G359" s="2">
        <v>8.442869</v>
      </c>
      <c r="H359" s="2">
        <v>8.4637150000000005</v>
      </c>
      <c r="I359" s="2">
        <v>8.3649989999999992</v>
      </c>
      <c r="J359" s="2">
        <v>8.2913689999999995</v>
      </c>
      <c r="K359" s="2">
        <v>8.1692330000000002</v>
      </c>
      <c r="L359" s="2">
        <v>8.1280780000000004</v>
      </c>
      <c r="M359" s="2">
        <v>8.0580130000000008</v>
      </c>
      <c r="N359" s="2">
        <v>8.0713340000000002</v>
      </c>
      <c r="O359" s="2">
        <v>8.0111159999999995</v>
      </c>
      <c r="P359" s="2">
        <v>7.8619139999999996</v>
      </c>
      <c r="Q359" s="2">
        <v>7.7336559999999999</v>
      </c>
      <c r="R359" s="2">
        <v>7.527304</v>
      </c>
      <c r="S359" s="2">
        <v>7.4625269999999997</v>
      </c>
      <c r="T359" s="2">
        <v>7.3704029999999996</v>
      </c>
      <c r="U359" s="2">
        <v>7.2268879999999998</v>
      </c>
      <c r="V359" s="2">
        <v>7.03667</v>
      </c>
      <c r="W359" s="2">
        <v>6.9524439999999998</v>
      </c>
      <c r="X359" s="2">
        <v>6.832503</v>
      </c>
      <c r="Y359" s="2">
        <v>6.648765</v>
      </c>
      <c r="Z359" s="2">
        <v>6.6042769999999997</v>
      </c>
      <c r="AA359" s="2">
        <v>6.5086339999999998</v>
      </c>
      <c r="AB359" s="2">
        <v>7.7415660833333302</v>
      </c>
      <c r="AC359" s="2"/>
    </row>
    <row r="360" spans="3:29" x14ac:dyDescent="0.35">
      <c r="C360" t="s">
        <v>339</v>
      </c>
      <c r="D360" s="2">
        <v>25.656680000000001</v>
      </c>
      <c r="E360" s="2">
        <v>25.41591</v>
      </c>
      <c r="F360" s="2">
        <v>24.714860000000002</v>
      </c>
      <c r="G360" s="2">
        <v>24.723109999999998</v>
      </c>
      <c r="H360" s="2">
        <v>25.029029999999999</v>
      </c>
      <c r="I360" s="2">
        <v>24.46247</v>
      </c>
      <c r="J360" s="2">
        <v>24.363759999999999</v>
      </c>
      <c r="K360" s="2">
        <v>23.972190000000001</v>
      </c>
      <c r="L360" s="2">
        <v>23.762630000000001</v>
      </c>
      <c r="M360" s="2">
        <v>23.52308</v>
      </c>
      <c r="N360" s="2">
        <v>23.419039999999999</v>
      </c>
      <c r="O360" s="2">
        <v>23.35406</v>
      </c>
      <c r="P360" s="2">
        <v>23.061920000000001</v>
      </c>
      <c r="Q360" s="2">
        <v>22.819019999999998</v>
      </c>
      <c r="R360" s="2">
        <v>22.502600000000001</v>
      </c>
      <c r="S360" s="2">
        <v>22.308630000000001</v>
      </c>
      <c r="T360" s="2">
        <v>22.044599999999999</v>
      </c>
      <c r="U360" s="2">
        <v>21.785270000000001</v>
      </c>
      <c r="V360" s="2">
        <v>21.326429999999998</v>
      </c>
      <c r="W360" s="2">
        <v>21.123830000000002</v>
      </c>
      <c r="X360" s="2">
        <v>20.92493</v>
      </c>
      <c r="Y360" s="2">
        <v>20.446829999999999</v>
      </c>
      <c r="Z360" s="2">
        <v>20.40971</v>
      </c>
      <c r="AA360" s="2">
        <v>20.216270000000002</v>
      </c>
      <c r="AB360" s="2">
        <v>22.973619166666602</v>
      </c>
      <c r="AC360" s="2"/>
    </row>
    <row r="361" spans="3:29" x14ac:dyDescent="0.35">
      <c r="C361" t="s">
        <v>340</v>
      </c>
      <c r="D361" s="2">
        <v>181.7354</v>
      </c>
      <c r="E361" s="2">
        <v>189.29750000000001</v>
      </c>
      <c r="F361" s="2">
        <v>190.95230000000001</v>
      </c>
      <c r="G361" s="2">
        <v>195.88749999999999</v>
      </c>
      <c r="H361" s="2">
        <v>139.23269999999999</v>
      </c>
      <c r="I361" s="2">
        <v>162.46610000000001</v>
      </c>
      <c r="J361" s="2">
        <v>169.87860000000001</v>
      </c>
      <c r="K361" s="2">
        <v>177.393</v>
      </c>
      <c r="L361" s="2">
        <v>187.9736</v>
      </c>
      <c r="M361" s="2">
        <v>191.0044</v>
      </c>
      <c r="N361" s="2">
        <v>150.26009999999999</v>
      </c>
      <c r="O361" s="2">
        <v>154.66640000000001</v>
      </c>
      <c r="P361" s="2">
        <v>163.70099999999999</v>
      </c>
      <c r="Q361" s="2">
        <v>125.92319999999999</v>
      </c>
      <c r="R361" s="2">
        <v>143.7835</v>
      </c>
      <c r="S361" s="2">
        <v>108.178</v>
      </c>
      <c r="T361" s="2">
        <v>123.4385</v>
      </c>
      <c r="U361" s="2">
        <v>135.86590000000001</v>
      </c>
      <c r="V361" s="2">
        <v>90.925079999999994</v>
      </c>
      <c r="W361" s="2">
        <v>98.708629999999999</v>
      </c>
      <c r="X361" s="2">
        <v>104.4015</v>
      </c>
      <c r="Y361" s="2">
        <v>113.86660000000001</v>
      </c>
      <c r="Z361" s="2">
        <v>117.0527</v>
      </c>
      <c r="AA361" s="2">
        <v>121.76</v>
      </c>
      <c r="AB361" s="2">
        <v>147.43134208333299</v>
      </c>
      <c r="AC361" s="2"/>
    </row>
    <row r="362" spans="3:29" x14ac:dyDescent="0.35">
      <c r="C362" t="s">
        <v>341</v>
      </c>
      <c r="D362" s="2">
        <v>1824.6610000000001</v>
      </c>
      <c r="E362" s="2">
        <v>1860.5050000000001</v>
      </c>
      <c r="F362" s="2">
        <v>1889.78</v>
      </c>
      <c r="G362" s="2">
        <v>1919.489</v>
      </c>
      <c r="H362" s="2">
        <v>1949.6289999999999</v>
      </c>
      <c r="I362" s="2">
        <v>1980.625</v>
      </c>
      <c r="J362" s="2">
        <v>2009.7339999999999</v>
      </c>
      <c r="K362" s="2">
        <v>2038.164</v>
      </c>
      <c r="L362" s="2">
        <v>2068.6999999999998</v>
      </c>
      <c r="M362" s="2">
        <v>2096.6709999999998</v>
      </c>
      <c r="N362" s="2">
        <v>2131.4699999999998</v>
      </c>
      <c r="O362" s="2">
        <v>2154.6329999999998</v>
      </c>
      <c r="P362" s="2">
        <v>2188.4250000000002</v>
      </c>
      <c r="Q362" s="2">
        <v>2130.7420000000002</v>
      </c>
      <c r="R362" s="2">
        <v>2111.4949999999999</v>
      </c>
      <c r="S362" s="2">
        <v>2029.3610000000001</v>
      </c>
      <c r="T362" s="2">
        <v>1995.3209999999999</v>
      </c>
      <c r="U362" s="2">
        <v>1998.2280000000001</v>
      </c>
      <c r="V362" s="2">
        <v>2053.2249999999999</v>
      </c>
      <c r="W362" s="2">
        <v>2103.8530000000001</v>
      </c>
      <c r="X362" s="2">
        <v>2152.9479999999999</v>
      </c>
      <c r="Y362" s="2">
        <v>2205.1590000000001</v>
      </c>
      <c r="Z362" s="2">
        <v>2283.9780000000001</v>
      </c>
      <c r="AA362" s="2">
        <v>2342.7869999999998</v>
      </c>
      <c r="AB362" s="2">
        <v>2063.3159583333299</v>
      </c>
      <c r="AC362" s="2"/>
    </row>
    <row r="363" spans="3:29" x14ac:dyDescent="0.35">
      <c r="C363" t="s">
        <v>342</v>
      </c>
      <c r="D363" s="2">
        <v>51.692749999999997</v>
      </c>
      <c r="E363" s="2">
        <v>40.213419999999999</v>
      </c>
      <c r="F363" s="2">
        <v>36.508589999999998</v>
      </c>
      <c r="G363" s="2">
        <v>28.339179999999999</v>
      </c>
      <c r="H363" s="2">
        <v>13.575699999999999</v>
      </c>
      <c r="I363" s="2">
        <v>8.7544020000000007</v>
      </c>
      <c r="J363" s="2">
        <v>6.8170590000000004</v>
      </c>
      <c r="K363" s="2">
        <v>6.5539440000000004</v>
      </c>
      <c r="L363" s="2">
        <v>4.7963180000000003</v>
      </c>
      <c r="M363" s="2">
        <v>4.5878610000000002</v>
      </c>
      <c r="N363" s="2">
        <v>4.5399320000000003</v>
      </c>
      <c r="O363" s="2">
        <v>3.7883019999999998</v>
      </c>
      <c r="P363" s="2">
        <v>3.5253610000000002</v>
      </c>
      <c r="Q363" s="2">
        <v>3.7523469999999999</v>
      </c>
      <c r="R363" s="2">
        <v>3.3732310000000001</v>
      </c>
      <c r="S363" s="2">
        <v>2.5916769999999998</v>
      </c>
      <c r="T363" s="2">
        <v>2.0987369999999999</v>
      </c>
      <c r="U363" s="2">
        <v>1.7786690000000001</v>
      </c>
      <c r="V363" s="2">
        <v>1.5999760000000001</v>
      </c>
      <c r="W363" s="2">
        <v>0.90193959999999995</v>
      </c>
      <c r="X363" s="2">
        <v>0.74707259999999998</v>
      </c>
      <c r="Y363" s="2">
        <v>0.97640930000000004</v>
      </c>
      <c r="Z363" s="2">
        <v>0.91322769999999998</v>
      </c>
      <c r="AA363" s="2">
        <v>0.41065750000000001</v>
      </c>
      <c r="AB363" s="2">
        <v>9.7015317791666593</v>
      </c>
      <c r="AC363" s="2"/>
    </row>
    <row r="364" spans="3:29" x14ac:dyDescent="0.35">
      <c r="C364" t="s">
        <v>343</v>
      </c>
      <c r="D364" s="2">
        <v>2180.1410000000001</v>
      </c>
      <c r="E364" s="2">
        <v>1981.337</v>
      </c>
      <c r="F364" s="2">
        <v>1854.26</v>
      </c>
      <c r="G364" s="2">
        <v>695.47580000000005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279.63390833333301</v>
      </c>
      <c r="AC364" s="2"/>
    </row>
    <row r="365" spans="3:29" x14ac:dyDescent="0.35">
      <c r="C365" t="s">
        <v>344</v>
      </c>
      <c r="D365" s="2">
        <v>747.3492</v>
      </c>
      <c r="E365" s="2">
        <v>745.2106</v>
      </c>
      <c r="F365" s="2">
        <v>735.6191</v>
      </c>
      <c r="G365" s="2">
        <v>737.42769999999996</v>
      </c>
      <c r="H365" s="2">
        <v>745.1884</v>
      </c>
      <c r="I365" s="2">
        <v>740.01610000000005</v>
      </c>
      <c r="J365" s="2">
        <v>738.68460000000005</v>
      </c>
      <c r="K365" s="2">
        <v>734.0915</v>
      </c>
      <c r="L365" s="2">
        <v>730.89390000000003</v>
      </c>
      <c r="M365" s="2">
        <v>728.38509999999997</v>
      </c>
      <c r="N365" s="2">
        <v>726.73479999999995</v>
      </c>
      <c r="O365" s="2">
        <v>726.12040000000002</v>
      </c>
      <c r="P365" s="2">
        <v>718.90750000000003</v>
      </c>
      <c r="Q365" s="2">
        <v>714.18230000000005</v>
      </c>
      <c r="R365" s="2">
        <v>702.65309999999999</v>
      </c>
      <c r="S365" s="2">
        <v>695.62480000000005</v>
      </c>
      <c r="T365" s="2">
        <v>686.17380000000003</v>
      </c>
      <c r="U365" s="2">
        <v>677.96929999999998</v>
      </c>
      <c r="V365" s="2">
        <v>671.83439999999996</v>
      </c>
      <c r="W365" s="2">
        <v>661.73919999999998</v>
      </c>
      <c r="X365" s="2">
        <v>653.28060000000005</v>
      </c>
      <c r="Y365" s="2">
        <v>646.15549999999996</v>
      </c>
      <c r="Z365" s="2">
        <v>645.41959999999995</v>
      </c>
      <c r="AA365" s="2">
        <v>637.5856</v>
      </c>
      <c r="AB365" s="2">
        <v>706.13529583333298</v>
      </c>
      <c r="AC365" s="2"/>
    </row>
    <row r="366" spans="3:29" x14ac:dyDescent="0.35">
      <c r="C366" t="s">
        <v>345</v>
      </c>
      <c r="D366" s="2">
        <v>334.82089999999999</v>
      </c>
      <c r="E366" s="2">
        <v>333.39960000000002</v>
      </c>
      <c r="F366" s="2">
        <v>328.94170000000003</v>
      </c>
      <c r="G366" s="2">
        <v>328.73050000000001</v>
      </c>
      <c r="H366" s="2">
        <v>328.50580000000002</v>
      </c>
      <c r="I366" s="2">
        <v>327.77089999999998</v>
      </c>
      <c r="J366" s="2">
        <v>324.04309999999998</v>
      </c>
      <c r="K366" s="2">
        <v>321.66660000000002</v>
      </c>
      <c r="L366" s="2">
        <v>319.76190000000003</v>
      </c>
      <c r="M366" s="2">
        <v>319.19279999999998</v>
      </c>
      <c r="N366" s="2">
        <v>321.25349999999997</v>
      </c>
      <c r="O366" s="2">
        <v>317.97669999999999</v>
      </c>
      <c r="P366" s="2">
        <v>317.22129999999999</v>
      </c>
      <c r="Q366" s="2">
        <v>315.40679999999998</v>
      </c>
      <c r="R366" s="2">
        <v>311.89409999999998</v>
      </c>
      <c r="S366" s="2">
        <v>309.74149999999997</v>
      </c>
      <c r="T366" s="2">
        <v>307.30059999999997</v>
      </c>
      <c r="U366" s="2">
        <v>305.10210000000001</v>
      </c>
      <c r="V366" s="2">
        <v>303.08429999999998</v>
      </c>
      <c r="W366" s="2">
        <v>297.18790000000001</v>
      </c>
      <c r="X366" s="2">
        <v>293.05560000000003</v>
      </c>
      <c r="Y366" s="2">
        <v>289.51209999999998</v>
      </c>
      <c r="Z366" s="2">
        <v>289.49889999999999</v>
      </c>
      <c r="AA366" s="2">
        <v>284.71230000000003</v>
      </c>
      <c r="AB366" s="2">
        <v>313.74089583333301</v>
      </c>
      <c r="AC366" s="2"/>
    </row>
    <row r="367" spans="3:29" x14ac:dyDescent="0.35">
      <c r="C367" t="s">
        <v>346</v>
      </c>
      <c r="D367" s="2">
        <v>-1.1331119999999999</v>
      </c>
      <c r="E367" s="2">
        <v>-0.86386260000000004</v>
      </c>
      <c r="F367" s="2">
        <v>-2.570659</v>
      </c>
      <c r="G367" s="2">
        <v>-3.5149349999999999</v>
      </c>
      <c r="H367" s="2">
        <v>-3.3329490000000002</v>
      </c>
      <c r="I367" s="2">
        <v>-3.8049019999999998</v>
      </c>
      <c r="J367" s="2">
        <v>-3.814727</v>
      </c>
      <c r="K367" s="2">
        <v>-3.4728949999999998</v>
      </c>
      <c r="L367" s="2">
        <v>-4.8516029999999999</v>
      </c>
      <c r="M367" s="2">
        <v>-4.7139329999999999</v>
      </c>
      <c r="N367" s="2">
        <v>-4.7410220000000001</v>
      </c>
      <c r="O367" s="2">
        <v>-4.6640420000000002</v>
      </c>
      <c r="P367" s="2">
        <v>-4.9745860000000004</v>
      </c>
      <c r="Q367" s="2">
        <v>-5.1173950000000001</v>
      </c>
      <c r="R367" s="2">
        <v>-5.1275009999999996</v>
      </c>
      <c r="S367" s="2">
        <v>-5.3804569999999998</v>
      </c>
      <c r="T367" s="2">
        <v>-5.6561250000000003</v>
      </c>
      <c r="U367" s="2">
        <v>-5.8046870000000004</v>
      </c>
      <c r="V367" s="2">
        <v>-5.9529339999999999</v>
      </c>
      <c r="W367" s="2">
        <v>-6.1083340000000002</v>
      </c>
      <c r="X367" s="2">
        <v>-6.2386340000000002</v>
      </c>
      <c r="Y367" s="2">
        <v>-7.1027829999999996</v>
      </c>
      <c r="Z367" s="2">
        <v>-9.9972300000000001</v>
      </c>
      <c r="AA367" s="2">
        <v>-10.808920000000001</v>
      </c>
      <c r="AB367" s="2">
        <v>-4.9895094833333298</v>
      </c>
      <c r="AC367" s="2"/>
    </row>
    <row r="368" spans="3:29" x14ac:dyDescent="0.35">
      <c r="C368" t="s">
        <v>347</v>
      </c>
      <c r="D368" s="2">
        <v>-11.38367</v>
      </c>
      <c r="E368" s="2">
        <v>-11.30583</v>
      </c>
      <c r="F368" s="2">
        <v>-29.87584</v>
      </c>
      <c r="G368" s="2">
        <v>-70.190169999999995</v>
      </c>
      <c r="H368" s="2">
        <v>-58.885019999999997</v>
      </c>
      <c r="I368" s="2">
        <v>-78.552980000000005</v>
      </c>
      <c r="J368" s="2">
        <v>-93.237340000000003</v>
      </c>
      <c r="K368" s="2">
        <v>-82.913960000000003</v>
      </c>
      <c r="L368" s="2">
        <v>-87.207310000000007</v>
      </c>
      <c r="M368" s="2">
        <v>-92.069950000000006</v>
      </c>
      <c r="N368" s="2">
        <v>-98.452470000000005</v>
      </c>
      <c r="O368" s="2">
        <v>-108.95229999999999</v>
      </c>
      <c r="P368" s="2">
        <v>-122.0558</v>
      </c>
      <c r="Q368" s="2">
        <v>-136.3845</v>
      </c>
      <c r="R368" s="2">
        <v>-148.83840000000001</v>
      </c>
      <c r="S368" s="2">
        <v>-172.69499999999999</v>
      </c>
      <c r="T368" s="2">
        <v>-188.93620000000001</v>
      </c>
      <c r="U368" s="2">
        <v>-194.83070000000001</v>
      </c>
      <c r="V368" s="2">
        <v>-210.05549999999999</v>
      </c>
      <c r="W368" s="2">
        <v>-222.52850000000001</v>
      </c>
      <c r="X368" s="2">
        <v>-228.75550000000001</v>
      </c>
      <c r="Y368" s="2">
        <v>-235.73679999999999</v>
      </c>
      <c r="Z368" s="2">
        <v>-240.25059999999999</v>
      </c>
      <c r="AA368" s="2">
        <v>-250.26490000000001</v>
      </c>
      <c r="AB368" s="2">
        <v>-132.264968333333</v>
      </c>
      <c r="AC368" s="2"/>
    </row>
    <row r="369" spans="3:29" x14ac:dyDescent="0.35">
      <c r="C369" t="s">
        <v>348</v>
      </c>
      <c r="D369" s="2">
        <v>2324.558</v>
      </c>
      <c r="E369" s="2">
        <v>2414.623</v>
      </c>
      <c r="F369" s="2">
        <v>2490.69</v>
      </c>
      <c r="G369" s="2">
        <v>2554.442</v>
      </c>
      <c r="H369" s="2">
        <v>2700.5149999999999</v>
      </c>
      <c r="I369" s="2">
        <v>2808.89</v>
      </c>
      <c r="J369" s="2">
        <v>2918.5149999999999</v>
      </c>
      <c r="K369" s="2">
        <v>2919.239</v>
      </c>
      <c r="L369" s="2">
        <v>2929.86</v>
      </c>
      <c r="M369" s="2">
        <v>3025.9389999999999</v>
      </c>
      <c r="N369" s="2">
        <v>3113.4369999999999</v>
      </c>
      <c r="O369" s="2">
        <v>3195.0129999999999</v>
      </c>
      <c r="P369" s="2">
        <v>3273.7919999999999</v>
      </c>
      <c r="Q369" s="2">
        <v>3363.8110000000001</v>
      </c>
      <c r="R369" s="2">
        <v>3740.5839999999998</v>
      </c>
      <c r="S369" s="2">
        <v>4128.7849999999999</v>
      </c>
      <c r="T369" s="2">
        <v>4508.4459999999999</v>
      </c>
      <c r="U369" s="2">
        <v>4589.1469999999999</v>
      </c>
      <c r="V369" s="2">
        <v>4680.9759999999997</v>
      </c>
      <c r="W369" s="2">
        <v>4820.9179999999997</v>
      </c>
      <c r="X369" s="2">
        <v>4925.7529999999997</v>
      </c>
      <c r="Y369" s="2">
        <v>5037.2449999999999</v>
      </c>
      <c r="Z369" s="2">
        <v>5155.8559999999998</v>
      </c>
      <c r="AA369" s="2">
        <v>5248.7960000000003</v>
      </c>
      <c r="AB369" s="2">
        <v>3619.5762500000001</v>
      </c>
      <c r="AC369" s="2"/>
    </row>
    <row r="370" spans="3:29" x14ac:dyDescent="0.35">
      <c r="C370" t="s">
        <v>349</v>
      </c>
      <c r="D370" s="2">
        <v>54005.37</v>
      </c>
      <c r="E370" s="2">
        <v>54115.57</v>
      </c>
      <c r="F370" s="2">
        <v>54063.93</v>
      </c>
      <c r="G370" s="2">
        <v>54601.85</v>
      </c>
      <c r="H370" s="2">
        <v>54630.1</v>
      </c>
      <c r="I370" s="2">
        <v>55397.66</v>
      </c>
      <c r="J370" s="2">
        <v>55618.8</v>
      </c>
      <c r="K370" s="2">
        <v>55833.78</v>
      </c>
      <c r="L370" s="2">
        <v>56254.3</v>
      </c>
      <c r="M370" s="2">
        <v>56855.25</v>
      </c>
      <c r="N370" s="2">
        <v>57333.41</v>
      </c>
      <c r="O370" s="2">
        <v>57425.31</v>
      </c>
      <c r="P370" s="2">
        <v>57794.68</v>
      </c>
      <c r="Q370" s="2">
        <v>58283.62</v>
      </c>
      <c r="R370" s="2">
        <v>58466.64</v>
      </c>
      <c r="S370" s="2">
        <v>58357.18</v>
      </c>
      <c r="T370" s="2">
        <v>58248.02</v>
      </c>
      <c r="U370" s="2">
        <v>58594.03</v>
      </c>
      <c r="V370" s="2">
        <v>58805.2</v>
      </c>
      <c r="W370" s="2">
        <v>59174.34</v>
      </c>
      <c r="X370" s="2">
        <v>59583.79</v>
      </c>
      <c r="Y370" s="2">
        <v>59576.88</v>
      </c>
      <c r="Z370" s="2">
        <v>59822.13</v>
      </c>
      <c r="AA370" s="2">
        <v>60816.63</v>
      </c>
      <c r="AB370" s="2">
        <v>57235.769583333298</v>
      </c>
      <c r="AC370" s="2"/>
    </row>
    <row r="371" spans="3:29" x14ac:dyDescent="0.35">
      <c r="C371" t="s">
        <v>350</v>
      </c>
      <c r="D371" s="2">
        <v>8083.2190000000001</v>
      </c>
      <c r="E371" s="2">
        <v>7646.348</v>
      </c>
      <c r="F371" s="2">
        <v>7247.8050000000003</v>
      </c>
      <c r="G371" s="2">
        <v>6817.9809999999998</v>
      </c>
      <c r="H371" s="2">
        <v>7410.8109999999997</v>
      </c>
      <c r="I371" s="2">
        <v>7830.0659999999998</v>
      </c>
      <c r="J371" s="2">
        <v>8278.5609999999997</v>
      </c>
      <c r="K371" s="2">
        <v>8320.7849999999999</v>
      </c>
      <c r="L371" s="2">
        <v>9285.61</v>
      </c>
      <c r="M371" s="2">
        <v>9402.4480000000003</v>
      </c>
      <c r="N371" s="2">
        <v>9188.6990000000005</v>
      </c>
      <c r="O371" s="2">
        <v>9071.3799999999992</v>
      </c>
      <c r="P371" s="2">
        <v>8732.7000000000007</v>
      </c>
      <c r="Q371" s="2">
        <v>8540.7129999999997</v>
      </c>
      <c r="R371" s="2">
        <v>8379.4390000000003</v>
      </c>
      <c r="S371" s="2">
        <v>8366.4169999999995</v>
      </c>
      <c r="T371" s="2">
        <v>8412.223</v>
      </c>
      <c r="U371" s="2">
        <v>8421.0040000000008</v>
      </c>
      <c r="V371" s="2">
        <v>8255.848</v>
      </c>
      <c r="W371" s="2">
        <v>8203.6180000000004</v>
      </c>
      <c r="X371" s="2">
        <v>8402.6569999999992</v>
      </c>
      <c r="Y371" s="2">
        <v>8381.1049999999996</v>
      </c>
      <c r="Z371" s="2">
        <v>8661.8080000000009</v>
      </c>
      <c r="AA371" s="2">
        <v>8607.0159999999996</v>
      </c>
      <c r="AB371" s="2">
        <v>8331.1775416666605</v>
      </c>
      <c r="AC371" s="2"/>
    </row>
    <row r="372" spans="3:29" x14ac:dyDescent="0.35">
      <c r="C372" t="s">
        <v>351</v>
      </c>
      <c r="D372" s="2">
        <v>23.279900000000001</v>
      </c>
      <c r="E372" s="2">
        <v>23.372070000000001</v>
      </c>
      <c r="F372" s="2">
        <v>23.031310000000001</v>
      </c>
      <c r="G372" s="2">
        <v>22.9878</v>
      </c>
      <c r="H372" s="2">
        <v>23.055900000000001</v>
      </c>
      <c r="I372" s="2">
        <v>22.849799999999998</v>
      </c>
      <c r="J372" s="2">
        <v>22.692270000000001</v>
      </c>
      <c r="K372" s="2">
        <v>22.664619999999999</v>
      </c>
      <c r="L372" s="2">
        <v>22.308250000000001</v>
      </c>
      <c r="M372" s="2">
        <v>22.204809999999998</v>
      </c>
      <c r="N372" s="2">
        <v>22.33717</v>
      </c>
      <c r="O372" s="2">
        <v>22.025929999999999</v>
      </c>
      <c r="P372" s="2">
        <v>21.894169999999999</v>
      </c>
      <c r="Q372" s="2">
        <v>21.880500000000001</v>
      </c>
      <c r="R372" s="2">
        <v>21.65982</v>
      </c>
      <c r="S372" s="2">
        <v>21.579260000000001</v>
      </c>
      <c r="T372" s="2">
        <v>21.56324</v>
      </c>
      <c r="U372" s="2">
        <v>21.366610000000001</v>
      </c>
      <c r="V372" s="2">
        <v>21.353560000000002</v>
      </c>
      <c r="W372" s="2">
        <v>21.29954</v>
      </c>
      <c r="X372" s="2">
        <v>21.103159999999999</v>
      </c>
      <c r="Y372" s="2">
        <v>20.908370000000001</v>
      </c>
      <c r="Z372" s="2">
        <v>21.189309999999999</v>
      </c>
      <c r="AA372" s="2">
        <v>20.863810000000001</v>
      </c>
      <c r="AB372" s="2">
        <v>22.061299166666601</v>
      </c>
      <c r="AC372" s="2"/>
    </row>
    <row r="373" spans="3:29" x14ac:dyDescent="0.35">
      <c r="C373" t="s">
        <v>352</v>
      </c>
      <c r="D373" s="2">
        <v>23003.119999999999</v>
      </c>
      <c r="E373" s="2">
        <v>23032.639999999999</v>
      </c>
      <c r="F373" s="2">
        <v>23007.82</v>
      </c>
      <c r="G373" s="2">
        <v>23542.22</v>
      </c>
      <c r="H373" s="2">
        <v>23525.25</v>
      </c>
      <c r="I373" s="2">
        <v>23508.67</v>
      </c>
      <c r="J373" s="2">
        <v>23516.95</v>
      </c>
      <c r="K373" s="2">
        <v>23551.33</v>
      </c>
      <c r="L373" s="2">
        <v>23535.78</v>
      </c>
      <c r="M373" s="2">
        <v>23539.06</v>
      </c>
      <c r="N373" s="2">
        <v>23584.880000000001</v>
      </c>
      <c r="O373" s="2">
        <v>23598.53</v>
      </c>
      <c r="P373" s="2">
        <v>23625.599999999999</v>
      </c>
      <c r="Q373" s="2">
        <v>23651.95</v>
      </c>
      <c r="R373" s="2">
        <v>23660.92</v>
      </c>
      <c r="S373" s="2">
        <v>23681.360000000001</v>
      </c>
      <c r="T373" s="2">
        <v>23708.75</v>
      </c>
      <c r="U373" s="2">
        <v>23723.9</v>
      </c>
      <c r="V373" s="2">
        <v>23752.93</v>
      </c>
      <c r="W373" s="2">
        <v>23776.14</v>
      </c>
      <c r="X373" s="2">
        <v>23796.83</v>
      </c>
      <c r="Y373" s="2">
        <v>23822.92</v>
      </c>
      <c r="Z373" s="2">
        <v>23884.7</v>
      </c>
      <c r="AA373" s="2">
        <v>23891.27</v>
      </c>
      <c r="AB373" s="2">
        <v>23580.146666666598</v>
      </c>
      <c r="AC373" s="2"/>
    </row>
    <row r="374" spans="3:29" x14ac:dyDescent="0.35">
      <c r="C374" t="s">
        <v>353</v>
      </c>
      <c r="D374" s="2">
        <v>26.149920000000002</v>
      </c>
      <c r="E374" s="2">
        <v>7.8968030000000002</v>
      </c>
      <c r="F374" s="2">
        <v>6.4798090000000004</v>
      </c>
      <c r="G374" s="2">
        <v>5.7637169999999998</v>
      </c>
      <c r="H374" s="2">
        <v>7.345383</v>
      </c>
      <c r="I374" s="2">
        <v>7.5407380000000002</v>
      </c>
      <c r="J374" s="2">
        <v>6.5524849999999999</v>
      </c>
      <c r="K374" s="2">
        <v>6.4142479999999997</v>
      </c>
      <c r="L374" s="2">
        <v>2.802162</v>
      </c>
      <c r="M374" s="2">
        <v>3.795992</v>
      </c>
      <c r="N374" s="2">
        <v>4.4299670000000004</v>
      </c>
      <c r="O374" s="2">
        <v>4.9341090000000003</v>
      </c>
      <c r="P374" s="2">
        <v>4.9988939999999999</v>
      </c>
      <c r="Q374" s="2">
        <v>6.1271469999999999</v>
      </c>
      <c r="R374" s="2">
        <v>6.1121840000000001</v>
      </c>
      <c r="S374" s="2">
        <v>5.6085209999999996</v>
      </c>
      <c r="T374" s="2">
        <v>6.2779420000000004</v>
      </c>
      <c r="U374" s="2">
        <v>7.8946249999999996</v>
      </c>
      <c r="V374" s="2">
        <v>7.6422340000000002</v>
      </c>
      <c r="W374" s="2">
        <v>9.7725810000000006</v>
      </c>
      <c r="X374" s="2">
        <v>10.84491</v>
      </c>
      <c r="Y374" s="2">
        <v>10.14331</v>
      </c>
      <c r="Z374" s="2">
        <v>14.186579999999999</v>
      </c>
      <c r="AA374" s="2">
        <v>13.93463</v>
      </c>
      <c r="AB374" s="2">
        <v>8.0687037916666604</v>
      </c>
      <c r="AC374" s="2"/>
    </row>
    <row r="375" spans="3:29" x14ac:dyDescent="0.35">
      <c r="C375" t="s">
        <v>354</v>
      </c>
      <c r="D375" s="2">
        <v>14.93286</v>
      </c>
      <c r="E375" s="2">
        <v>14.94674</v>
      </c>
      <c r="F375" s="2">
        <v>14.655519999999999</v>
      </c>
      <c r="G375" s="2">
        <v>13.97114</v>
      </c>
      <c r="H375" s="2">
        <v>13.96922</v>
      </c>
      <c r="I375" s="2">
        <v>13.742330000000001</v>
      </c>
      <c r="J375" s="2">
        <v>13.69769</v>
      </c>
      <c r="K375" s="2">
        <v>13.53491</v>
      </c>
      <c r="L375" s="2">
        <v>13.31855</v>
      </c>
      <c r="M375" s="2">
        <v>13.31555</v>
      </c>
      <c r="N375" s="2">
        <v>13.31728</v>
      </c>
      <c r="O375" s="2">
        <v>13.169829999999999</v>
      </c>
      <c r="P375" s="2">
        <v>13.11652</v>
      </c>
      <c r="Q375" s="2">
        <v>12.96461</v>
      </c>
      <c r="R375" s="2">
        <v>12.898020000000001</v>
      </c>
      <c r="S375" s="2">
        <v>12.81382</v>
      </c>
      <c r="T375" s="2">
        <v>12.77501</v>
      </c>
      <c r="U375" s="2">
        <v>12.66342</v>
      </c>
      <c r="V375" s="2">
        <v>12.59477</v>
      </c>
      <c r="W375" s="2">
        <v>12.403230000000001</v>
      </c>
      <c r="X375" s="2">
        <v>12.3222</v>
      </c>
      <c r="Y375" s="2">
        <v>12.16549</v>
      </c>
      <c r="Z375" s="2">
        <v>12.19242</v>
      </c>
      <c r="AA375" s="2">
        <v>11.934900000000001</v>
      </c>
      <c r="AB375" s="2">
        <v>13.2256679166666</v>
      </c>
      <c r="AC375" s="2"/>
    </row>
    <row r="376" spans="3:29" x14ac:dyDescent="0.35">
      <c r="C376" t="s">
        <v>355</v>
      </c>
      <c r="D376" s="2">
        <v>62.981949999999998</v>
      </c>
      <c r="E376" s="2">
        <v>31.550219999999999</v>
      </c>
      <c r="F376" s="2">
        <v>27.49042</v>
      </c>
      <c r="G376" s="2">
        <v>26.900870000000001</v>
      </c>
      <c r="H376" s="2">
        <v>30.489229999999999</v>
      </c>
      <c r="I376" s="2">
        <v>30.52685</v>
      </c>
      <c r="J376" s="2">
        <v>26.525569999999998</v>
      </c>
      <c r="K376" s="2">
        <v>24.864740000000001</v>
      </c>
      <c r="L376" s="2">
        <v>11.74024</v>
      </c>
      <c r="M376" s="2">
        <v>15.98441</v>
      </c>
      <c r="N376" s="2">
        <v>17.161169999999998</v>
      </c>
      <c r="O376" s="2">
        <v>18.255369999999999</v>
      </c>
      <c r="P376" s="2">
        <v>18.634129999999999</v>
      </c>
      <c r="Q376" s="2">
        <v>18.273319999999998</v>
      </c>
      <c r="R376" s="2">
        <v>19.058969999999999</v>
      </c>
      <c r="S376" s="2">
        <v>19.611429999999999</v>
      </c>
      <c r="T376" s="2">
        <v>20.920680000000001</v>
      </c>
      <c r="U376" s="2">
        <v>22.71744</v>
      </c>
      <c r="V376" s="2">
        <v>23.293869999999998</v>
      </c>
      <c r="W376" s="2">
        <v>24.031780000000001</v>
      </c>
      <c r="X376" s="2">
        <v>22.092759999999998</v>
      </c>
      <c r="Y376" s="2">
        <v>20.085319999999999</v>
      </c>
      <c r="Z376" s="2">
        <v>22.829609999999999</v>
      </c>
      <c r="AA376" s="2">
        <v>23.30227</v>
      </c>
      <c r="AB376" s="2">
        <v>24.1384425</v>
      </c>
      <c r="AC376" s="2"/>
    </row>
    <row r="377" spans="3:29" x14ac:dyDescent="0.35">
      <c r="C377" t="s">
        <v>356</v>
      </c>
      <c r="D377" s="2">
        <v>1194.835</v>
      </c>
      <c r="E377" s="2">
        <v>2813.0540000000001</v>
      </c>
      <c r="F377" s="2">
        <v>3154.7240000000002</v>
      </c>
      <c r="G377" s="2">
        <v>3440.1149999999998</v>
      </c>
      <c r="H377" s="2">
        <v>3702.5619999999999</v>
      </c>
      <c r="I377" s="2">
        <v>3976.0160000000001</v>
      </c>
      <c r="J377" s="2">
        <v>4263.808</v>
      </c>
      <c r="K377" s="2">
        <v>4538.5360000000001</v>
      </c>
      <c r="L377" s="2">
        <v>4813.2089999999998</v>
      </c>
      <c r="M377" s="2">
        <v>5065.2290000000003</v>
      </c>
      <c r="N377" s="2">
        <v>5322.8209999999999</v>
      </c>
      <c r="O377" s="2">
        <v>5551.2610000000004</v>
      </c>
      <c r="P377" s="2">
        <v>5814.835</v>
      </c>
      <c r="Q377" s="2">
        <v>6140.7460000000001</v>
      </c>
      <c r="R377" s="2">
        <v>6316.8609999999999</v>
      </c>
      <c r="S377" s="2">
        <v>6543.14</v>
      </c>
      <c r="T377" s="2">
        <v>6793.7179999999998</v>
      </c>
      <c r="U377" s="2">
        <v>6972.942</v>
      </c>
      <c r="V377" s="2">
        <v>7254.683</v>
      </c>
      <c r="W377" s="2">
        <v>7536.7830000000004</v>
      </c>
      <c r="X377" s="2">
        <v>7704.5259999999998</v>
      </c>
      <c r="Y377" s="2">
        <v>8025.6970000000001</v>
      </c>
      <c r="Z377" s="2">
        <v>8441.0540000000001</v>
      </c>
      <c r="AA377" s="2">
        <v>8819.4330000000009</v>
      </c>
      <c r="AB377" s="2">
        <v>5591.6911666666601</v>
      </c>
      <c r="AC377" s="2"/>
    </row>
    <row r="378" spans="3:29" x14ac:dyDescent="0.35">
      <c r="C378" t="s">
        <v>357</v>
      </c>
      <c r="D378" s="2">
        <v>982.62850000000003</v>
      </c>
      <c r="E378" s="2">
        <v>983.66449999999998</v>
      </c>
      <c r="F378" s="2">
        <v>981.64170000000001</v>
      </c>
      <c r="G378" s="2">
        <v>978.69259999999997</v>
      </c>
      <c r="H378" s="2">
        <v>977.53880000000004</v>
      </c>
      <c r="I378" s="2">
        <v>974.08309999999994</v>
      </c>
      <c r="J378" s="2">
        <v>972.33540000000005</v>
      </c>
      <c r="K378" s="2">
        <v>976.81709999999998</v>
      </c>
      <c r="L378" s="2">
        <v>954.50139999999999</v>
      </c>
      <c r="M378" s="2">
        <v>947.3152</v>
      </c>
      <c r="N378" s="2">
        <v>961.93100000000004</v>
      </c>
      <c r="O378" s="2">
        <v>953.43259999999998</v>
      </c>
      <c r="P378" s="2">
        <v>957.74270000000001</v>
      </c>
      <c r="Q378" s="2">
        <v>960.27340000000004</v>
      </c>
      <c r="R378" s="2">
        <v>961.16240000000005</v>
      </c>
      <c r="S378" s="2">
        <v>961.12210000000005</v>
      </c>
      <c r="T378" s="2">
        <v>956.96879999999999</v>
      </c>
      <c r="U378" s="2">
        <v>961.8768</v>
      </c>
      <c r="V378" s="2">
        <v>970.0557</v>
      </c>
      <c r="W378" s="2">
        <v>966.81740000000002</v>
      </c>
      <c r="X378" s="2">
        <v>967.84360000000004</v>
      </c>
      <c r="Y378" s="2">
        <v>968.601</v>
      </c>
      <c r="Z378" s="2">
        <v>965.79909999999995</v>
      </c>
      <c r="AA378" s="2">
        <v>967.60609999999997</v>
      </c>
      <c r="AB378" s="2">
        <v>967.102125</v>
      </c>
      <c r="AC378" s="2"/>
    </row>
    <row r="379" spans="3:29" x14ac:dyDescent="0.35">
      <c r="C379" t="s">
        <v>358</v>
      </c>
      <c r="D379" s="2">
        <v>1821.347</v>
      </c>
      <c r="E379" s="2">
        <v>1268.414</v>
      </c>
      <c r="F379" s="2">
        <v>1242.078</v>
      </c>
      <c r="G379" s="2">
        <v>1236.3779999999999</v>
      </c>
      <c r="H379" s="2">
        <v>1383.4010000000001</v>
      </c>
      <c r="I379" s="2">
        <v>1478.847</v>
      </c>
      <c r="J379" s="2">
        <v>1368.6559999999999</v>
      </c>
      <c r="K379" s="2">
        <v>1347.883</v>
      </c>
      <c r="L379" s="2">
        <v>903.08119999999997</v>
      </c>
      <c r="M379" s="2">
        <v>1083.6569999999999</v>
      </c>
      <c r="N379" s="2">
        <v>1115.646</v>
      </c>
      <c r="O379" s="2">
        <v>1198.3889999999999</v>
      </c>
      <c r="P379" s="2">
        <v>1246.7919999999999</v>
      </c>
      <c r="Q379" s="2">
        <v>1392.125</v>
      </c>
      <c r="R379" s="2">
        <v>1464.4349999999999</v>
      </c>
      <c r="S379" s="2">
        <v>1499.806</v>
      </c>
      <c r="T379" s="2">
        <v>1588.702</v>
      </c>
      <c r="U379" s="2">
        <v>1675.386</v>
      </c>
      <c r="V379" s="2">
        <v>1775.759</v>
      </c>
      <c r="W379" s="2">
        <v>1873.6189999999999</v>
      </c>
      <c r="X379" s="2">
        <v>1838.155</v>
      </c>
      <c r="Y379" s="2">
        <v>2015.298</v>
      </c>
      <c r="Z379" s="2">
        <v>2112.0940000000001</v>
      </c>
      <c r="AA379" s="2">
        <v>2323.9760000000001</v>
      </c>
      <c r="AB379" s="2">
        <v>1510.5801750000001</v>
      </c>
      <c r="AC379" s="2"/>
    </row>
    <row r="380" spans="3:29" x14ac:dyDescent="0.35">
      <c r="C380" t="s">
        <v>359</v>
      </c>
      <c r="D380" s="2">
        <v>69.372799999999998</v>
      </c>
      <c r="E380" s="2">
        <v>91.863050000000001</v>
      </c>
      <c r="F380" s="2">
        <v>91.816040000000001</v>
      </c>
      <c r="G380" s="2">
        <v>114.3334</v>
      </c>
      <c r="H380" s="2">
        <v>114.26260000000001</v>
      </c>
      <c r="I380" s="2">
        <v>114.2277</v>
      </c>
      <c r="J380" s="2">
        <v>136.77180000000001</v>
      </c>
      <c r="K380" s="2">
        <v>136.55670000000001</v>
      </c>
      <c r="L380" s="2">
        <v>136.68729999999999</v>
      </c>
      <c r="M380" s="2">
        <v>159.18270000000001</v>
      </c>
      <c r="N380" s="2">
        <v>159.0087</v>
      </c>
      <c r="O380" s="2">
        <v>158.9143</v>
      </c>
      <c r="P380" s="2">
        <v>181.22470000000001</v>
      </c>
      <c r="Q380" s="2">
        <v>180.8956</v>
      </c>
      <c r="R380" s="2">
        <v>180.65020000000001</v>
      </c>
      <c r="S380" s="2">
        <v>202.88470000000001</v>
      </c>
      <c r="T380" s="2">
        <v>202.88290000000001</v>
      </c>
      <c r="U380" s="2">
        <v>202.9605</v>
      </c>
      <c r="V380" s="2">
        <v>225.43559999999999</v>
      </c>
      <c r="W380" s="2">
        <v>225.5992</v>
      </c>
      <c r="X380" s="2">
        <v>225.70500000000001</v>
      </c>
      <c r="Y380" s="2">
        <v>248.071</v>
      </c>
      <c r="Z380" s="2">
        <v>248.0479</v>
      </c>
      <c r="AA380" s="2">
        <v>248.37379999999999</v>
      </c>
      <c r="AB380" s="2">
        <v>168.98867458333299</v>
      </c>
      <c r="AC380" s="2"/>
    </row>
    <row r="381" spans="3:29" x14ac:dyDescent="0.35">
      <c r="C381" t="s">
        <v>360</v>
      </c>
      <c r="D381" s="2">
        <v>9964.9560000000001</v>
      </c>
      <c r="E381" s="2">
        <v>8198.1489999999994</v>
      </c>
      <c r="F381" s="2">
        <v>8035.8649999999998</v>
      </c>
      <c r="G381" s="2">
        <v>7957.116</v>
      </c>
      <c r="H381" s="2">
        <v>6815.0190000000002</v>
      </c>
      <c r="I381" s="2">
        <v>6487.1959999999999</v>
      </c>
      <c r="J381" s="2">
        <v>5597.1509999999998</v>
      </c>
      <c r="K381" s="2">
        <v>5146.7349999999997</v>
      </c>
      <c r="L381" s="2">
        <v>4525.0709999999999</v>
      </c>
      <c r="M381" s="2">
        <v>4094.24</v>
      </c>
      <c r="N381" s="2">
        <v>4051.2930000000001</v>
      </c>
      <c r="O381" s="2">
        <v>3697.19</v>
      </c>
      <c r="P381" s="2">
        <v>3659.2220000000002</v>
      </c>
      <c r="Q381" s="2">
        <v>3592.739</v>
      </c>
      <c r="R381" s="2">
        <v>3498.7220000000002</v>
      </c>
      <c r="S381" s="2">
        <v>2797.7</v>
      </c>
      <c r="T381" s="2">
        <v>2194.1509999999998</v>
      </c>
      <c r="U381" s="2">
        <v>2135.7550000000001</v>
      </c>
      <c r="V381" s="2">
        <v>1830.7560000000001</v>
      </c>
      <c r="W381" s="2">
        <v>1808.953</v>
      </c>
      <c r="X381" s="2">
        <v>1779.623</v>
      </c>
      <c r="Y381" s="2">
        <v>905.87180000000001</v>
      </c>
      <c r="Z381" s="2">
        <v>863.17160000000001</v>
      </c>
      <c r="AA381" s="2">
        <v>899.54390000000001</v>
      </c>
      <c r="AB381" s="2">
        <v>4189.0078874999999</v>
      </c>
      <c r="AC381" s="2"/>
    </row>
    <row r="382" spans="3:29" x14ac:dyDescent="0.35">
      <c r="C382" t="s">
        <v>361</v>
      </c>
      <c r="D382" s="2">
        <v>711.92229999999995</v>
      </c>
      <c r="E382" s="2">
        <v>711.26199999999994</v>
      </c>
      <c r="F382" s="2">
        <v>728.54579999999999</v>
      </c>
      <c r="G382" s="2">
        <v>770.31299999999999</v>
      </c>
      <c r="H382" s="2">
        <v>790.88930000000005</v>
      </c>
      <c r="I382" s="2">
        <v>831.13819999999998</v>
      </c>
      <c r="J382" s="2">
        <v>849.97140000000002</v>
      </c>
      <c r="K382" s="2">
        <v>890.32360000000006</v>
      </c>
      <c r="L382" s="2">
        <v>902.95180000000005</v>
      </c>
      <c r="M382" s="2">
        <v>936.23059999999998</v>
      </c>
      <c r="N382" s="2">
        <v>971.11009999999999</v>
      </c>
      <c r="O382" s="2">
        <v>1006.506</v>
      </c>
      <c r="P382" s="2">
        <v>1033.2370000000001</v>
      </c>
      <c r="Q382" s="2">
        <v>1075.5239999999999</v>
      </c>
      <c r="R382" s="2">
        <v>1102.318</v>
      </c>
      <c r="S382" s="2">
        <v>1144.981</v>
      </c>
      <c r="T382" s="2">
        <v>1194.126</v>
      </c>
      <c r="U382" s="2">
        <v>1252.271</v>
      </c>
      <c r="V382" s="2">
        <v>1303.223</v>
      </c>
      <c r="W382" s="2">
        <v>1359.299</v>
      </c>
      <c r="X382" s="2">
        <v>1407.614</v>
      </c>
      <c r="Y382" s="2">
        <v>1459.2049999999999</v>
      </c>
      <c r="Z382" s="2">
        <v>1522.549</v>
      </c>
      <c r="AA382" s="2">
        <v>1573.027</v>
      </c>
      <c r="AB382" s="2">
        <v>1063.6890874999999</v>
      </c>
      <c r="AC382" s="2"/>
    </row>
    <row r="383" spans="3:29" x14ac:dyDescent="0.35">
      <c r="C383" t="s">
        <v>362</v>
      </c>
      <c r="D383" s="2">
        <v>58.271259999999998</v>
      </c>
      <c r="E383" s="2">
        <v>20.266210000000001</v>
      </c>
      <c r="F383" s="2">
        <v>23.684830000000002</v>
      </c>
      <c r="G383" s="2">
        <v>23.30857</v>
      </c>
      <c r="H383" s="2">
        <v>29.731159999999999</v>
      </c>
      <c r="I383" s="2">
        <v>29.451840000000001</v>
      </c>
      <c r="J383" s="2">
        <v>29.389050000000001</v>
      </c>
      <c r="K383" s="2">
        <v>26.797090000000001</v>
      </c>
      <c r="L383" s="2">
        <v>20.988250000000001</v>
      </c>
      <c r="M383" s="2">
        <v>23.713429999999999</v>
      </c>
      <c r="N383" s="2">
        <v>22.63964</v>
      </c>
      <c r="O383" s="2">
        <v>6.5385580000000001</v>
      </c>
      <c r="P383" s="2">
        <v>6.5254719999999997</v>
      </c>
      <c r="Q383" s="2">
        <v>6.0774900000000001</v>
      </c>
      <c r="R383" s="2">
        <v>6.2056259999999996</v>
      </c>
      <c r="S383" s="2">
        <v>6.1466159999999999</v>
      </c>
      <c r="T383" s="2">
        <v>6.0118390000000002</v>
      </c>
      <c r="U383" s="2">
        <v>7.095364</v>
      </c>
      <c r="V383" s="2">
        <v>7.3675670000000002</v>
      </c>
      <c r="W383" s="2">
        <v>7.7629609999999998</v>
      </c>
      <c r="X383" s="2">
        <v>6.8852190000000002</v>
      </c>
      <c r="Y383" s="2">
        <v>6.052092</v>
      </c>
      <c r="Z383" s="2">
        <v>6.3639039999999998</v>
      </c>
      <c r="AA383" s="2">
        <v>6.8804360000000004</v>
      </c>
      <c r="AB383" s="2">
        <v>16.423103083333299</v>
      </c>
      <c r="AC383" s="2"/>
    </row>
    <row r="384" spans="3:29" x14ac:dyDescent="0.35">
      <c r="C384" t="s">
        <v>363</v>
      </c>
      <c r="D384" s="2">
        <v>1129.1880000000001</v>
      </c>
      <c r="E384" s="2">
        <v>1040.7560000000001</v>
      </c>
      <c r="F384" s="2">
        <v>1007.508</v>
      </c>
      <c r="G384" s="2">
        <v>1105.819</v>
      </c>
      <c r="H384" s="2">
        <v>1029.4359999999999</v>
      </c>
      <c r="I384" s="2">
        <v>996.97299999999996</v>
      </c>
      <c r="J384" s="2">
        <v>1099.6959999999999</v>
      </c>
      <c r="K384" s="2">
        <v>1017.39</v>
      </c>
      <c r="L384" s="2">
        <v>983.71979999999996</v>
      </c>
      <c r="M384" s="2">
        <v>1086.548</v>
      </c>
      <c r="N384" s="2">
        <v>1013.13</v>
      </c>
      <c r="O384" s="2">
        <v>978.49159999999995</v>
      </c>
      <c r="P384" s="2">
        <v>1081.587</v>
      </c>
      <c r="Q384" s="2">
        <v>1004.912</v>
      </c>
      <c r="R384" s="2">
        <v>970.25689999999997</v>
      </c>
      <c r="S384" s="2">
        <v>1072.9010000000001</v>
      </c>
      <c r="T384" s="2">
        <v>991.73149999999998</v>
      </c>
      <c r="U384" s="2">
        <v>960.12540000000001</v>
      </c>
      <c r="V384" s="2">
        <v>1057.857</v>
      </c>
      <c r="W384" s="2">
        <v>982.59479999999996</v>
      </c>
      <c r="X384" s="2">
        <v>950.5068</v>
      </c>
      <c r="Y384" s="2">
        <v>1006.3579999999999</v>
      </c>
      <c r="Z384" s="2">
        <v>0</v>
      </c>
      <c r="AA384" s="2">
        <v>0</v>
      </c>
      <c r="AB384" s="2">
        <v>940.31190833333301</v>
      </c>
      <c r="AC384" s="2"/>
    </row>
    <row r="385" spans="3:29" x14ac:dyDescent="0.35">
      <c r="C385" t="s">
        <v>364</v>
      </c>
      <c r="D385" s="2">
        <v>1283.56</v>
      </c>
      <c r="E385" s="2">
        <v>1291.9680000000001</v>
      </c>
      <c r="F385" s="2">
        <v>1298.075</v>
      </c>
      <c r="G385" s="2">
        <v>1300.885</v>
      </c>
      <c r="H385" s="2">
        <v>1320.9269999999999</v>
      </c>
      <c r="I385" s="2">
        <v>1337.086</v>
      </c>
      <c r="J385" s="2">
        <v>1346.345</v>
      </c>
      <c r="K385" s="2">
        <v>1365.922</v>
      </c>
      <c r="L385" s="2">
        <v>1357.499</v>
      </c>
      <c r="M385" s="2">
        <v>1365.2249999999999</v>
      </c>
      <c r="N385" s="2">
        <v>1380.864</v>
      </c>
      <c r="O385" s="2">
        <v>1393.96</v>
      </c>
      <c r="P385" s="2">
        <v>1400.376</v>
      </c>
      <c r="Q385" s="2">
        <v>1418.646</v>
      </c>
      <c r="R385" s="2">
        <v>1421.836</v>
      </c>
      <c r="S385" s="2">
        <v>1441.7270000000001</v>
      </c>
      <c r="T385" s="2">
        <v>1449.8130000000001</v>
      </c>
      <c r="U385" s="2">
        <v>1453.144</v>
      </c>
      <c r="V385" s="2">
        <v>1459.2429999999999</v>
      </c>
      <c r="W385" s="2">
        <v>1474.962</v>
      </c>
      <c r="X385" s="2">
        <v>1468.27</v>
      </c>
      <c r="Y385" s="2">
        <v>1477.232</v>
      </c>
      <c r="Z385" s="2">
        <v>1492.7739999999999</v>
      </c>
      <c r="AA385" s="2">
        <v>1485.76</v>
      </c>
      <c r="AB385" s="2">
        <v>1395.2541249999999</v>
      </c>
      <c r="AC385" s="2"/>
    </row>
    <row r="386" spans="3:29" x14ac:dyDescent="0.35">
      <c r="C386" t="s">
        <v>365</v>
      </c>
      <c r="D386" s="2">
        <v>62.148490000000002</v>
      </c>
      <c r="E386" s="2">
        <v>62.113959999999999</v>
      </c>
      <c r="F386" s="2">
        <v>61.707900000000002</v>
      </c>
      <c r="G386" s="2">
        <v>61.675490000000003</v>
      </c>
      <c r="H386" s="2">
        <v>61.82114</v>
      </c>
      <c r="I386" s="2">
        <v>61.66489</v>
      </c>
      <c r="J386" s="2">
        <v>61.482559999999999</v>
      </c>
      <c r="K386" s="2">
        <v>61.364840000000001</v>
      </c>
      <c r="L386" s="2">
        <v>60.530290000000001</v>
      </c>
      <c r="M386" s="2">
        <v>60.44894</v>
      </c>
      <c r="N386" s="2">
        <v>60.938960000000002</v>
      </c>
      <c r="O386" s="2">
        <v>60.82432</v>
      </c>
      <c r="P386" s="2">
        <v>60.68121</v>
      </c>
      <c r="Q386" s="2">
        <v>60.415559999999999</v>
      </c>
      <c r="R386" s="2">
        <v>60.316339999999997</v>
      </c>
      <c r="S386" s="2">
        <v>60.2881</v>
      </c>
      <c r="T386" s="2">
        <v>60.191160000000004</v>
      </c>
      <c r="U386" s="2">
        <v>60.194139999999997</v>
      </c>
      <c r="V386" s="2">
        <v>59.438020000000002</v>
      </c>
      <c r="W386" s="2">
        <v>59.126170000000002</v>
      </c>
      <c r="X386" s="2">
        <v>58.925379999999997</v>
      </c>
      <c r="Y386" s="2">
        <v>58.838999999999999</v>
      </c>
      <c r="Z386" s="2">
        <v>58.89152</v>
      </c>
      <c r="AA386" s="2">
        <v>58.574399999999997</v>
      </c>
      <c r="AB386" s="2">
        <v>60.525115833333302</v>
      </c>
      <c r="AC386" s="2"/>
    </row>
    <row r="387" spans="3:29" x14ac:dyDescent="0.35">
      <c r="C387" t="s">
        <v>366</v>
      </c>
      <c r="D387" s="2">
        <v>-1.1062750000000001E-9</v>
      </c>
      <c r="E387" s="2">
        <v>-3.4540529999999998E-9</v>
      </c>
      <c r="F387" s="2">
        <v>-1.4586389999999999E-8</v>
      </c>
      <c r="G387" s="2">
        <v>-2.172945E-8</v>
      </c>
      <c r="H387" s="2">
        <v>-1.614804E-8</v>
      </c>
      <c r="I387" s="2">
        <v>-1.5189509999999998E-8</v>
      </c>
      <c r="J387" s="2">
        <v>-6.7709829999999994E-8</v>
      </c>
      <c r="K387" s="2">
        <v>-3.589374E-8</v>
      </c>
      <c r="L387" s="2">
        <v>-2.5631940000000002E-8</v>
      </c>
      <c r="M387" s="2">
        <v>-4.5325950000000002E-8</v>
      </c>
      <c r="N387" s="2">
        <v>-5.5644850000000003E-4</v>
      </c>
      <c r="O387" s="2">
        <v>-9.2055490000000004E-3</v>
      </c>
      <c r="P387" s="2">
        <v>-1.0426019999999999E-2</v>
      </c>
      <c r="Q387" s="2">
        <v>-1.5481989999999999E-2</v>
      </c>
      <c r="R387" s="2">
        <v>-1.7178479999999999E-2</v>
      </c>
      <c r="S387" s="2">
        <v>-1.7957859999999999E-2</v>
      </c>
      <c r="T387" s="2">
        <v>-1.070508E-2</v>
      </c>
      <c r="U387" s="2">
        <v>-1.6249550000000001E-2</v>
      </c>
      <c r="V387" s="2">
        <v>-0.50962629999999998</v>
      </c>
      <c r="W387" s="2">
        <v>-0.72242050000000002</v>
      </c>
      <c r="X387" s="2">
        <v>-0.74663349999999995</v>
      </c>
      <c r="Y387" s="2">
        <v>-0.98815520000000001</v>
      </c>
      <c r="Z387" s="2">
        <v>-1.777434</v>
      </c>
      <c r="AA387" s="2">
        <v>-1.7710349999999999</v>
      </c>
      <c r="AB387" s="2">
        <v>-0.275544405178132</v>
      </c>
      <c r="AC387" s="2"/>
    </row>
    <row r="388" spans="3:29" x14ac:dyDescent="0.35">
      <c r="C388" t="s">
        <v>367</v>
      </c>
      <c r="D388" s="2">
        <v>-1.7651600000000001</v>
      </c>
      <c r="E388" s="2">
        <v>-1.510327</v>
      </c>
      <c r="F388" s="2">
        <v>-3.3272040000000001</v>
      </c>
      <c r="G388" s="2">
        <v>-7.2768160000000002</v>
      </c>
      <c r="H388" s="2">
        <v>-6.2086990000000002</v>
      </c>
      <c r="I388" s="2">
        <v>-8.5172179999999997</v>
      </c>
      <c r="J388" s="2">
        <v>-10.07164</v>
      </c>
      <c r="K388" s="2">
        <v>-9.2743040000000008</v>
      </c>
      <c r="L388" s="2">
        <v>-11.271750000000001</v>
      </c>
      <c r="M388" s="2">
        <v>-12.018000000000001</v>
      </c>
      <c r="N388" s="2">
        <v>-12.4191</v>
      </c>
      <c r="O388" s="2">
        <v>-13.59586</v>
      </c>
      <c r="P388" s="2">
        <v>-15.309710000000001</v>
      </c>
      <c r="Q388" s="2">
        <v>-17.286390000000001</v>
      </c>
      <c r="R388" s="2">
        <v>-18.619869999999999</v>
      </c>
      <c r="S388" s="2">
        <v>-21.448640000000001</v>
      </c>
      <c r="T388" s="2">
        <v>-23.586870000000001</v>
      </c>
      <c r="U388" s="2">
        <v>-24.652539999999998</v>
      </c>
      <c r="V388" s="2">
        <v>-27.03679</v>
      </c>
      <c r="W388" s="2">
        <v>-29.03004</v>
      </c>
      <c r="X388" s="2">
        <v>-30.547460000000001</v>
      </c>
      <c r="Y388" s="2">
        <v>-32.178809999999999</v>
      </c>
      <c r="Z388" s="2">
        <v>-32.635930000000002</v>
      </c>
      <c r="AA388" s="2">
        <v>-34.562840000000001</v>
      </c>
      <c r="AB388" s="2">
        <v>-16.839665333333301</v>
      </c>
      <c r="AC388" s="2"/>
    </row>
    <row r="389" spans="3:29" x14ac:dyDescent="0.35">
      <c r="C389" t="s">
        <v>368</v>
      </c>
      <c r="D389" s="2">
        <v>5524.34</v>
      </c>
      <c r="E389" s="2">
        <v>6897.5640000000003</v>
      </c>
      <c r="F389" s="2">
        <v>7138.3590000000004</v>
      </c>
      <c r="G389" s="2">
        <v>7222.5569999999998</v>
      </c>
      <c r="H389" s="2">
        <v>7440.75</v>
      </c>
      <c r="I389" s="2">
        <v>7753.143</v>
      </c>
      <c r="J389" s="2">
        <v>8090.4790000000003</v>
      </c>
      <c r="K389" s="2">
        <v>8454.4920000000002</v>
      </c>
      <c r="L389" s="2">
        <v>8800.0409999999993</v>
      </c>
      <c r="M389" s="2">
        <v>9117.7270000000008</v>
      </c>
      <c r="N389" s="2">
        <v>9531.1890000000003</v>
      </c>
      <c r="O389" s="2">
        <v>9784.6530000000002</v>
      </c>
      <c r="P389" s="2">
        <v>10036.75</v>
      </c>
      <c r="Q389" s="2">
        <v>10308.620000000001</v>
      </c>
      <c r="R389" s="2">
        <v>10500.28</v>
      </c>
      <c r="S389" s="2">
        <v>10646.36</v>
      </c>
      <c r="T389" s="2">
        <v>10763.76</v>
      </c>
      <c r="U389" s="2">
        <v>10846.24</v>
      </c>
      <c r="V389" s="2">
        <v>10940.14</v>
      </c>
      <c r="W389" s="2">
        <v>10991.91</v>
      </c>
      <c r="X389" s="2">
        <v>11075.31</v>
      </c>
      <c r="Y389" s="2">
        <v>11309.55</v>
      </c>
      <c r="Z389" s="2">
        <v>11680.24</v>
      </c>
      <c r="AA389" s="2">
        <v>12059.39</v>
      </c>
      <c r="AB389" s="2">
        <v>9454.7435000000005</v>
      </c>
      <c r="AC389" s="2"/>
    </row>
    <row r="390" spans="3:29" x14ac:dyDescent="0.35">
      <c r="C390" t="s">
        <v>369</v>
      </c>
      <c r="D390" s="2">
        <v>8355.2960000000003</v>
      </c>
      <c r="E390" s="2">
        <v>8321.1869999999999</v>
      </c>
      <c r="F390" s="2">
        <v>8334.8850000000002</v>
      </c>
      <c r="G390" s="2">
        <v>8440.3889999999992</v>
      </c>
      <c r="H390" s="2">
        <v>8451.93</v>
      </c>
      <c r="I390" s="2">
        <v>8659.8529999999992</v>
      </c>
      <c r="J390" s="2">
        <v>8866.1119999999992</v>
      </c>
      <c r="K390" s="2">
        <v>8929.7389999999996</v>
      </c>
      <c r="L390" s="2">
        <v>9025.9279999999999</v>
      </c>
      <c r="M390" s="2">
        <v>8822.473</v>
      </c>
      <c r="N390" s="2">
        <v>8898.77</v>
      </c>
      <c r="O390" s="2">
        <v>9092.1859999999997</v>
      </c>
      <c r="P390" s="2">
        <v>9153.0360000000001</v>
      </c>
      <c r="Q390" s="2">
        <v>9296.741</v>
      </c>
      <c r="R390" s="2">
        <v>9340.0220000000008</v>
      </c>
      <c r="S390" s="2">
        <v>9495.7289999999994</v>
      </c>
      <c r="T390" s="2">
        <v>9774.77</v>
      </c>
      <c r="U390" s="2">
        <v>9841.1509999999998</v>
      </c>
      <c r="V390" s="2">
        <v>9966.0689999999995</v>
      </c>
      <c r="W390" s="2">
        <v>9999.6939999999995</v>
      </c>
      <c r="X390" s="2">
        <v>9942.6970000000001</v>
      </c>
      <c r="Y390" s="2">
        <v>10121.290000000001</v>
      </c>
      <c r="Z390" s="2">
        <v>10271.09</v>
      </c>
      <c r="AA390" s="2">
        <v>10221.76</v>
      </c>
      <c r="AB390" s="2">
        <v>9234.2832083333305</v>
      </c>
      <c r="AC390" s="2"/>
    </row>
    <row r="391" spans="3:29" x14ac:dyDescent="0.35">
      <c r="C391" t="s">
        <v>370</v>
      </c>
      <c r="D391" s="2">
        <v>1310.8630000000001</v>
      </c>
      <c r="E391" s="2">
        <v>1344.1959999999999</v>
      </c>
      <c r="F391" s="2">
        <v>1250.6690000000001</v>
      </c>
      <c r="G391" s="2">
        <v>1235.8130000000001</v>
      </c>
      <c r="H391" s="2">
        <v>1555.5170000000001</v>
      </c>
      <c r="I391" s="2">
        <v>1655.4079999999999</v>
      </c>
      <c r="J391" s="2">
        <v>1770.38</v>
      </c>
      <c r="K391" s="2">
        <v>1844.8130000000001</v>
      </c>
      <c r="L391" s="2">
        <v>2054.7139999999999</v>
      </c>
      <c r="M391" s="2">
        <v>2452.3960000000002</v>
      </c>
      <c r="N391" s="2">
        <v>2416.355</v>
      </c>
      <c r="O391" s="2">
        <v>2446.0590000000002</v>
      </c>
      <c r="P391" s="2">
        <v>2392.2269999999999</v>
      </c>
      <c r="Q391" s="2">
        <v>2371.8629999999998</v>
      </c>
      <c r="R391" s="2">
        <v>2293.4079999999999</v>
      </c>
      <c r="S391" s="2">
        <v>2309.3739999999998</v>
      </c>
      <c r="T391" s="2">
        <v>2348.9470000000001</v>
      </c>
      <c r="U391" s="2">
        <v>2309.4290000000001</v>
      </c>
      <c r="V391" s="2">
        <v>2252.549</v>
      </c>
      <c r="W391" s="2">
        <v>2185.4459999999999</v>
      </c>
      <c r="X391" s="2">
        <v>2272.788</v>
      </c>
      <c r="Y391" s="2">
        <v>2259.4029999999998</v>
      </c>
      <c r="Z391" s="2">
        <v>2265.067</v>
      </c>
      <c r="AA391" s="2">
        <v>2153.4110000000001</v>
      </c>
      <c r="AB391" s="2">
        <v>2031.295625</v>
      </c>
      <c r="AC391" s="2"/>
    </row>
    <row r="392" spans="3:29" x14ac:dyDescent="0.35">
      <c r="C392" t="s">
        <v>371</v>
      </c>
      <c r="D392" s="2">
        <v>193.03960000000001</v>
      </c>
      <c r="E392" s="2">
        <v>193.03960000000001</v>
      </c>
      <c r="F392" s="2">
        <v>192.79650000000001</v>
      </c>
      <c r="G392" s="2">
        <v>193.03960000000001</v>
      </c>
      <c r="H392" s="2">
        <v>193.03960000000001</v>
      </c>
      <c r="I392" s="2">
        <v>193.03960000000001</v>
      </c>
      <c r="J392" s="2">
        <v>192.79650000000001</v>
      </c>
      <c r="K392" s="2">
        <v>193.03960000000001</v>
      </c>
      <c r="L392" s="2">
        <v>193.03960000000001</v>
      </c>
      <c r="M392" s="2">
        <v>193.03960000000001</v>
      </c>
      <c r="N392" s="2">
        <v>192.79650000000001</v>
      </c>
      <c r="O392" s="2">
        <v>193.03960000000001</v>
      </c>
      <c r="P392" s="2">
        <v>193.03960000000001</v>
      </c>
      <c r="Q392" s="2">
        <v>193.03960000000001</v>
      </c>
      <c r="R392" s="2">
        <v>192.79650000000001</v>
      </c>
      <c r="S392" s="2">
        <v>193.03960000000001</v>
      </c>
      <c r="T392" s="2">
        <v>193.03960000000001</v>
      </c>
      <c r="U392" s="2">
        <v>193.03960000000001</v>
      </c>
      <c r="V392" s="2">
        <v>192.79650000000001</v>
      </c>
      <c r="W392" s="2">
        <v>193.03960000000001</v>
      </c>
      <c r="X392" s="2">
        <v>193.03960000000001</v>
      </c>
      <c r="Y392" s="2">
        <v>193.03960000000001</v>
      </c>
      <c r="Z392" s="2">
        <v>192.79650000000001</v>
      </c>
      <c r="AA392" s="2">
        <v>193.03960000000001</v>
      </c>
      <c r="AB392" s="2">
        <v>192.978825</v>
      </c>
      <c r="AC392" s="2"/>
    </row>
    <row r="393" spans="3:29" x14ac:dyDescent="0.35">
      <c r="C393" t="s">
        <v>372</v>
      </c>
      <c r="D393" s="2">
        <v>160.60910000000001</v>
      </c>
      <c r="E393" s="2">
        <v>258.53050000000002</v>
      </c>
      <c r="F393" s="2">
        <v>304.67360000000002</v>
      </c>
      <c r="G393" s="2">
        <v>371.63569999999999</v>
      </c>
      <c r="H393" s="2">
        <v>413.84609999999998</v>
      </c>
      <c r="I393" s="2">
        <v>463.49860000000001</v>
      </c>
      <c r="J393" s="2">
        <v>513.72519999999997</v>
      </c>
      <c r="K393" s="2">
        <v>576.93020000000001</v>
      </c>
      <c r="L393" s="2">
        <v>641.86649999999997</v>
      </c>
      <c r="M393" s="2">
        <v>709.96849999999995</v>
      </c>
      <c r="N393" s="2">
        <v>775.55700000000002</v>
      </c>
      <c r="O393" s="2">
        <v>844.54459999999995</v>
      </c>
      <c r="P393" s="2">
        <v>910.92259999999999</v>
      </c>
      <c r="Q393" s="2">
        <v>976.5068</v>
      </c>
      <c r="R393" s="2">
        <v>1042.7639999999999</v>
      </c>
      <c r="S393" s="2">
        <v>1115.5709999999999</v>
      </c>
      <c r="T393" s="2">
        <v>1186.886</v>
      </c>
      <c r="U393" s="2">
        <v>1259.913</v>
      </c>
      <c r="V393" s="2">
        <v>1328.8979999999999</v>
      </c>
      <c r="W393" s="2">
        <v>1398.953</v>
      </c>
      <c r="X393" s="2">
        <v>1475.14</v>
      </c>
      <c r="Y393" s="2">
        <v>1549.85</v>
      </c>
      <c r="Z393" s="2">
        <v>1623.38</v>
      </c>
      <c r="AA393" s="2">
        <v>1720.404</v>
      </c>
      <c r="AB393" s="2">
        <v>901.02391666666597</v>
      </c>
      <c r="AC393" s="2"/>
    </row>
    <row r="394" spans="3:29" x14ac:dyDescent="0.35">
      <c r="C394" t="s">
        <v>373</v>
      </c>
      <c r="D394" s="2">
        <v>117.4315</v>
      </c>
      <c r="E394" s="2">
        <v>117.3633</v>
      </c>
      <c r="F394" s="2">
        <v>117.2628</v>
      </c>
      <c r="G394" s="2">
        <v>117.4119</v>
      </c>
      <c r="H394" s="2">
        <v>117.4949</v>
      </c>
      <c r="I394" s="2">
        <v>117.4272</v>
      </c>
      <c r="J394" s="2">
        <v>117.3416</v>
      </c>
      <c r="K394" s="2">
        <v>117.3194</v>
      </c>
      <c r="L394" s="2">
        <v>117.2089</v>
      </c>
      <c r="M394" s="2">
        <v>117.4119</v>
      </c>
      <c r="N394" s="2">
        <v>117.2411</v>
      </c>
      <c r="O394" s="2">
        <v>117.4315</v>
      </c>
      <c r="P394" s="2">
        <v>117.3633</v>
      </c>
      <c r="Q394" s="2">
        <v>117.3194</v>
      </c>
      <c r="R394" s="2">
        <v>117.4074</v>
      </c>
      <c r="S394" s="2">
        <v>117.4949</v>
      </c>
      <c r="T394" s="2">
        <v>117.4272</v>
      </c>
      <c r="U394" s="2">
        <v>117.4315</v>
      </c>
      <c r="V394" s="2">
        <v>117.2975</v>
      </c>
      <c r="W394" s="2">
        <v>117.2089</v>
      </c>
      <c r="X394" s="2">
        <v>117.4119</v>
      </c>
      <c r="Y394" s="2">
        <v>117.4949</v>
      </c>
      <c r="Z394" s="2">
        <v>117.3728</v>
      </c>
      <c r="AA394" s="2">
        <v>117.3633</v>
      </c>
      <c r="AB394" s="2">
        <v>117.372458333333</v>
      </c>
      <c r="AC394" s="2"/>
    </row>
    <row r="395" spans="3:29" x14ac:dyDescent="0.35">
      <c r="C395" t="s">
        <v>374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/>
    </row>
    <row r="396" spans="3:29" x14ac:dyDescent="0.35">
      <c r="C396" t="s">
        <v>375</v>
      </c>
      <c r="D396" s="2">
        <v>11.94373</v>
      </c>
      <c r="E396" s="2">
        <v>68.195610000000002</v>
      </c>
      <c r="F396" s="2">
        <v>62.404240000000001</v>
      </c>
      <c r="G396" s="2">
        <v>65.39546</v>
      </c>
      <c r="H396" s="2">
        <v>143.0497</v>
      </c>
      <c r="I396" s="2">
        <v>152.98859999999999</v>
      </c>
      <c r="J396" s="2">
        <v>180.9503</v>
      </c>
      <c r="K396" s="2">
        <v>258.81349999999998</v>
      </c>
      <c r="L396" s="2">
        <v>254.42619999999999</v>
      </c>
      <c r="M396" s="2">
        <v>398.35840000000002</v>
      </c>
      <c r="N396" s="2">
        <v>396.71600000000001</v>
      </c>
      <c r="O396" s="2">
        <v>439.23070000000001</v>
      </c>
      <c r="P396" s="2">
        <v>442.95460000000003</v>
      </c>
      <c r="Q396" s="2">
        <v>484.19150000000002</v>
      </c>
      <c r="R396" s="2">
        <v>498.3168</v>
      </c>
      <c r="S396" s="2">
        <v>536.3442</v>
      </c>
      <c r="T396" s="2">
        <v>650.7047</v>
      </c>
      <c r="U396" s="2">
        <v>676.43849999999998</v>
      </c>
      <c r="V396" s="2">
        <v>774.09169999999995</v>
      </c>
      <c r="W396" s="2">
        <v>812.85659999999996</v>
      </c>
      <c r="X396" s="2">
        <v>961.96259999999995</v>
      </c>
      <c r="Y396" s="2">
        <v>1076.5419999999999</v>
      </c>
      <c r="Z396" s="2">
        <v>1123.0509999999999</v>
      </c>
      <c r="AA396" s="2">
        <v>1126.5440000000001</v>
      </c>
      <c r="AB396" s="2">
        <v>483.186276666666</v>
      </c>
      <c r="AC396" s="2"/>
    </row>
    <row r="397" spans="3:29" x14ac:dyDescent="0.35">
      <c r="C397" t="s">
        <v>376</v>
      </c>
      <c r="D397" s="2">
        <v>4546.4570000000003</v>
      </c>
      <c r="E397" s="2">
        <v>4251.5690000000004</v>
      </c>
      <c r="F397" s="2">
        <v>4231.7290000000003</v>
      </c>
      <c r="G397" s="2">
        <v>4241.7209999999995</v>
      </c>
      <c r="H397" s="2">
        <v>3760.1419999999998</v>
      </c>
      <c r="I397" s="2">
        <v>3742.9749999999999</v>
      </c>
      <c r="J397" s="2">
        <v>3666.2489999999998</v>
      </c>
      <c r="K397" s="2">
        <v>3415.027</v>
      </c>
      <c r="L397" s="2">
        <v>3156.4380000000001</v>
      </c>
      <c r="M397" s="2">
        <v>2248.8470000000002</v>
      </c>
      <c r="N397" s="2">
        <v>2246.0839999999998</v>
      </c>
      <c r="O397" s="2">
        <v>2238.1680000000001</v>
      </c>
      <c r="P397" s="2">
        <v>2228.0509999999999</v>
      </c>
      <c r="Q397" s="2">
        <v>2218.616</v>
      </c>
      <c r="R397" s="2">
        <v>2194.5549999999998</v>
      </c>
      <c r="S397" s="2">
        <v>2171.5680000000002</v>
      </c>
      <c r="T397" s="2">
        <v>2145.7669999999998</v>
      </c>
      <c r="U397" s="2">
        <v>2131.65</v>
      </c>
      <c r="V397" s="2">
        <v>2130.931</v>
      </c>
      <c r="W397" s="2">
        <v>2096.1990000000001</v>
      </c>
      <c r="X397" s="2">
        <v>1695.2059999999999</v>
      </c>
      <c r="Y397" s="2">
        <v>1660.454</v>
      </c>
      <c r="Z397" s="2">
        <v>1664.9069999999999</v>
      </c>
      <c r="AA397" s="2">
        <v>1634.623</v>
      </c>
      <c r="AB397" s="2">
        <v>2738.24720833333</v>
      </c>
      <c r="AC397" s="2"/>
    </row>
    <row r="398" spans="3:29" x14ac:dyDescent="0.35">
      <c r="C398" t="s">
        <v>377</v>
      </c>
      <c r="D398" s="2">
        <v>21.758279999999999</v>
      </c>
      <c r="E398" s="2">
        <v>14.09478</v>
      </c>
      <c r="F398" s="2">
        <v>11.46454</v>
      </c>
      <c r="G398" s="2">
        <v>17.13815</v>
      </c>
      <c r="H398" s="2">
        <v>24.921769999999999</v>
      </c>
      <c r="I398" s="2">
        <v>26.992190000000001</v>
      </c>
      <c r="J398" s="2">
        <v>31.293589999999998</v>
      </c>
      <c r="K398" s="2">
        <v>39.891379999999998</v>
      </c>
      <c r="L398" s="2">
        <v>35.695099999999996</v>
      </c>
      <c r="M398" s="2">
        <v>59.23198</v>
      </c>
      <c r="N398" s="2">
        <v>65.560299999999998</v>
      </c>
      <c r="O398" s="2">
        <v>70.637309999999999</v>
      </c>
      <c r="P398" s="2">
        <v>66.371740000000003</v>
      </c>
      <c r="Q398" s="2">
        <v>74.299199999999999</v>
      </c>
      <c r="R398" s="2">
        <v>79.143299999999996</v>
      </c>
      <c r="S398" s="2">
        <v>81.654409999999999</v>
      </c>
      <c r="T398" s="2">
        <v>98.99718</v>
      </c>
      <c r="U398" s="2">
        <v>99.180589999999995</v>
      </c>
      <c r="V398" s="2">
        <v>99.453239999999994</v>
      </c>
      <c r="W398" s="2">
        <v>101.1512</v>
      </c>
      <c r="X398" s="2">
        <v>117.6242</v>
      </c>
      <c r="Y398" s="2">
        <v>126.21380000000001</v>
      </c>
      <c r="Z398" s="2">
        <v>129.08670000000001</v>
      </c>
      <c r="AA398" s="2">
        <v>129.61359999999999</v>
      </c>
      <c r="AB398" s="2">
        <v>67.561188749999999</v>
      </c>
      <c r="AC398" s="2"/>
    </row>
    <row r="399" spans="3:29" x14ac:dyDescent="0.35">
      <c r="C399" t="s">
        <v>378</v>
      </c>
      <c r="D399" s="2">
        <v>251.8647</v>
      </c>
      <c r="E399" s="2">
        <v>251.8647</v>
      </c>
      <c r="F399" s="2">
        <v>251.92140000000001</v>
      </c>
      <c r="G399" s="2">
        <v>251.8647</v>
      </c>
      <c r="H399" s="2">
        <v>251.8647</v>
      </c>
      <c r="I399" s="2">
        <v>251.8647</v>
      </c>
      <c r="J399" s="2">
        <v>251.92140000000001</v>
      </c>
      <c r="K399" s="2">
        <v>251.8647</v>
      </c>
      <c r="L399" s="2">
        <v>251.8647</v>
      </c>
      <c r="M399" s="2">
        <v>251.8647</v>
      </c>
      <c r="N399" s="2">
        <v>251.88570000000001</v>
      </c>
      <c r="O399" s="2">
        <v>251.77029999999999</v>
      </c>
      <c r="P399" s="2">
        <v>251.8159</v>
      </c>
      <c r="Q399" s="2">
        <v>251.70099999999999</v>
      </c>
      <c r="R399" s="2">
        <v>251.68989999999999</v>
      </c>
      <c r="S399" s="2">
        <v>251.65809999999999</v>
      </c>
      <c r="T399" s="2">
        <v>251.5351</v>
      </c>
      <c r="U399" s="2">
        <v>251.44470000000001</v>
      </c>
      <c r="V399" s="2">
        <v>251.4452</v>
      </c>
      <c r="W399" s="2">
        <v>251.17920000000001</v>
      </c>
      <c r="X399" s="2">
        <v>250.9025</v>
      </c>
      <c r="Y399" s="2">
        <v>250.48259999999999</v>
      </c>
      <c r="Z399" s="2">
        <v>250.5042</v>
      </c>
      <c r="AA399" s="2">
        <v>249.85040000000001</v>
      </c>
      <c r="AB399" s="2">
        <v>251.52605</v>
      </c>
      <c r="AC399" s="2"/>
    </row>
    <row r="400" spans="3:29" x14ac:dyDescent="0.35">
      <c r="C400" t="s">
        <v>379</v>
      </c>
      <c r="D400" s="2">
        <v>-3.8916219999999999E-4</v>
      </c>
      <c r="E400" s="2">
        <v>-9.3398899999999998E-5</v>
      </c>
      <c r="F400" s="2">
        <v>0</v>
      </c>
      <c r="G400" s="2">
        <v>-3.1133249999999999E-5</v>
      </c>
      <c r="H400" s="2">
        <v>-0.94779340000000001</v>
      </c>
      <c r="I400" s="2">
        <v>-0.92144190000000004</v>
      </c>
      <c r="J400" s="2">
        <v>-0.88692800000000005</v>
      </c>
      <c r="K400" s="2">
        <v>-0.90466299999999999</v>
      </c>
      <c r="L400" s="2">
        <v>-0.8739169</v>
      </c>
      <c r="M400" s="2">
        <v>-3.6248619999999998</v>
      </c>
      <c r="N400" s="2">
        <v>-3.631745</v>
      </c>
      <c r="O400" s="2">
        <v>-3.5617489999999998</v>
      </c>
      <c r="P400" s="2">
        <v>-3.563501</v>
      </c>
      <c r="Q400" s="2">
        <v>-3.569896</v>
      </c>
      <c r="R400" s="2">
        <v>-3.5728780000000002</v>
      </c>
      <c r="S400" s="2">
        <v>-3.589051</v>
      </c>
      <c r="T400" s="2">
        <v>-3.598058</v>
      </c>
      <c r="U400" s="2">
        <v>-3.5775679999999999</v>
      </c>
      <c r="V400" s="2">
        <v>-3.558182</v>
      </c>
      <c r="W400" s="2">
        <v>-3.5552779999999999</v>
      </c>
      <c r="X400" s="2">
        <v>-8.009665</v>
      </c>
      <c r="Y400" s="2">
        <v>-8.0332460000000001</v>
      </c>
      <c r="Z400" s="2">
        <v>-7.990348</v>
      </c>
      <c r="AA400" s="2">
        <v>-8.0288389999999996</v>
      </c>
      <c r="AB400" s="2">
        <v>-3.1666717872645802</v>
      </c>
      <c r="AC400" s="2"/>
    </row>
    <row r="401" spans="3:29" x14ac:dyDescent="0.35">
      <c r="C401" t="s">
        <v>380</v>
      </c>
      <c r="D401" s="2">
        <v>-1.681365</v>
      </c>
      <c r="E401" s="2">
        <v>-1.6466240000000001</v>
      </c>
      <c r="F401" s="2">
        <v>-4.2346300000000001</v>
      </c>
      <c r="G401" s="2">
        <v>-9.9150200000000002</v>
      </c>
      <c r="H401" s="2">
        <v>-8.3166860000000007</v>
      </c>
      <c r="I401" s="2">
        <v>-11.063179999999999</v>
      </c>
      <c r="J401" s="2">
        <v>-13.09576</v>
      </c>
      <c r="K401" s="2">
        <v>-11.697419999999999</v>
      </c>
      <c r="L401" s="2">
        <v>-12.354039999999999</v>
      </c>
      <c r="M401" s="2">
        <v>-13.03858</v>
      </c>
      <c r="N401" s="2">
        <v>-13.943059999999999</v>
      </c>
      <c r="O401" s="2">
        <v>-15.39878</v>
      </c>
      <c r="P401" s="2">
        <v>-17.290109999999999</v>
      </c>
      <c r="Q401" s="2">
        <v>-19.280889999999999</v>
      </c>
      <c r="R401" s="2">
        <v>-21.058720000000001</v>
      </c>
      <c r="S401" s="2">
        <v>-24.319469999999999</v>
      </c>
      <c r="T401" s="2">
        <v>-26.640999999999998</v>
      </c>
      <c r="U401" s="2">
        <v>-27.517900000000001</v>
      </c>
      <c r="V401" s="2">
        <v>-29.651399999999999</v>
      </c>
      <c r="W401" s="2">
        <v>-31.416360000000001</v>
      </c>
      <c r="X401" s="2">
        <v>-32.242220000000003</v>
      </c>
      <c r="Y401" s="2">
        <v>-33.268000000000001</v>
      </c>
      <c r="Z401" s="2">
        <v>-33.91874</v>
      </c>
      <c r="AA401" s="2">
        <v>-35.321240000000003</v>
      </c>
      <c r="AB401" s="2">
        <v>-18.679633124999999</v>
      </c>
      <c r="AC401" s="2"/>
    </row>
    <row r="402" spans="3:29" x14ac:dyDescent="0.35">
      <c r="C402" t="s">
        <v>381</v>
      </c>
      <c r="D402" s="2">
        <v>1750.8430000000001</v>
      </c>
      <c r="E402" s="2">
        <v>1839.9179999999999</v>
      </c>
      <c r="F402" s="2">
        <v>1936.684</v>
      </c>
      <c r="G402" s="2">
        <v>1982.4380000000001</v>
      </c>
      <c r="H402" s="2">
        <v>2035.8820000000001</v>
      </c>
      <c r="I402" s="2">
        <v>2107.1419999999998</v>
      </c>
      <c r="J402" s="2">
        <v>2199.0320000000002</v>
      </c>
      <c r="K402" s="2">
        <v>2294.1990000000001</v>
      </c>
      <c r="L402" s="2">
        <v>2387.5349999999999</v>
      </c>
      <c r="M402" s="2">
        <v>2465.6080000000002</v>
      </c>
      <c r="N402" s="2">
        <v>2517.328</v>
      </c>
      <c r="O402" s="2">
        <v>2577.1419999999998</v>
      </c>
      <c r="P402" s="2">
        <v>2643.7550000000001</v>
      </c>
      <c r="Q402" s="2">
        <v>2710.366</v>
      </c>
      <c r="R402" s="2">
        <v>2778.942</v>
      </c>
      <c r="S402" s="2">
        <v>2838.944</v>
      </c>
      <c r="T402" s="2">
        <v>2910.877</v>
      </c>
      <c r="U402" s="2">
        <v>2938.8780000000002</v>
      </c>
      <c r="V402" s="2">
        <v>2963.36</v>
      </c>
      <c r="W402" s="2">
        <v>2996.82</v>
      </c>
      <c r="X402" s="2">
        <v>3022.6860000000001</v>
      </c>
      <c r="Y402" s="2">
        <v>3061.0729999999999</v>
      </c>
      <c r="Z402" s="2">
        <v>3083.8290000000002</v>
      </c>
      <c r="AA402" s="2">
        <v>3085.65</v>
      </c>
      <c r="AB402" s="2">
        <v>2547.03879166666</v>
      </c>
      <c r="AC402" s="2"/>
    </row>
    <row r="403" spans="3:29" x14ac:dyDescent="0.35">
      <c r="C403" t="s">
        <v>382</v>
      </c>
      <c r="D403" s="2">
        <v>-55.959530000000001</v>
      </c>
      <c r="E403" s="2">
        <v>-74.160250000000005</v>
      </c>
      <c r="F403" s="2">
        <v>-86.735159999999993</v>
      </c>
      <c r="G403" s="2">
        <v>-92.672690000000003</v>
      </c>
      <c r="H403" s="2">
        <v>-102.5367</v>
      </c>
      <c r="I403" s="2">
        <v>-117.2497</v>
      </c>
      <c r="J403" s="2">
        <v>-135.32509999999999</v>
      </c>
      <c r="K403" s="2">
        <v>-156.93469999999999</v>
      </c>
      <c r="L403" s="2">
        <v>-173.3417</v>
      </c>
      <c r="M403" s="2">
        <v>-189.49809999999999</v>
      </c>
      <c r="N403" s="2">
        <v>-209.26130000000001</v>
      </c>
      <c r="O403" s="2">
        <v>-221.05109999999999</v>
      </c>
      <c r="P403" s="2">
        <v>-240.477</v>
      </c>
      <c r="Q403" s="2">
        <v>-258.27719999999999</v>
      </c>
      <c r="R403" s="2">
        <v>-273.79259999999999</v>
      </c>
      <c r="S403" s="2">
        <v>-296.11130000000003</v>
      </c>
      <c r="T403" s="2">
        <v>-312.9862</v>
      </c>
      <c r="U403" s="2">
        <v>-327.57619999999997</v>
      </c>
      <c r="V403" s="2">
        <v>-340.26</v>
      </c>
      <c r="W403" s="2">
        <v>-354.75760000000002</v>
      </c>
      <c r="X403" s="2">
        <v>-362.28309999999999</v>
      </c>
      <c r="Y403" s="2">
        <v>-378.27010000000001</v>
      </c>
      <c r="Z403" s="2">
        <v>-376.72579999999999</v>
      </c>
      <c r="AA403" s="2">
        <v>-388.19319999999999</v>
      </c>
      <c r="AB403" s="2">
        <v>-230.18484708333301</v>
      </c>
      <c r="AC403" s="2"/>
    </row>
    <row r="404" spans="3:29" x14ac:dyDescent="0.35">
      <c r="C404" t="s">
        <v>383</v>
      </c>
      <c r="D404" s="2">
        <v>-1.014672</v>
      </c>
      <c r="E404" s="2">
        <v>-1.8350139999999999</v>
      </c>
      <c r="F404" s="2">
        <v>-2.6261939999999999</v>
      </c>
      <c r="G404" s="2">
        <v>-3.292624</v>
      </c>
      <c r="H404" s="2">
        <v>-4.3865049999999997</v>
      </c>
      <c r="I404" s="2">
        <v>-5.1622700000000004</v>
      </c>
      <c r="J404" s="2">
        <v>-5.9332320000000003</v>
      </c>
      <c r="K404" s="2">
        <v>-7.0126270000000002</v>
      </c>
      <c r="L404" s="2">
        <v>-7.790203</v>
      </c>
      <c r="M404" s="2">
        <v>-8.571358</v>
      </c>
      <c r="N404" s="2">
        <v>-9.5600719999999999</v>
      </c>
      <c r="O404" s="2">
        <v>-10.43028</v>
      </c>
      <c r="P404" s="2">
        <v>-11.62487</v>
      </c>
      <c r="Q404" s="2">
        <v>-12.897040000000001</v>
      </c>
      <c r="R404" s="2">
        <v>-14.34834</v>
      </c>
      <c r="S404" s="2">
        <v>-15.97091</v>
      </c>
      <c r="T404" s="2">
        <v>-17.53022</v>
      </c>
      <c r="U404" s="2">
        <v>-19.054690000000001</v>
      </c>
      <c r="V404" s="2">
        <v>-20.591940000000001</v>
      </c>
      <c r="W404" s="2">
        <v>-22.3353</v>
      </c>
      <c r="X404" s="2">
        <v>-24.38785</v>
      </c>
      <c r="Y404" s="2">
        <v>-26.912680000000002</v>
      </c>
      <c r="Z404" s="2">
        <v>-29.149170000000002</v>
      </c>
      <c r="AA404" s="2">
        <v>-32.029620000000001</v>
      </c>
      <c r="AB404" s="2">
        <v>-13.1019867083333</v>
      </c>
      <c r="AC404" s="2"/>
    </row>
    <row r="405" spans="3:29" x14ac:dyDescent="0.35">
      <c r="C405" t="s">
        <v>384</v>
      </c>
      <c r="D405" s="2">
        <v>-6.2107460000000003</v>
      </c>
      <c r="E405" s="2">
        <v>-13.557359999999999</v>
      </c>
      <c r="F405" s="2">
        <v>-17.166340000000002</v>
      </c>
      <c r="G405" s="2">
        <v>-23.908059999999999</v>
      </c>
      <c r="H405" s="2">
        <v>-28.777519999999999</v>
      </c>
      <c r="I405" s="2">
        <v>-33.42709</v>
      </c>
      <c r="J405" s="2">
        <v>-37.398650000000004</v>
      </c>
      <c r="K405" s="2">
        <v>-42.809460000000001</v>
      </c>
      <c r="L405" s="2">
        <v>-46.584069999999997</v>
      </c>
      <c r="M405" s="2">
        <v>-50.26793</v>
      </c>
      <c r="N405" s="2">
        <v>-55.201720000000002</v>
      </c>
      <c r="O405" s="2">
        <v>-58.244540000000001</v>
      </c>
      <c r="P405" s="2">
        <v>-63.074089999999998</v>
      </c>
      <c r="Q405" s="2">
        <v>-68.163730000000001</v>
      </c>
      <c r="R405" s="2">
        <v>-73.114090000000004</v>
      </c>
      <c r="S405" s="2">
        <v>-79.302989999999994</v>
      </c>
      <c r="T405" s="2">
        <v>-84.863759999999999</v>
      </c>
      <c r="U405" s="2">
        <v>-89.448599999999999</v>
      </c>
      <c r="V405" s="2">
        <v>-94.525540000000007</v>
      </c>
      <c r="W405" s="2">
        <v>-99.751339999999999</v>
      </c>
      <c r="X405" s="2">
        <v>-103.2577</v>
      </c>
      <c r="Y405" s="2">
        <v>-106.7787</v>
      </c>
      <c r="Z405" s="2">
        <v>-108.2741</v>
      </c>
      <c r="AA405" s="2">
        <v>-113.1798</v>
      </c>
      <c r="AB405" s="2">
        <v>-62.386996916666597</v>
      </c>
      <c r="AC405" s="2"/>
    </row>
    <row r="406" spans="3:29" x14ac:dyDescent="0.35">
      <c r="C406" t="s">
        <v>385</v>
      </c>
      <c r="D406" s="2">
        <v>-4.5167229999999998</v>
      </c>
      <c r="E406" s="2">
        <v>-9.0061619999999998</v>
      </c>
      <c r="F406" s="2">
        <v>-11.50498</v>
      </c>
      <c r="G406" s="2">
        <v>-13.57845</v>
      </c>
      <c r="H406" s="2">
        <v>-18.730180000000001</v>
      </c>
      <c r="I406" s="2">
        <v>-21.059100000000001</v>
      </c>
      <c r="J406" s="2">
        <v>-22.965039999999998</v>
      </c>
      <c r="K406" s="2">
        <v>-25.86223</v>
      </c>
      <c r="L406" s="2">
        <v>-27.761890000000001</v>
      </c>
      <c r="M406" s="2">
        <v>-29.632079999999998</v>
      </c>
      <c r="N406" s="2">
        <v>-32.231059999999999</v>
      </c>
      <c r="O406" s="2">
        <v>-33.895580000000002</v>
      </c>
      <c r="P406" s="2">
        <v>-36.468330000000002</v>
      </c>
      <c r="Q406" s="2">
        <v>-38.923580000000001</v>
      </c>
      <c r="R406" s="2">
        <v>-41.458979999999997</v>
      </c>
      <c r="S406" s="2">
        <v>-44.932499999999997</v>
      </c>
      <c r="T406" s="2">
        <v>-48.173389999999998</v>
      </c>
      <c r="U406" s="2">
        <v>-50.93994</v>
      </c>
      <c r="V406" s="2">
        <v>-53.313789999999997</v>
      </c>
      <c r="W406" s="2">
        <v>-55.864519999999999</v>
      </c>
      <c r="X406" s="2">
        <v>-57.79824</v>
      </c>
      <c r="Y406" s="2">
        <v>-60.484310000000001</v>
      </c>
      <c r="Z406" s="2">
        <v>-74.053020000000004</v>
      </c>
      <c r="AA406" s="2">
        <v>-78.197749999999999</v>
      </c>
      <c r="AB406" s="2">
        <v>-37.139659375000001</v>
      </c>
      <c r="AC406" s="2"/>
    </row>
    <row r="407" spans="3:29" x14ac:dyDescent="0.35">
      <c r="C407" t="s">
        <v>386</v>
      </c>
      <c r="D407" s="2">
        <v>-7.8317379999999996</v>
      </c>
      <c r="E407" s="2">
        <v>-15.93745</v>
      </c>
      <c r="F407" s="2">
        <v>-20.484850000000002</v>
      </c>
      <c r="G407" s="2">
        <v>-26.153469999999999</v>
      </c>
      <c r="H407" s="2">
        <v>-34.563800000000001</v>
      </c>
      <c r="I407" s="2">
        <v>-39.498759999999997</v>
      </c>
      <c r="J407" s="2">
        <v>-43.594230000000003</v>
      </c>
      <c r="K407" s="2">
        <v>-49.556429999999999</v>
      </c>
      <c r="L407" s="2">
        <v>-53.631590000000003</v>
      </c>
      <c r="M407" s="2">
        <v>-57.58961</v>
      </c>
      <c r="N407" s="2">
        <v>-63.179850000000002</v>
      </c>
      <c r="O407" s="2">
        <v>-66.877030000000005</v>
      </c>
      <c r="P407" s="2">
        <v>-72.609629999999996</v>
      </c>
      <c r="Q407" s="2">
        <v>-78.310069999999996</v>
      </c>
      <c r="R407" s="2">
        <v>-84.369709999999998</v>
      </c>
      <c r="S407" s="2">
        <v>-92.011769999999999</v>
      </c>
      <c r="T407" s="2">
        <v>-99.171549999999996</v>
      </c>
      <c r="U407" s="2">
        <v>-105.15940000000001</v>
      </c>
      <c r="V407" s="2">
        <v>-111.5432</v>
      </c>
      <c r="W407" s="2">
        <v>-118.1883</v>
      </c>
      <c r="X407" s="2">
        <v>-123.8116</v>
      </c>
      <c r="Y407" s="2">
        <v>-131.96270000000001</v>
      </c>
      <c r="Z407" s="2">
        <v>-136.9966</v>
      </c>
      <c r="AA407" s="2">
        <v>-145.38480000000001</v>
      </c>
      <c r="AB407" s="2">
        <v>-74.100755750000005</v>
      </c>
      <c r="AC407" s="2"/>
    </row>
    <row r="408" spans="3:29" x14ac:dyDescent="0.35">
      <c r="C408" t="s">
        <v>387</v>
      </c>
      <c r="D408" s="2">
        <v>14108.1</v>
      </c>
      <c r="E408" s="2">
        <v>14015.86</v>
      </c>
      <c r="F408" s="2">
        <v>14209.53</v>
      </c>
      <c r="G408" s="2">
        <v>14582.51</v>
      </c>
      <c r="H408" s="2">
        <v>15001.12</v>
      </c>
      <c r="I408" s="2">
        <v>15826.5</v>
      </c>
      <c r="J408" s="2">
        <v>16048.6</v>
      </c>
      <c r="K408" s="2">
        <v>16164.46</v>
      </c>
      <c r="L408" s="2">
        <v>16247.22</v>
      </c>
      <c r="M408" s="2">
        <v>16166.27</v>
      </c>
      <c r="N408" s="2">
        <v>15854.92</v>
      </c>
      <c r="O408" s="2">
        <v>15930.45</v>
      </c>
      <c r="P408" s="2">
        <v>16230.07</v>
      </c>
      <c r="Q408" s="2">
        <v>16291.4</v>
      </c>
      <c r="R408" s="2">
        <v>16538.96</v>
      </c>
      <c r="S408" s="2">
        <v>16962.14</v>
      </c>
      <c r="T408" s="2">
        <v>17108</v>
      </c>
      <c r="U408" s="2">
        <v>17143.7</v>
      </c>
      <c r="V408" s="2">
        <v>17294.71</v>
      </c>
      <c r="W408" s="2">
        <v>17362.77</v>
      </c>
      <c r="X408" s="2">
        <v>17507.439999999999</v>
      </c>
      <c r="Y408" s="2">
        <v>17887.13</v>
      </c>
      <c r="Z408" s="2">
        <v>17988.04</v>
      </c>
      <c r="AA408" s="2">
        <v>18045.28</v>
      </c>
      <c r="AB408" s="2">
        <v>16271.465833333301</v>
      </c>
      <c r="AC408" s="2"/>
    </row>
    <row r="409" spans="3:29" x14ac:dyDescent="0.35">
      <c r="C409" t="s">
        <v>388</v>
      </c>
      <c r="D409" s="2">
        <v>3029.4630000000002</v>
      </c>
      <c r="E409" s="2">
        <v>3399.9810000000002</v>
      </c>
      <c r="F409" s="2">
        <v>3192.86</v>
      </c>
      <c r="G409" s="2">
        <v>2829.3139999999999</v>
      </c>
      <c r="H409" s="2">
        <v>3442.0709999999999</v>
      </c>
      <c r="I409" s="2">
        <v>4028.4859999999999</v>
      </c>
      <c r="J409" s="2">
        <v>4037.9180000000001</v>
      </c>
      <c r="K409" s="2">
        <v>4266.4669999999996</v>
      </c>
      <c r="L409" s="2">
        <v>4337.82</v>
      </c>
      <c r="M409" s="2">
        <v>4678.1210000000001</v>
      </c>
      <c r="N409" s="2">
        <v>4387.616</v>
      </c>
      <c r="O409" s="2">
        <v>5062.433</v>
      </c>
      <c r="P409" s="2">
        <v>4891.5169999999998</v>
      </c>
      <c r="Q409" s="2">
        <v>4758.5829999999996</v>
      </c>
      <c r="R409" s="2">
        <v>4862.2849999999999</v>
      </c>
      <c r="S409" s="2">
        <v>4671.97</v>
      </c>
      <c r="T409" s="2">
        <v>4648.2160000000003</v>
      </c>
      <c r="U409" s="2">
        <v>4452.2830000000004</v>
      </c>
      <c r="V409" s="2">
        <v>4097.1750000000002</v>
      </c>
      <c r="W409" s="2">
        <v>4087.4490000000001</v>
      </c>
      <c r="X409" s="2">
        <v>3903.3539999999998</v>
      </c>
      <c r="Y409" s="2">
        <v>3483.39</v>
      </c>
      <c r="Z409" s="2">
        <v>3378.5970000000002</v>
      </c>
      <c r="AA409" s="2">
        <v>3446.585</v>
      </c>
      <c r="AB409" s="2">
        <v>4057.2480833333302</v>
      </c>
      <c r="AC409" s="2"/>
    </row>
    <row r="410" spans="3:29" x14ac:dyDescent="0.35">
      <c r="C410" t="s">
        <v>389</v>
      </c>
      <c r="D410" s="6">
        <v>811.5684</v>
      </c>
      <c r="E410" s="6">
        <v>811.5684</v>
      </c>
      <c r="F410" s="6">
        <v>811.23540000000003</v>
      </c>
      <c r="G410" s="6">
        <v>811.5684</v>
      </c>
      <c r="H410">
        <v>811.5684</v>
      </c>
      <c r="I410">
        <v>811.5684</v>
      </c>
      <c r="J410">
        <v>811.23540000000003</v>
      </c>
      <c r="K410">
        <v>811.5684</v>
      </c>
      <c r="L410">
        <v>811.5684</v>
      </c>
      <c r="M410">
        <v>811.5684</v>
      </c>
      <c r="N410">
        <v>811.23540000000003</v>
      </c>
      <c r="O410">
        <v>811.5684</v>
      </c>
      <c r="P410">
        <v>811.5684</v>
      </c>
      <c r="Q410">
        <v>811.5684</v>
      </c>
      <c r="R410">
        <v>811.23540000000003</v>
      </c>
      <c r="S410">
        <v>811.5684</v>
      </c>
      <c r="T410">
        <v>811.5684</v>
      </c>
      <c r="U410">
        <v>811.5684</v>
      </c>
      <c r="V410">
        <v>811.23540000000003</v>
      </c>
      <c r="W410">
        <v>811.5684</v>
      </c>
      <c r="X410">
        <v>811.5684</v>
      </c>
      <c r="Y410">
        <v>811.5684</v>
      </c>
      <c r="Z410">
        <v>811.23540000000003</v>
      </c>
      <c r="AA410">
        <v>811.5684</v>
      </c>
      <c r="AB410">
        <v>811.48514999999998</v>
      </c>
    </row>
    <row r="411" spans="3:29" x14ac:dyDescent="0.35">
      <c r="C411" t="s">
        <v>390</v>
      </c>
      <c r="D411">
        <v>658.69399999999996</v>
      </c>
      <c r="E411">
        <v>956.53390000000002</v>
      </c>
      <c r="F411">
        <v>1195.422</v>
      </c>
      <c r="G411">
        <v>1349.7370000000001</v>
      </c>
      <c r="H411">
        <v>1491.386</v>
      </c>
      <c r="I411">
        <v>1578.7739999999999</v>
      </c>
      <c r="J411">
        <v>1665.886</v>
      </c>
      <c r="K411">
        <v>1735.6759999999999</v>
      </c>
      <c r="L411">
        <v>1842.559</v>
      </c>
      <c r="M411">
        <v>1950.5260000000001</v>
      </c>
      <c r="N411">
        <v>2061.7750000000001</v>
      </c>
      <c r="O411">
        <v>2172.3510000000001</v>
      </c>
      <c r="P411">
        <v>2277.7109999999998</v>
      </c>
      <c r="Q411">
        <v>2382.6590000000001</v>
      </c>
      <c r="R411">
        <v>2584.7170000000001</v>
      </c>
      <c r="S411">
        <v>2823.9140000000002</v>
      </c>
      <c r="T411">
        <v>3107.7939999999999</v>
      </c>
      <c r="U411">
        <v>3273.8649999999998</v>
      </c>
      <c r="V411">
        <v>3418.261</v>
      </c>
      <c r="W411">
        <v>3609.0189999999998</v>
      </c>
      <c r="X411">
        <v>3687.6410000000001</v>
      </c>
      <c r="Y411">
        <v>3805.3539999999998</v>
      </c>
      <c r="Z411">
        <v>3972.605</v>
      </c>
      <c r="AA411">
        <v>4058.0569999999998</v>
      </c>
      <c r="AB411">
        <v>2402.5382041666599</v>
      </c>
    </row>
    <row r="412" spans="3:29" x14ac:dyDescent="0.35">
      <c r="C412" t="s">
        <v>391</v>
      </c>
      <c r="D412">
        <v>583.32180000000005</v>
      </c>
      <c r="E412">
        <v>582.755</v>
      </c>
      <c r="F412">
        <v>581.42280000000005</v>
      </c>
      <c r="G412">
        <v>581.85400000000004</v>
      </c>
      <c r="H412">
        <v>582.53139999999996</v>
      </c>
      <c r="I412">
        <v>582.8229</v>
      </c>
      <c r="J412">
        <v>582.39149999999995</v>
      </c>
      <c r="K412">
        <v>581.35220000000004</v>
      </c>
      <c r="L412">
        <v>580.83820000000003</v>
      </c>
      <c r="M412">
        <v>581.22829999999999</v>
      </c>
      <c r="N412">
        <v>581.81600000000003</v>
      </c>
      <c r="O412">
        <v>582.16890000000001</v>
      </c>
      <c r="P412">
        <v>581.49599999999998</v>
      </c>
      <c r="Q412">
        <v>580.74469999999997</v>
      </c>
      <c r="R412">
        <v>580.46619999999996</v>
      </c>
      <c r="S412">
        <v>581.25599999999997</v>
      </c>
      <c r="T412">
        <v>580.58270000000005</v>
      </c>
      <c r="U412">
        <v>581.5702</v>
      </c>
      <c r="V412">
        <v>579.90750000000003</v>
      </c>
      <c r="W412">
        <v>578.91970000000003</v>
      </c>
      <c r="X412">
        <v>579.70529999999997</v>
      </c>
      <c r="Y412">
        <v>580.52030000000002</v>
      </c>
      <c r="Z412">
        <v>580.42129999999997</v>
      </c>
      <c r="AA412">
        <v>578.1191</v>
      </c>
      <c r="AB412">
        <v>581.17550000000006</v>
      </c>
    </row>
    <row r="413" spans="3:29" x14ac:dyDescent="0.35">
      <c r="C413" t="s">
        <v>392</v>
      </c>
      <c r="D413" s="18">
        <v>0</v>
      </c>
      <c r="E413" s="18">
        <v>0</v>
      </c>
      <c r="F413" s="18">
        <v>0</v>
      </c>
      <c r="G413">
        <v>6.8591600000000003E-2</v>
      </c>
      <c r="H413" s="18">
        <v>2.7590420000000001E-2</v>
      </c>
      <c r="I413" s="18">
        <v>0</v>
      </c>
      <c r="J413" s="18">
        <v>9.1778280000000007E-3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>
        <v>0</v>
      </c>
      <c r="X413" s="18">
        <v>0</v>
      </c>
      <c r="Y413">
        <v>0</v>
      </c>
      <c r="Z413">
        <v>0</v>
      </c>
      <c r="AA413">
        <v>0</v>
      </c>
      <c r="AB413">
        <v>4.3899936666666603E-3</v>
      </c>
    </row>
    <row r="414" spans="3:29" x14ac:dyDescent="0.35">
      <c r="C414" t="s">
        <v>393</v>
      </c>
      <c r="D414">
        <v>46.281509999999997</v>
      </c>
      <c r="E414">
        <v>255.1078</v>
      </c>
      <c r="F414">
        <v>372.53339999999997</v>
      </c>
      <c r="G414">
        <v>469.63170000000002</v>
      </c>
      <c r="H414">
        <v>542.43780000000004</v>
      </c>
      <c r="I414">
        <v>703.90660000000003</v>
      </c>
      <c r="J414">
        <v>767.51089999999999</v>
      </c>
      <c r="K414">
        <v>752.4067</v>
      </c>
      <c r="L414">
        <v>904.94269999999995</v>
      </c>
      <c r="M414">
        <v>966.8492</v>
      </c>
      <c r="N414">
        <v>956.51890000000003</v>
      </c>
      <c r="O414">
        <v>1041.144</v>
      </c>
      <c r="P414">
        <v>1039.508</v>
      </c>
      <c r="Q414">
        <v>1305.037</v>
      </c>
      <c r="R414">
        <v>1256.634</v>
      </c>
      <c r="S414">
        <v>1360.144</v>
      </c>
      <c r="T414">
        <v>1424.1759999999999</v>
      </c>
      <c r="U414">
        <v>1471.8720000000001</v>
      </c>
      <c r="V414">
        <v>1523.624</v>
      </c>
      <c r="W414">
        <v>1651.607</v>
      </c>
      <c r="X414">
        <v>1651.04</v>
      </c>
      <c r="Y414">
        <v>1804.885</v>
      </c>
      <c r="Z414">
        <v>1890.874</v>
      </c>
      <c r="AA414">
        <v>2299.9189999999999</v>
      </c>
      <c r="AB414">
        <v>1102.4413004166599</v>
      </c>
    </row>
    <row r="415" spans="3:29" x14ac:dyDescent="0.35">
      <c r="C415" t="s">
        <v>394</v>
      </c>
      <c r="D415">
        <v>3463.0639999999999</v>
      </c>
      <c r="E415">
        <v>2830.91</v>
      </c>
      <c r="F415">
        <v>2802.4369999999999</v>
      </c>
      <c r="G415">
        <v>2969.0160000000001</v>
      </c>
      <c r="H415">
        <v>2876.3879999999999</v>
      </c>
      <c r="I415">
        <v>2876.2890000000002</v>
      </c>
      <c r="J415">
        <v>2540.0810000000001</v>
      </c>
      <c r="K415">
        <v>2632.1559999999999</v>
      </c>
      <c r="L415">
        <v>2404.2460000000001</v>
      </c>
      <c r="M415">
        <v>1402.981</v>
      </c>
      <c r="N415">
        <v>1476.5419999999999</v>
      </c>
      <c r="O415">
        <v>671.90449999999998</v>
      </c>
      <c r="P415">
        <v>656.21450000000004</v>
      </c>
      <c r="Q415">
        <v>652.51070000000004</v>
      </c>
      <c r="R415">
        <v>620.2011</v>
      </c>
      <c r="S415">
        <v>548.22749999999996</v>
      </c>
      <c r="T415">
        <v>537.39869999999996</v>
      </c>
      <c r="U415">
        <v>518.16189999999995</v>
      </c>
      <c r="V415">
        <v>494.30790000000002</v>
      </c>
      <c r="W415">
        <v>480.42020000000002</v>
      </c>
      <c r="X415">
        <v>465.73430000000002</v>
      </c>
      <c r="Y415">
        <v>439.79660000000001</v>
      </c>
      <c r="Z415">
        <v>431.55579999999998</v>
      </c>
      <c r="AA415">
        <v>433.63929999999999</v>
      </c>
      <c r="AB415">
        <v>1467.6742916666601</v>
      </c>
    </row>
    <row r="416" spans="3:29" x14ac:dyDescent="0.35">
      <c r="C416" t="s">
        <v>395</v>
      </c>
      <c r="D416">
        <v>2.3940000000000001</v>
      </c>
      <c r="E416">
        <v>2.3940000000000001</v>
      </c>
      <c r="F416">
        <v>2.3895849999999998</v>
      </c>
      <c r="G416">
        <v>2.3853089999999999</v>
      </c>
      <c r="H416">
        <v>2.3853089999999999</v>
      </c>
      <c r="I416">
        <v>2.3803899999999998</v>
      </c>
      <c r="J416">
        <v>2.3756490000000001</v>
      </c>
      <c r="K416">
        <v>2.376455</v>
      </c>
      <c r="L416">
        <v>2.3668589999999998</v>
      </c>
      <c r="M416">
        <v>2.356614</v>
      </c>
      <c r="N416">
        <v>2.3645659999999999</v>
      </c>
      <c r="O416">
        <v>2.3500549999999998</v>
      </c>
      <c r="P416">
        <v>2.3397250000000001</v>
      </c>
      <c r="Q416">
        <v>2.3420209999999999</v>
      </c>
      <c r="R416">
        <v>2.3132190000000001</v>
      </c>
      <c r="S416">
        <v>2.2916989999999999</v>
      </c>
      <c r="T416">
        <v>2.2865980000000001</v>
      </c>
      <c r="U416">
        <v>2.2555559999999999</v>
      </c>
      <c r="V416">
        <v>2.2385700000000002</v>
      </c>
      <c r="W416">
        <v>2.2290429999999999</v>
      </c>
      <c r="X416">
        <v>2.19442</v>
      </c>
      <c r="Y416">
        <v>2.1585350000000001</v>
      </c>
      <c r="Z416">
        <v>2.1338870000000001</v>
      </c>
      <c r="AA416">
        <v>2.1172939999999998</v>
      </c>
      <c r="AB416">
        <v>2.30913991666666</v>
      </c>
    </row>
    <row r="417" spans="3:28" x14ac:dyDescent="0.35">
      <c r="C417" t="s">
        <v>396</v>
      </c>
      <c r="D417">
        <v>255.10929999999999</v>
      </c>
      <c r="E417">
        <v>185.6842</v>
      </c>
      <c r="F417">
        <v>182.71960000000001</v>
      </c>
      <c r="G417">
        <v>139.9511</v>
      </c>
      <c r="H417">
        <v>123.316</v>
      </c>
      <c r="I417">
        <v>110.0386</v>
      </c>
      <c r="J417">
        <v>112.13760000000001</v>
      </c>
      <c r="K417">
        <v>126.294</v>
      </c>
      <c r="L417">
        <v>99.804040000000001</v>
      </c>
      <c r="M417">
        <v>108.64319999999999</v>
      </c>
      <c r="N417">
        <v>132.9787</v>
      </c>
      <c r="O417">
        <v>107.01139999999999</v>
      </c>
      <c r="P417">
        <v>99.032210000000006</v>
      </c>
      <c r="Q417">
        <v>123.74160000000001</v>
      </c>
      <c r="R417">
        <v>103.15049999999999</v>
      </c>
      <c r="S417">
        <v>102.4683</v>
      </c>
      <c r="T417">
        <v>100.1782</v>
      </c>
      <c r="U417">
        <v>104.2388</v>
      </c>
      <c r="V417">
        <v>99.444829999999996</v>
      </c>
      <c r="W417">
        <v>100.9311</v>
      </c>
      <c r="X417">
        <v>102.3657</v>
      </c>
      <c r="Y417">
        <v>95.41977</v>
      </c>
      <c r="Z417">
        <v>98.501689999999996</v>
      </c>
      <c r="AA417">
        <v>103.1861</v>
      </c>
      <c r="AB417">
        <v>121.51443916666599</v>
      </c>
    </row>
    <row r="418" spans="3:28" x14ac:dyDescent="0.35">
      <c r="C418" t="s">
        <v>397</v>
      </c>
      <c r="D418">
        <v>3878.5720000000001</v>
      </c>
      <c r="E418">
        <v>3518.2109999999998</v>
      </c>
      <c r="F418">
        <v>3481.7049999999999</v>
      </c>
      <c r="G418">
        <v>3819.5650000000001</v>
      </c>
      <c r="H418">
        <v>3489.6619999999998</v>
      </c>
      <c r="I418">
        <v>3462.3409999999999</v>
      </c>
      <c r="J418">
        <v>3809.143</v>
      </c>
      <c r="K418">
        <v>3484.569</v>
      </c>
      <c r="L418">
        <v>3441.8380000000002</v>
      </c>
      <c r="M418">
        <v>3789.1289999999999</v>
      </c>
      <c r="N418">
        <v>3473.107</v>
      </c>
      <c r="O418">
        <v>3450.4360000000001</v>
      </c>
      <c r="P418">
        <v>3746.123</v>
      </c>
      <c r="Q418">
        <v>3455.085</v>
      </c>
      <c r="R418">
        <v>3433.951</v>
      </c>
      <c r="S418">
        <v>3703.1970000000001</v>
      </c>
      <c r="T418">
        <v>3418.5749999999998</v>
      </c>
      <c r="U418">
        <v>3385.3850000000002</v>
      </c>
      <c r="V418">
        <v>3671.4920000000002</v>
      </c>
      <c r="W418">
        <v>3374.058</v>
      </c>
      <c r="X418">
        <v>3350.1179999999999</v>
      </c>
      <c r="Y418">
        <v>3603.9319999999998</v>
      </c>
      <c r="Z418">
        <v>3326.1819999999998</v>
      </c>
      <c r="AA418">
        <v>2674.643</v>
      </c>
      <c r="AB418">
        <v>3510.0424583333302</v>
      </c>
    </row>
    <row r="419" spans="3:28" x14ac:dyDescent="0.35">
      <c r="C419" t="s">
        <v>398</v>
      </c>
      <c r="D419">
        <v>61.512869999999999</v>
      </c>
      <c r="E419">
        <v>61.429510000000001</v>
      </c>
      <c r="F419">
        <v>60.9315</v>
      </c>
      <c r="G419">
        <v>60.582599999999999</v>
      </c>
      <c r="H419">
        <v>60.656269999999999</v>
      </c>
      <c r="I419">
        <v>60.314430000000002</v>
      </c>
      <c r="J419">
        <v>60.076259999999998</v>
      </c>
      <c r="K419">
        <v>60.145600000000002</v>
      </c>
      <c r="L419">
        <v>59.53819</v>
      </c>
      <c r="M419">
        <v>59.375869999999999</v>
      </c>
      <c r="N419">
        <v>59.608879999999999</v>
      </c>
      <c r="O419">
        <v>59.105269999999997</v>
      </c>
      <c r="P419">
        <v>58.819450000000003</v>
      </c>
      <c r="Q419">
        <v>58.985129999999998</v>
      </c>
      <c r="R419">
        <v>58.158230000000003</v>
      </c>
      <c r="S419">
        <v>57.663220000000003</v>
      </c>
      <c r="T419">
        <v>57.43065</v>
      </c>
      <c r="U419">
        <v>56.739690000000003</v>
      </c>
      <c r="V419">
        <v>56.296129999999998</v>
      </c>
      <c r="W419">
        <v>56.007710000000003</v>
      </c>
      <c r="X419">
        <v>55.289230000000003</v>
      </c>
      <c r="Y419">
        <v>54.410110000000003</v>
      </c>
      <c r="Z419">
        <v>53.99559</v>
      </c>
      <c r="AA419">
        <v>53.656640000000003</v>
      </c>
      <c r="AB419">
        <v>58.363709583333303</v>
      </c>
    </row>
    <row r="420" spans="3:28" x14ac:dyDescent="0.35">
      <c r="C420" t="s">
        <v>399</v>
      </c>
      <c r="D420">
        <v>89.424800000000005</v>
      </c>
      <c r="E420">
        <v>89.350980000000007</v>
      </c>
      <c r="F420">
        <v>88.837140000000005</v>
      </c>
      <c r="G420">
        <v>88.969650000000001</v>
      </c>
      <c r="H420">
        <v>89.166510000000002</v>
      </c>
      <c r="I420">
        <v>89.195179999999993</v>
      </c>
      <c r="J420">
        <v>89.304599999999994</v>
      </c>
      <c r="K420">
        <v>88.786339999999996</v>
      </c>
      <c r="L420">
        <v>88.81335</v>
      </c>
      <c r="M420">
        <v>88.969650000000001</v>
      </c>
      <c r="N420">
        <v>88.989699999999999</v>
      </c>
      <c r="O420">
        <v>89.424800000000005</v>
      </c>
      <c r="P420">
        <v>89.350980000000007</v>
      </c>
      <c r="Q420">
        <v>88.786339999999996</v>
      </c>
      <c r="R420">
        <v>88.936329999999998</v>
      </c>
      <c r="S420">
        <v>89.136470000000003</v>
      </c>
      <c r="T420">
        <v>89.195179999999993</v>
      </c>
      <c r="U420">
        <v>89.424800000000005</v>
      </c>
      <c r="V420">
        <v>88.793750000000003</v>
      </c>
      <c r="W420">
        <v>88.784130000000005</v>
      </c>
      <c r="X420">
        <v>88.882000000000005</v>
      </c>
      <c r="Y420">
        <v>89.092799999999997</v>
      </c>
      <c r="Z420">
        <v>89.390410000000003</v>
      </c>
      <c r="AA420">
        <v>89.278729999999996</v>
      </c>
      <c r="AB420">
        <v>89.095192499999996</v>
      </c>
    </row>
    <row r="421" spans="3:28" x14ac:dyDescent="0.35">
      <c r="C421" t="s">
        <v>400</v>
      </c>
      <c r="D421">
        <v>-0.1492764</v>
      </c>
      <c r="E421">
        <v>-5.1810099999999998E-2</v>
      </c>
      <c r="F421">
        <v>-0.31958399999999998</v>
      </c>
      <c r="G421">
        <v>-0.57972369999999995</v>
      </c>
      <c r="H421">
        <v>-0.55534620000000001</v>
      </c>
      <c r="I421">
        <v>-0.63336300000000001</v>
      </c>
      <c r="J421">
        <v>-0.77378150000000001</v>
      </c>
      <c r="K421">
        <v>-0.76914020000000005</v>
      </c>
      <c r="L421">
        <v>-0.89483440000000003</v>
      </c>
      <c r="M421">
        <v>-0.94369820000000004</v>
      </c>
      <c r="N421">
        <v>-4.9122789999999998</v>
      </c>
      <c r="O421">
        <v>-8.7724810000000009</v>
      </c>
      <c r="P421">
        <v>-10.86237</v>
      </c>
      <c r="Q421">
        <v>-10.966430000000001</v>
      </c>
      <c r="R421">
        <v>-11.079219999999999</v>
      </c>
      <c r="S421">
        <v>-11.260529999999999</v>
      </c>
      <c r="T421">
        <v>-11.478149999999999</v>
      </c>
      <c r="U421">
        <v>-11.495900000000001</v>
      </c>
      <c r="V421">
        <v>-18.16385</v>
      </c>
      <c r="W421">
        <v>-22.17727</v>
      </c>
      <c r="X421">
        <v>-25.462029999999999</v>
      </c>
      <c r="Y421">
        <v>-25.651240000000001</v>
      </c>
      <c r="Z421">
        <v>-25.59055</v>
      </c>
      <c r="AA421">
        <v>-25.752389999999998</v>
      </c>
      <c r="AB421">
        <v>-9.5539686541666597</v>
      </c>
    </row>
    <row r="422" spans="3:28" x14ac:dyDescent="0.35">
      <c r="C422" t="s">
        <v>401</v>
      </c>
      <c r="D422">
        <v>-0.5675635</v>
      </c>
      <c r="E422">
        <v>-0.54253300000000004</v>
      </c>
      <c r="F422">
        <v>-1.362692</v>
      </c>
      <c r="G422">
        <v>-3.1603629999999998</v>
      </c>
      <c r="H422">
        <v>-2.6541839999999999</v>
      </c>
      <c r="I422">
        <v>-3.517563</v>
      </c>
      <c r="J422">
        <v>-4.1551390000000001</v>
      </c>
      <c r="K422">
        <v>-3.7291120000000002</v>
      </c>
      <c r="L422">
        <v>-3.9529359999999998</v>
      </c>
      <c r="M422">
        <v>-4.1706989999999999</v>
      </c>
      <c r="N422">
        <v>-4.4640769999999996</v>
      </c>
      <c r="O422">
        <v>-4.9145469999999998</v>
      </c>
      <c r="P422">
        <v>-5.5282650000000002</v>
      </c>
      <c r="Q422">
        <v>-6.1606810000000003</v>
      </c>
      <c r="R422">
        <v>-6.7258610000000001</v>
      </c>
      <c r="S422">
        <v>-7.7352119999999998</v>
      </c>
      <c r="T422">
        <v>-8.4761220000000002</v>
      </c>
      <c r="U422">
        <v>-8.7694530000000004</v>
      </c>
      <c r="V422">
        <v>-9.4422720000000009</v>
      </c>
      <c r="W422">
        <v>-10.0091</v>
      </c>
      <c r="X422">
        <v>-10.27033</v>
      </c>
      <c r="Y422">
        <v>-10.600300000000001</v>
      </c>
      <c r="Z422">
        <v>-10.80705</v>
      </c>
      <c r="AA422">
        <v>-11.24497</v>
      </c>
      <c r="AB422">
        <v>-5.9567093541666596</v>
      </c>
    </row>
    <row r="423" spans="3:28" x14ac:dyDescent="0.35">
      <c r="C423" t="s">
        <v>402</v>
      </c>
      <c r="D423">
        <v>1231.0160000000001</v>
      </c>
      <c r="E423">
        <v>1326.3309999999999</v>
      </c>
      <c r="F423">
        <v>1443.3610000000001</v>
      </c>
      <c r="G423">
        <v>1469.203</v>
      </c>
      <c r="H423">
        <v>1499.2940000000001</v>
      </c>
      <c r="I423">
        <v>1531.9749999999999</v>
      </c>
      <c r="J423">
        <v>1583.635</v>
      </c>
      <c r="K423">
        <v>1636.481</v>
      </c>
      <c r="L423">
        <v>1687.8130000000001</v>
      </c>
      <c r="M423">
        <v>1742.4770000000001</v>
      </c>
      <c r="N423">
        <v>1843.598</v>
      </c>
      <c r="O423">
        <v>1906.8420000000001</v>
      </c>
      <c r="P423">
        <v>2006.404</v>
      </c>
      <c r="Q423">
        <v>2103.623</v>
      </c>
      <c r="R423">
        <v>2171.442</v>
      </c>
      <c r="S423">
        <v>2247.7420000000002</v>
      </c>
      <c r="T423">
        <v>2370.6439999999998</v>
      </c>
      <c r="U423">
        <v>2438.1370000000002</v>
      </c>
      <c r="V423">
        <v>2502.4989999999998</v>
      </c>
      <c r="W423">
        <v>2578.9850000000001</v>
      </c>
      <c r="X423">
        <v>2872.2040000000002</v>
      </c>
      <c r="Y423">
        <v>3182.0569999999998</v>
      </c>
      <c r="Z423">
        <v>3419.9279999999999</v>
      </c>
      <c r="AA423">
        <v>3564.9589999999998</v>
      </c>
      <c r="AB423">
        <v>2098.3604166666601</v>
      </c>
    </row>
    <row r="424" spans="3:28" x14ac:dyDescent="0.35">
      <c r="C424" t="s">
        <v>403</v>
      </c>
      <c r="D424">
        <v>100670</v>
      </c>
      <c r="E424">
        <v>101221.8</v>
      </c>
      <c r="F424">
        <v>101344.1</v>
      </c>
      <c r="G424">
        <v>101883.2</v>
      </c>
      <c r="H424">
        <v>102327</v>
      </c>
      <c r="I424">
        <v>102897.2</v>
      </c>
      <c r="J424">
        <v>103271.1</v>
      </c>
      <c r="K424">
        <v>103688.8</v>
      </c>
      <c r="L424">
        <v>104293.2</v>
      </c>
      <c r="M424">
        <v>104854.5</v>
      </c>
      <c r="N424">
        <v>105452.9</v>
      </c>
      <c r="O424">
        <v>106071.9</v>
      </c>
      <c r="P424">
        <v>106763.3</v>
      </c>
      <c r="Q424">
        <v>107487.6</v>
      </c>
      <c r="R424">
        <v>108214.5</v>
      </c>
      <c r="S424">
        <v>108934.39999999999</v>
      </c>
      <c r="T424">
        <v>109585.1</v>
      </c>
      <c r="U424">
        <v>110223.7</v>
      </c>
      <c r="V424">
        <v>110911.8</v>
      </c>
      <c r="W424">
        <v>111637.2</v>
      </c>
      <c r="X424">
        <v>112396.8</v>
      </c>
      <c r="Y424">
        <v>113223.4</v>
      </c>
      <c r="Z424">
        <v>114093.3</v>
      </c>
      <c r="AA424">
        <v>115080.2</v>
      </c>
      <c r="AB424">
        <v>106938.625</v>
      </c>
    </row>
    <row r="425" spans="3:28" x14ac:dyDescent="0.35">
      <c r="C425" t="s">
        <v>404</v>
      </c>
      <c r="D425">
        <v>7.2348159999999998E-3</v>
      </c>
      <c r="E425" s="18">
        <v>0</v>
      </c>
      <c r="F425" s="18">
        <v>0</v>
      </c>
      <c r="G425" s="18">
        <v>0</v>
      </c>
      <c r="H425" s="18">
        <v>1.418929E-2</v>
      </c>
      <c r="I425" s="18">
        <v>3.5473219999999999E-3</v>
      </c>
      <c r="J425" s="18">
        <v>1.534103E-2</v>
      </c>
      <c r="K425" s="18">
        <v>7.0644200000000001E-3</v>
      </c>
      <c r="L425" s="18">
        <v>0</v>
      </c>
      <c r="M425" s="18">
        <v>7.0946430000000003E-3</v>
      </c>
      <c r="N425" s="18">
        <v>5.0734969999999997E-3</v>
      </c>
      <c r="O425" s="18">
        <v>0</v>
      </c>
      <c r="P425" s="18">
        <v>0</v>
      </c>
      <c r="Q425" s="18">
        <v>1.068183E-2</v>
      </c>
      <c r="R425" s="18">
        <v>1.7967730000000001E-2</v>
      </c>
      <c r="S425">
        <v>7.222727E-3</v>
      </c>
      <c r="T425">
        <v>5.4989150000000001E-2</v>
      </c>
      <c r="U425">
        <v>9.7515229999999994E-2</v>
      </c>
      <c r="V425">
        <v>0.1347458</v>
      </c>
      <c r="W425">
        <v>0.25556069999999997</v>
      </c>
      <c r="X425">
        <v>0.30878139999999998</v>
      </c>
      <c r="Y425">
        <v>0.34013060000000001</v>
      </c>
      <c r="Z425">
        <v>0.5179068</v>
      </c>
      <c r="AA425">
        <v>0.55524479999999998</v>
      </c>
      <c r="AB425">
        <v>9.8345491041666594E-2</v>
      </c>
    </row>
    <row r="426" spans="3:28" x14ac:dyDescent="0.35">
      <c r="C426" t="s">
        <v>405</v>
      </c>
      <c r="D426">
        <v>7.2348159999999998E-3</v>
      </c>
      <c r="E426" s="18">
        <v>0</v>
      </c>
      <c r="F426" s="18">
        <v>0</v>
      </c>
      <c r="G426" s="18">
        <v>0</v>
      </c>
      <c r="H426" s="18">
        <v>1.418929E-2</v>
      </c>
      <c r="I426" s="18">
        <v>3.5473219999999999E-3</v>
      </c>
      <c r="J426" s="18">
        <v>1.534103E-2</v>
      </c>
      <c r="K426" s="18">
        <v>7.0644200000000001E-3</v>
      </c>
      <c r="L426" s="18">
        <v>0</v>
      </c>
      <c r="M426" s="18">
        <v>7.0946430000000003E-3</v>
      </c>
      <c r="N426" s="18">
        <v>5.0734969999999997E-3</v>
      </c>
      <c r="O426" s="18">
        <v>0</v>
      </c>
      <c r="P426" s="18">
        <v>0</v>
      </c>
      <c r="Q426" s="18">
        <v>1.068183E-2</v>
      </c>
      <c r="R426" s="18">
        <v>1.7967730000000001E-2</v>
      </c>
      <c r="S426">
        <v>7.222727E-3</v>
      </c>
      <c r="T426">
        <v>5.4989150000000001E-2</v>
      </c>
      <c r="U426">
        <v>9.7515229999999994E-2</v>
      </c>
      <c r="V426">
        <v>0.1347458</v>
      </c>
      <c r="W426">
        <v>0.25556069999999997</v>
      </c>
      <c r="X426">
        <v>0.30878139999999998</v>
      </c>
      <c r="Y426">
        <v>0.34013060000000001</v>
      </c>
      <c r="Z426">
        <v>0.5179068</v>
      </c>
      <c r="AA426">
        <v>0.55524479999999998</v>
      </c>
      <c r="AB426">
        <v>9.8345491041666594E-2</v>
      </c>
    </row>
    <row r="427" spans="3:28" x14ac:dyDescent="0.35">
      <c r="C427" t="s">
        <v>406</v>
      </c>
      <c r="D427">
        <v>409.76060000000001</v>
      </c>
      <c r="E427">
        <v>392.09070000000003</v>
      </c>
      <c r="F427">
        <v>358.0333</v>
      </c>
      <c r="G427">
        <v>328.83069999999998</v>
      </c>
      <c r="H427">
        <v>313.05709999999999</v>
      </c>
      <c r="I427">
        <v>254.30289999999999</v>
      </c>
      <c r="J427">
        <v>243.4949</v>
      </c>
      <c r="K427">
        <v>248.50960000000001</v>
      </c>
      <c r="L427">
        <v>227.9794</v>
      </c>
      <c r="M427">
        <v>229.33590000000001</v>
      </c>
      <c r="N427">
        <v>224.93279999999999</v>
      </c>
      <c r="O427">
        <v>228.7139</v>
      </c>
      <c r="P427">
        <v>227.91300000000001</v>
      </c>
      <c r="Q427">
        <v>221.07159999999999</v>
      </c>
      <c r="R427">
        <v>220.05439999999999</v>
      </c>
      <c r="S427">
        <v>215.77359999999999</v>
      </c>
      <c r="T427">
        <v>209.45439999999999</v>
      </c>
      <c r="U427">
        <v>203.78559999999999</v>
      </c>
      <c r="V427">
        <v>198.32759999999999</v>
      </c>
      <c r="W427">
        <v>197.7705</v>
      </c>
      <c r="X427">
        <v>188.33070000000001</v>
      </c>
      <c r="Y427">
        <v>179.79249999999999</v>
      </c>
      <c r="Z427">
        <v>173.07040000000001</v>
      </c>
      <c r="AA427">
        <v>170.1617</v>
      </c>
      <c r="AB427">
        <v>244.35615833333301</v>
      </c>
    </row>
    <row r="428" spans="3:28" x14ac:dyDescent="0.35">
      <c r="C428" t="s">
        <v>407</v>
      </c>
      <c r="D428">
        <v>200.12270000000001</v>
      </c>
      <c r="E428">
        <v>220.24420000000001</v>
      </c>
      <c r="F428">
        <v>196.84190000000001</v>
      </c>
      <c r="G428">
        <v>178.72460000000001</v>
      </c>
      <c r="H428">
        <v>168.892</v>
      </c>
      <c r="I428">
        <v>134.1524</v>
      </c>
      <c r="J428">
        <v>123.9385</v>
      </c>
      <c r="K428">
        <v>129.22919999999999</v>
      </c>
      <c r="L428">
        <v>107.5408</v>
      </c>
      <c r="M428">
        <v>109.3314</v>
      </c>
      <c r="N428">
        <v>106.30759999999999</v>
      </c>
      <c r="O428">
        <v>109.21639999999999</v>
      </c>
      <c r="P428">
        <v>108.78700000000001</v>
      </c>
      <c r="Q428">
        <v>100.8633</v>
      </c>
      <c r="R428">
        <v>103.1613</v>
      </c>
      <c r="S428">
        <v>97.938900000000004</v>
      </c>
      <c r="T428">
        <v>91.818299999999994</v>
      </c>
      <c r="U428">
        <v>88.170280000000005</v>
      </c>
      <c r="V428">
        <v>83.337059999999994</v>
      </c>
      <c r="W428">
        <v>81.113330000000005</v>
      </c>
      <c r="X428">
        <v>73.743979999999993</v>
      </c>
      <c r="Y428">
        <v>64.998769999999993</v>
      </c>
      <c r="Z428">
        <v>59.180419999999998</v>
      </c>
      <c r="AA428">
        <v>58.570369999999997</v>
      </c>
      <c r="AB428">
        <v>116.50936291666601</v>
      </c>
    </row>
    <row r="429" spans="3:28" x14ac:dyDescent="0.35">
      <c r="C429" t="s">
        <v>408</v>
      </c>
      <c r="D429">
        <v>3.4923549999999999</v>
      </c>
      <c r="E429">
        <v>3.488712</v>
      </c>
      <c r="F429">
        <v>3.4861689999999999</v>
      </c>
      <c r="G429">
        <v>3.4984060000000001</v>
      </c>
      <c r="H429">
        <v>3.4926219999999999</v>
      </c>
      <c r="I429">
        <v>3.4914269999999998</v>
      </c>
      <c r="J429">
        <v>3.489541</v>
      </c>
      <c r="K429">
        <v>3.4827340000000002</v>
      </c>
      <c r="L429">
        <v>3.4859010000000001</v>
      </c>
      <c r="M429">
        <v>3.4928189999999999</v>
      </c>
      <c r="N429">
        <v>3.4841700000000002</v>
      </c>
      <c r="O429">
        <v>3.4804900000000001</v>
      </c>
      <c r="P429">
        <v>3.4754659999999999</v>
      </c>
      <c r="Q429">
        <v>3.4676170000000002</v>
      </c>
      <c r="R429">
        <v>3.478361</v>
      </c>
      <c r="S429">
        <v>3.4837099999999999</v>
      </c>
      <c r="T429">
        <v>3.476029</v>
      </c>
      <c r="U429">
        <v>3.4727190000000001</v>
      </c>
      <c r="V429">
        <v>3.4721850000000001</v>
      </c>
      <c r="W429">
        <v>3.4661230000000001</v>
      </c>
      <c r="X429">
        <v>3.471733</v>
      </c>
      <c r="Y429">
        <v>3.467746</v>
      </c>
      <c r="Z429">
        <v>3.4713430000000001</v>
      </c>
      <c r="AA429">
        <v>3.4612370000000001</v>
      </c>
      <c r="AB429">
        <v>3.4804006250000001</v>
      </c>
    </row>
    <row r="430" spans="3:28" x14ac:dyDescent="0.35">
      <c r="C430" t="s">
        <v>409</v>
      </c>
      <c r="D430">
        <v>5.2447460000000001</v>
      </c>
      <c r="E430">
        <v>5.3498169999999998E-2</v>
      </c>
      <c r="F430">
        <v>0.56282869999999996</v>
      </c>
      <c r="G430">
        <v>1.5840080000000001</v>
      </c>
      <c r="H430">
        <v>2.0789460000000002</v>
      </c>
      <c r="I430">
        <v>3.3708960000000001</v>
      </c>
      <c r="J430">
        <v>3.506227</v>
      </c>
      <c r="K430">
        <v>3.2355100000000001</v>
      </c>
      <c r="L430">
        <v>6.2241359999999997</v>
      </c>
      <c r="M430">
        <v>6.4496529999999996</v>
      </c>
      <c r="N430">
        <v>4.8774170000000003</v>
      </c>
      <c r="O430">
        <v>7.1335389999999999</v>
      </c>
      <c r="P430">
        <v>7.6164610000000001</v>
      </c>
      <c r="Q430">
        <v>8.465859</v>
      </c>
      <c r="R430">
        <v>7.3113530000000004</v>
      </c>
      <c r="S430">
        <v>9.7321539999999995</v>
      </c>
      <c r="T430">
        <v>10.7689</v>
      </c>
      <c r="U430">
        <v>10.456860000000001</v>
      </c>
      <c r="V430">
        <v>11.191240000000001</v>
      </c>
      <c r="W430">
        <v>13.85718</v>
      </c>
      <c r="X430">
        <v>13.9107</v>
      </c>
      <c r="Y430">
        <v>16.70355</v>
      </c>
      <c r="Z430">
        <v>17.380970000000001</v>
      </c>
      <c r="AA430">
        <v>16.22156</v>
      </c>
      <c r="AB430">
        <v>7.8307579945833297</v>
      </c>
    </row>
    <row r="431" spans="3:28" x14ac:dyDescent="0.35">
      <c r="C431" t="s">
        <v>410</v>
      </c>
      <c r="D431">
        <v>83.346530000000001</v>
      </c>
      <c r="E431">
        <v>51.024459999999998</v>
      </c>
      <c r="F431">
        <v>41.472909999999999</v>
      </c>
      <c r="G431">
        <v>30.744060000000001</v>
      </c>
      <c r="H431">
        <v>24.164149999999999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9.6146712500000007</v>
      </c>
    </row>
    <row r="432" spans="3:28" x14ac:dyDescent="0.35">
      <c r="C432" t="s">
        <v>411</v>
      </c>
      <c r="D432">
        <v>41.920259999999999</v>
      </c>
      <c r="E432">
        <v>41.8369</v>
      </c>
      <c r="F432">
        <v>41.383969999999998</v>
      </c>
      <c r="G432">
        <v>41.064660000000003</v>
      </c>
      <c r="H432">
        <v>41.125419999999998</v>
      </c>
      <c r="I432">
        <v>40.815759999999997</v>
      </c>
      <c r="J432">
        <v>40.594799999999999</v>
      </c>
      <c r="K432">
        <v>40.610689999999998</v>
      </c>
      <c r="L432">
        <v>40.15898</v>
      </c>
      <c r="M432">
        <v>40.046289999999999</v>
      </c>
      <c r="N432">
        <v>40.131680000000003</v>
      </c>
      <c r="O432">
        <v>39.796500000000002</v>
      </c>
      <c r="P432">
        <v>39.556939999999997</v>
      </c>
      <c r="Q432">
        <v>39.565539999999999</v>
      </c>
      <c r="R432">
        <v>39.08755</v>
      </c>
      <c r="S432">
        <v>38.739190000000001</v>
      </c>
      <c r="T432">
        <v>38.473509999999997</v>
      </c>
      <c r="U432">
        <v>38.06588</v>
      </c>
      <c r="V432">
        <v>37.68974</v>
      </c>
      <c r="W432">
        <v>37.412849999999999</v>
      </c>
      <c r="X432">
        <v>36.9178</v>
      </c>
      <c r="Y432">
        <v>36.2911</v>
      </c>
      <c r="Z432">
        <v>35.87706</v>
      </c>
      <c r="AA432">
        <v>35.585529999999999</v>
      </c>
      <c r="AB432">
        <v>39.281191666666601</v>
      </c>
    </row>
    <row r="433" spans="3:28" x14ac:dyDescent="0.35">
      <c r="C433" t="s">
        <v>412</v>
      </c>
      <c r="D433">
        <v>75.633960000000002</v>
      </c>
      <c r="E433">
        <v>75.442890000000006</v>
      </c>
      <c r="F433">
        <v>74.285560000000004</v>
      </c>
      <c r="G433">
        <v>73.214920000000006</v>
      </c>
      <c r="H433">
        <v>73.303960000000004</v>
      </c>
      <c r="I433">
        <v>72.472480000000004</v>
      </c>
      <c r="J433">
        <v>71.965770000000006</v>
      </c>
      <c r="K433">
        <v>71.951539999999994</v>
      </c>
      <c r="L433">
        <v>70.56953</v>
      </c>
      <c r="M433">
        <v>70.015789999999996</v>
      </c>
      <c r="N433">
        <v>70.131910000000005</v>
      </c>
      <c r="O433">
        <v>69.087010000000006</v>
      </c>
      <c r="P433">
        <v>68.477109999999996</v>
      </c>
      <c r="Q433">
        <v>68.709209999999999</v>
      </c>
      <c r="R433">
        <v>67.015910000000005</v>
      </c>
      <c r="S433">
        <v>65.879620000000003</v>
      </c>
      <c r="T433">
        <v>64.917689999999993</v>
      </c>
      <c r="U433">
        <v>63.619819999999997</v>
      </c>
      <c r="V433">
        <v>62.63738</v>
      </c>
      <c r="W433">
        <v>61.92107</v>
      </c>
      <c r="X433">
        <v>60.28651</v>
      </c>
      <c r="Y433">
        <v>58.331319999999998</v>
      </c>
      <c r="Z433">
        <v>57.16057</v>
      </c>
      <c r="AA433">
        <v>56.323050000000002</v>
      </c>
      <c r="AB433">
        <v>67.639774166666598</v>
      </c>
    </row>
    <row r="434" spans="3:28" x14ac:dyDescent="0.35">
      <c r="C434" t="s">
        <v>15</v>
      </c>
      <c r="D434">
        <v>10830.76</v>
      </c>
      <c r="E434">
        <v>12478.44</v>
      </c>
      <c r="F434">
        <v>13009.09</v>
      </c>
      <c r="G434">
        <v>13228.64</v>
      </c>
      <c r="H434">
        <v>13676.44</v>
      </c>
      <c r="I434">
        <v>14201.15</v>
      </c>
      <c r="J434">
        <v>14791.66</v>
      </c>
      <c r="K434">
        <v>15304.41</v>
      </c>
      <c r="L434">
        <v>15805.25</v>
      </c>
      <c r="M434">
        <v>16351.75</v>
      </c>
      <c r="N434">
        <v>17005.55</v>
      </c>
      <c r="O434">
        <v>17463.650000000001</v>
      </c>
      <c r="P434">
        <v>17960.7</v>
      </c>
      <c r="Q434">
        <v>18486.419999999998</v>
      </c>
      <c r="R434">
        <v>19191.25</v>
      </c>
      <c r="S434">
        <v>19861.830000000002</v>
      </c>
      <c r="T434">
        <v>20553.73</v>
      </c>
      <c r="U434">
        <v>20812.41</v>
      </c>
      <c r="V434">
        <v>21086.97</v>
      </c>
      <c r="W434">
        <v>21388.63</v>
      </c>
      <c r="X434">
        <v>21895.95</v>
      </c>
      <c r="Y434">
        <v>22589.93</v>
      </c>
      <c r="Z434">
        <v>23339.85</v>
      </c>
      <c r="AA434">
        <v>23958.799999999999</v>
      </c>
      <c r="AB434">
        <v>17719.7191666666</v>
      </c>
    </row>
    <row r="435" spans="3:28" x14ac:dyDescent="0.35">
      <c r="C435" t="s">
        <v>413</v>
      </c>
      <c r="D435">
        <v>10830.76</v>
      </c>
      <c r="E435">
        <v>12478.44</v>
      </c>
      <c r="F435">
        <v>13009.09</v>
      </c>
      <c r="G435">
        <v>13228.64</v>
      </c>
      <c r="H435">
        <v>13676.44</v>
      </c>
      <c r="I435">
        <v>14201.15</v>
      </c>
      <c r="J435">
        <v>14791.66</v>
      </c>
      <c r="K435">
        <v>15304.41</v>
      </c>
      <c r="L435">
        <v>15805.25</v>
      </c>
      <c r="M435">
        <v>16351.75</v>
      </c>
      <c r="N435">
        <v>17005.55</v>
      </c>
      <c r="O435">
        <v>17463.650000000001</v>
      </c>
      <c r="P435">
        <v>17960.7</v>
      </c>
      <c r="Q435">
        <v>18486.419999999998</v>
      </c>
      <c r="R435">
        <v>19191.25</v>
      </c>
      <c r="S435">
        <v>19861.830000000002</v>
      </c>
      <c r="T435">
        <v>20553.73</v>
      </c>
      <c r="U435">
        <v>20812.41</v>
      </c>
      <c r="V435">
        <v>21086.97</v>
      </c>
      <c r="W435">
        <v>21388.63</v>
      </c>
      <c r="X435">
        <v>21895.95</v>
      </c>
      <c r="Y435">
        <v>22589.93</v>
      </c>
      <c r="Z435">
        <v>23339.85</v>
      </c>
      <c r="AA435">
        <v>23958.799999999999</v>
      </c>
      <c r="AB435">
        <v>17719.7191666666</v>
      </c>
    </row>
    <row r="436" spans="3:28" x14ac:dyDescent="0.35">
      <c r="C436" t="s">
        <v>414</v>
      </c>
      <c r="D436">
        <v>10830.76</v>
      </c>
      <c r="E436">
        <v>12478.44</v>
      </c>
      <c r="F436">
        <v>13009.09</v>
      </c>
      <c r="G436">
        <v>13228.64</v>
      </c>
      <c r="H436">
        <v>13676.44</v>
      </c>
      <c r="I436">
        <v>14201.15</v>
      </c>
      <c r="J436">
        <v>14791.66</v>
      </c>
      <c r="K436">
        <v>15304.41</v>
      </c>
      <c r="L436">
        <v>15805.25</v>
      </c>
      <c r="M436">
        <v>16351.75</v>
      </c>
      <c r="N436">
        <v>17005.55</v>
      </c>
      <c r="O436">
        <v>17463.650000000001</v>
      </c>
      <c r="P436">
        <v>17960.7</v>
      </c>
      <c r="Q436">
        <v>18486.419999999998</v>
      </c>
      <c r="R436">
        <v>19191.25</v>
      </c>
      <c r="S436">
        <v>19861.830000000002</v>
      </c>
      <c r="T436">
        <v>20553.73</v>
      </c>
      <c r="U436">
        <v>20812.41</v>
      </c>
      <c r="V436">
        <v>21086.97</v>
      </c>
      <c r="W436">
        <v>21388.63</v>
      </c>
      <c r="X436">
        <v>21895.95</v>
      </c>
      <c r="Y436">
        <v>22589.93</v>
      </c>
      <c r="Z436">
        <v>23339.85</v>
      </c>
      <c r="AA436">
        <v>23958.799999999999</v>
      </c>
      <c r="AB436">
        <v>17719.7191666666</v>
      </c>
    </row>
    <row r="437" spans="3:28" x14ac:dyDescent="0.35">
      <c r="C437" t="s">
        <v>415</v>
      </c>
      <c r="D437">
        <v>6.9966460000000001</v>
      </c>
      <c r="E437">
        <v>3.5017469999999999</v>
      </c>
      <c r="F437">
        <v>5.5052110000000001</v>
      </c>
      <c r="G437">
        <v>4.5022869999999999</v>
      </c>
      <c r="H437">
        <v>6.5968879999999999</v>
      </c>
      <c r="I437">
        <v>7.8244100000000003</v>
      </c>
      <c r="J437">
        <v>11.95092</v>
      </c>
      <c r="K437">
        <v>14.89805</v>
      </c>
      <c r="L437">
        <v>11.447480000000001</v>
      </c>
      <c r="M437">
        <v>15.70321</v>
      </c>
      <c r="N437">
        <v>14.056330000000001</v>
      </c>
      <c r="O437">
        <v>14.039479999999999</v>
      </c>
      <c r="P437">
        <v>13.061579999999999</v>
      </c>
      <c r="Q437">
        <v>13.456860000000001</v>
      </c>
      <c r="R437">
        <v>13.769450000000001</v>
      </c>
      <c r="S437">
        <v>14.16451</v>
      </c>
      <c r="T437">
        <v>18.512509999999999</v>
      </c>
      <c r="U437">
        <v>18.68422</v>
      </c>
      <c r="V437">
        <v>20.338480000000001</v>
      </c>
      <c r="W437">
        <v>19.56176</v>
      </c>
      <c r="X437">
        <v>21.671849999999999</v>
      </c>
      <c r="Y437">
        <v>22.552209999999999</v>
      </c>
      <c r="Z437">
        <v>22.893599999999999</v>
      </c>
      <c r="AA437">
        <v>21.439060000000001</v>
      </c>
      <c r="AB437">
        <v>14.0470312083333</v>
      </c>
    </row>
    <row r="438" spans="3:28" x14ac:dyDescent="0.35">
      <c r="C438" t="s">
        <v>416</v>
      </c>
      <c r="D438">
        <v>95.591040000000007</v>
      </c>
      <c r="E438">
        <v>95.591040000000007</v>
      </c>
      <c r="F438">
        <v>95.427250000000001</v>
      </c>
      <c r="G438">
        <v>95.591040000000007</v>
      </c>
      <c r="H438">
        <v>95.591040000000007</v>
      </c>
      <c r="I438">
        <v>95.591040000000007</v>
      </c>
      <c r="J438">
        <v>95.427250000000001</v>
      </c>
      <c r="K438">
        <v>95.591040000000007</v>
      </c>
      <c r="L438">
        <v>95.591040000000007</v>
      </c>
      <c r="M438">
        <v>95.591040000000007</v>
      </c>
      <c r="N438">
        <v>95.427250000000001</v>
      </c>
      <c r="O438">
        <v>95.591040000000007</v>
      </c>
      <c r="P438">
        <v>95.591040000000007</v>
      </c>
      <c r="Q438">
        <v>95.591040000000007</v>
      </c>
      <c r="R438">
        <v>95.427250000000001</v>
      </c>
      <c r="S438">
        <v>95.591040000000007</v>
      </c>
      <c r="T438">
        <v>95.591040000000007</v>
      </c>
      <c r="U438">
        <v>95.591040000000007</v>
      </c>
      <c r="V438">
        <v>95.427250000000001</v>
      </c>
      <c r="W438">
        <v>95.591040000000007</v>
      </c>
      <c r="X438">
        <v>95.591040000000007</v>
      </c>
      <c r="Y438">
        <v>95.591040000000007</v>
      </c>
      <c r="Z438">
        <v>95.427250000000001</v>
      </c>
      <c r="AA438">
        <v>95.591040000000007</v>
      </c>
      <c r="AB438">
        <v>95.550092500000005</v>
      </c>
    </row>
    <row r="439" spans="3:28" x14ac:dyDescent="0.35">
      <c r="C439" t="s">
        <v>492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>
        <v>0</v>
      </c>
      <c r="W439" s="18">
        <v>2.3493149999999998E-3</v>
      </c>
      <c r="X439" s="18">
        <v>1.7619860000000001E-3</v>
      </c>
      <c r="Y439" s="18">
        <v>2.1815070000000001E-3</v>
      </c>
      <c r="Z439" s="18">
        <v>7.6144120000000001E-3</v>
      </c>
      <c r="AA439" s="18">
        <v>1.0152400000000001E-2</v>
      </c>
      <c r="AB439">
        <v>1.00248416666666E-3</v>
      </c>
    </row>
    <row r="440" spans="3:28" x14ac:dyDescent="0.35">
      <c r="C440" t="s">
        <v>493</v>
      </c>
      <c r="D440">
        <v>4.6115849999999998</v>
      </c>
      <c r="E440">
        <v>3.0602049999999998</v>
      </c>
      <c r="F440">
        <v>3.1467149999999999</v>
      </c>
      <c r="G440">
        <v>3.134128</v>
      </c>
      <c r="H440">
        <v>3.1766130000000001</v>
      </c>
      <c r="I440">
        <v>3.1671680000000002</v>
      </c>
      <c r="J440">
        <v>3.141165</v>
      </c>
      <c r="K440">
        <v>3.1445650000000001</v>
      </c>
      <c r="L440">
        <v>3.1189779999999998</v>
      </c>
      <c r="M440">
        <v>3.183093</v>
      </c>
      <c r="N440">
        <v>3.1560169999999999</v>
      </c>
      <c r="O440">
        <v>3.2444440000000001</v>
      </c>
      <c r="P440">
        <v>3.1804299999999999</v>
      </c>
      <c r="Q440">
        <v>3.3194309999999998</v>
      </c>
      <c r="R440">
        <v>3.3439679999999998</v>
      </c>
      <c r="S440">
        <v>3.299696</v>
      </c>
      <c r="T440">
        <v>3.429907</v>
      </c>
      <c r="U440">
        <v>3.5257480000000001</v>
      </c>
      <c r="V440">
        <v>3.6199490000000001</v>
      </c>
      <c r="W440">
        <v>3.8656679999999999</v>
      </c>
      <c r="X440">
        <v>4.1950089999999998</v>
      </c>
      <c r="Y440">
        <v>4.4454409999999998</v>
      </c>
      <c r="Z440">
        <v>4.6193869999999997</v>
      </c>
      <c r="AA440">
        <v>4.9182620000000004</v>
      </c>
      <c r="AB440">
        <v>3.54364883333333</v>
      </c>
    </row>
    <row r="441" spans="3:28" x14ac:dyDescent="0.35">
      <c r="C441" t="s">
        <v>494</v>
      </c>
      <c r="D441">
        <v>1.1732499999999999</v>
      </c>
      <c r="E441">
        <v>1.1732499999999999</v>
      </c>
      <c r="F441">
        <v>1.1732499999999999</v>
      </c>
      <c r="G441">
        <v>1.1732499999999999</v>
      </c>
      <c r="H441">
        <v>1.1732499999999999</v>
      </c>
      <c r="I441">
        <v>1.1732499999999999</v>
      </c>
      <c r="J441">
        <v>1.1732499999999999</v>
      </c>
      <c r="K441">
        <v>1.1732499999999999</v>
      </c>
      <c r="L441">
        <v>1.1732499999999999</v>
      </c>
      <c r="M441">
        <v>1.1732499999999999</v>
      </c>
      <c r="N441">
        <v>1.17309</v>
      </c>
      <c r="O441">
        <v>1.172768</v>
      </c>
      <c r="P441">
        <v>1.1728479999999999</v>
      </c>
      <c r="Q441">
        <v>1.172366</v>
      </c>
      <c r="R441">
        <v>1.172048</v>
      </c>
      <c r="S441">
        <v>1.1718839999999999</v>
      </c>
      <c r="T441">
        <v>1.1714819999999999</v>
      </c>
      <c r="U441">
        <v>1.1704369999999999</v>
      </c>
      <c r="V441">
        <v>1.169964</v>
      </c>
      <c r="W441">
        <v>1.168911</v>
      </c>
      <c r="X441">
        <v>1.167384</v>
      </c>
      <c r="Y441">
        <v>1.1649640000000001</v>
      </c>
      <c r="Z441">
        <v>1.1638740000000001</v>
      </c>
      <c r="AA441">
        <v>1.1614370000000001</v>
      </c>
      <c r="AB441">
        <v>1.17108154166666</v>
      </c>
    </row>
    <row r="442" spans="3:28" x14ac:dyDescent="0.35">
      <c r="C442" t="s">
        <v>417</v>
      </c>
      <c r="D442">
        <v>51.793500000000002</v>
      </c>
      <c r="E442">
        <v>74.833789999999993</v>
      </c>
      <c r="F442">
        <v>90.006799999999998</v>
      </c>
      <c r="G442">
        <v>102.5536</v>
      </c>
      <c r="H442">
        <v>115.68089999999999</v>
      </c>
      <c r="I442">
        <v>131.47130000000001</v>
      </c>
      <c r="J442">
        <v>148.18360000000001</v>
      </c>
      <c r="K442">
        <v>175.90360000000001</v>
      </c>
      <c r="L442">
        <v>197.34460000000001</v>
      </c>
      <c r="M442">
        <v>219.8349</v>
      </c>
      <c r="N442">
        <v>239.83840000000001</v>
      </c>
      <c r="O442">
        <v>261.72899999999998</v>
      </c>
      <c r="P442">
        <v>283.60199999999998</v>
      </c>
      <c r="Q442">
        <v>305.21769999999998</v>
      </c>
      <c r="R442">
        <v>327.40269999999998</v>
      </c>
      <c r="S442">
        <v>350.10320000000002</v>
      </c>
      <c r="T442">
        <v>372.16890000000001</v>
      </c>
      <c r="U442">
        <v>395.67770000000002</v>
      </c>
      <c r="V442">
        <v>419.07299999999998</v>
      </c>
      <c r="W442">
        <v>443.1234</v>
      </c>
      <c r="X442">
        <v>468.25189999999998</v>
      </c>
      <c r="Y442">
        <v>490.47660000000002</v>
      </c>
      <c r="Z442">
        <v>512.53549999999996</v>
      </c>
      <c r="AA442">
        <v>545.3134</v>
      </c>
      <c r="AB442">
        <v>280.08833291666599</v>
      </c>
    </row>
    <row r="443" spans="3:28" x14ac:dyDescent="0.35">
      <c r="C443" t="s">
        <v>418</v>
      </c>
      <c r="D443">
        <v>19.701139999999999</v>
      </c>
      <c r="E443">
        <v>19.716360000000002</v>
      </c>
      <c r="F443">
        <v>19.722629999999999</v>
      </c>
      <c r="G443">
        <v>19.7682</v>
      </c>
      <c r="H443">
        <v>19.72204</v>
      </c>
      <c r="I443">
        <v>19.690249999999999</v>
      </c>
      <c r="J443">
        <v>19.72289</v>
      </c>
      <c r="K443">
        <v>19.705960000000001</v>
      </c>
      <c r="L443">
        <v>19.709630000000001</v>
      </c>
      <c r="M443">
        <v>19.7682</v>
      </c>
      <c r="N443">
        <v>19.67202</v>
      </c>
      <c r="O443">
        <v>19.701139999999999</v>
      </c>
      <c r="P443">
        <v>19.716360000000002</v>
      </c>
      <c r="Q443">
        <v>19.705960000000001</v>
      </c>
      <c r="R443">
        <v>19.74879</v>
      </c>
      <c r="S443">
        <v>19.72204</v>
      </c>
      <c r="T443">
        <v>19.690249999999999</v>
      </c>
      <c r="U443">
        <v>19.701139999999999</v>
      </c>
      <c r="V443">
        <v>19.69877</v>
      </c>
      <c r="W443">
        <v>19.709630000000001</v>
      </c>
      <c r="X443">
        <v>19.7682</v>
      </c>
      <c r="Y443">
        <v>19.72204</v>
      </c>
      <c r="Z443">
        <v>19.678930000000001</v>
      </c>
      <c r="AA443">
        <v>19.716360000000002</v>
      </c>
      <c r="AB443">
        <v>19.715788750000002</v>
      </c>
    </row>
    <row r="444" spans="3:28" x14ac:dyDescent="0.35">
      <c r="C444" t="s">
        <v>419</v>
      </c>
      <c r="D444">
        <v>0.60378430000000005</v>
      </c>
      <c r="E444" s="18">
        <v>2.3737439999999999E-2</v>
      </c>
      <c r="F444">
        <v>5.5879659999999998E-2</v>
      </c>
      <c r="G444">
        <v>7.7402230000000002E-2</v>
      </c>
      <c r="H444">
        <v>0.1266253</v>
      </c>
      <c r="I444">
        <v>6.9860729999999996E-2</v>
      </c>
      <c r="J444">
        <v>0.11038969999999999</v>
      </c>
      <c r="K444">
        <v>0.18163309999999999</v>
      </c>
      <c r="L444">
        <v>3.9589940000000001</v>
      </c>
      <c r="M444">
        <v>8.3260629999999995</v>
      </c>
      <c r="N444">
        <v>8.2577149999999993</v>
      </c>
      <c r="O444">
        <v>10.5</v>
      </c>
      <c r="P444">
        <v>12.17248</v>
      </c>
      <c r="Q444">
        <v>12.72616</v>
      </c>
      <c r="R444">
        <v>14.283300000000001</v>
      </c>
      <c r="S444">
        <v>15.83534</v>
      </c>
      <c r="T444">
        <v>41.723089999999999</v>
      </c>
      <c r="U444">
        <v>44.263260000000002</v>
      </c>
      <c r="V444">
        <v>42.010089999999998</v>
      </c>
      <c r="W444">
        <v>47.754420000000003</v>
      </c>
      <c r="X444">
        <v>56.901519999999998</v>
      </c>
      <c r="Y444">
        <v>65.856080000000006</v>
      </c>
      <c r="Z444">
        <v>73.102869999999996</v>
      </c>
      <c r="AA444">
        <v>72.953270000000003</v>
      </c>
      <c r="AB444">
        <v>22.161415185833299</v>
      </c>
    </row>
    <row r="445" spans="3:28" x14ac:dyDescent="0.35">
      <c r="C445" t="s">
        <v>420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</row>
    <row r="446" spans="3:28" x14ac:dyDescent="0.35">
      <c r="C446" t="s">
        <v>421</v>
      </c>
      <c r="D446">
        <v>3180.866</v>
      </c>
      <c r="E446">
        <v>3077.125</v>
      </c>
      <c r="F446">
        <v>2907.9340000000002</v>
      </c>
      <c r="G446">
        <v>2952.596</v>
      </c>
      <c r="H446">
        <v>2840.8649999999998</v>
      </c>
      <c r="I446">
        <v>2881.91</v>
      </c>
      <c r="J446">
        <v>2431.3069999999998</v>
      </c>
      <c r="K446">
        <v>2184.4450000000002</v>
      </c>
      <c r="L446">
        <v>2160.9119999999998</v>
      </c>
      <c r="M446">
        <v>2154.422</v>
      </c>
      <c r="N446">
        <v>2152.067</v>
      </c>
      <c r="O446">
        <v>2136.1460000000002</v>
      </c>
      <c r="P446">
        <v>2105.7510000000002</v>
      </c>
      <c r="Q446">
        <v>2060.056</v>
      </c>
      <c r="R446">
        <v>2031.721</v>
      </c>
      <c r="S446">
        <v>1987.125</v>
      </c>
      <c r="T446">
        <v>1372.6379999999999</v>
      </c>
      <c r="U446">
        <v>1355.54</v>
      </c>
      <c r="V446">
        <v>1107.5150000000001</v>
      </c>
      <c r="W446">
        <v>1087.8530000000001</v>
      </c>
      <c r="X446">
        <v>1075.693</v>
      </c>
      <c r="Y446">
        <v>1046.204</v>
      </c>
      <c r="Z446">
        <v>1050.7090000000001</v>
      </c>
      <c r="AA446">
        <v>1022.804</v>
      </c>
      <c r="AB446">
        <v>2015.1751666666601</v>
      </c>
    </row>
    <row r="447" spans="3:28" x14ac:dyDescent="0.35">
      <c r="C447" t="s">
        <v>422</v>
      </c>
      <c r="D447">
        <v>240.4931</v>
      </c>
      <c r="E447">
        <v>240.4931</v>
      </c>
      <c r="F447">
        <v>240.54990000000001</v>
      </c>
      <c r="G447">
        <v>240.4931</v>
      </c>
      <c r="H447">
        <v>240.4931</v>
      </c>
      <c r="I447">
        <v>240.4931</v>
      </c>
      <c r="J447">
        <v>240.54990000000001</v>
      </c>
      <c r="K447">
        <v>240.4931</v>
      </c>
      <c r="L447">
        <v>240.4931</v>
      </c>
      <c r="M447">
        <v>240.4931</v>
      </c>
      <c r="N447">
        <v>240.51419999999999</v>
      </c>
      <c r="O447">
        <v>240.39879999999999</v>
      </c>
      <c r="P447">
        <v>240.4444</v>
      </c>
      <c r="Q447">
        <v>240.3295</v>
      </c>
      <c r="R447">
        <v>240.3184</v>
      </c>
      <c r="S447">
        <v>240.28729999999999</v>
      </c>
      <c r="T447">
        <v>240.16589999999999</v>
      </c>
      <c r="U447">
        <v>240.08019999999999</v>
      </c>
      <c r="V447">
        <v>240.083</v>
      </c>
      <c r="W447">
        <v>239.8201</v>
      </c>
      <c r="X447">
        <v>239.55359999999999</v>
      </c>
      <c r="Y447">
        <v>239.14240000000001</v>
      </c>
      <c r="Z447">
        <v>239.16220000000001</v>
      </c>
      <c r="AA447">
        <v>238.51859999999999</v>
      </c>
      <c r="AB447">
        <v>240.16096666666601</v>
      </c>
    </row>
    <row r="448" spans="3:28" x14ac:dyDescent="0.35">
      <c r="C448" t="s">
        <v>423</v>
      </c>
      <c r="D448">
        <v>920.07060000000001</v>
      </c>
      <c r="E448">
        <v>984.87739999999997</v>
      </c>
      <c r="F448">
        <v>1057.393</v>
      </c>
      <c r="G448">
        <v>1088.1890000000001</v>
      </c>
      <c r="H448">
        <v>1129.5350000000001</v>
      </c>
      <c r="I448">
        <v>1187.817</v>
      </c>
      <c r="J448">
        <v>1260.7819999999999</v>
      </c>
      <c r="K448">
        <v>1335.2070000000001</v>
      </c>
      <c r="L448">
        <v>1410.9179999999999</v>
      </c>
      <c r="M448">
        <v>1473.829</v>
      </c>
      <c r="N448">
        <v>1520.0730000000001</v>
      </c>
      <c r="O448">
        <v>1565.893</v>
      </c>
      <c r="P448">
        <v>1615.068</v>
      </c>
      <c r="Q448">
        <v>1664.567</v>
      </c>
      <c r="R448">
        <v>1715.241</v>
      </c>
      <c r="S448">
        <v>1757.1690000000001</v>
      </c>
      <c r="T448">
        <v>1808.6289999999999</v>
      </c>
      <c r="U448">
        <v>1831.769</v>
      </c>
      <c r="V448">
        <v>1853.278</v>
      </c>
      <c r="W448">
        <v>1876.6289999999999</v>
      </c>
      <c r="X448">
        <v>1897.723</v>
      </c>
      <c r="Y448">
        <v>1924.933</v>
      </c>
      <c r="Z448">
        <v>1947.0129999999999</v>
      </c>
      <c r="AA448">
        <v>1953.4639999999999</v>
      </c>
      <c r="AB448">
        <v>1532.50279166666</v>
      </c>
    </row>
    <row r="449" spans="3:28" x14ac:dyDescent="0.35">
      <c r="C449" t="s">
        <v>424</v>
      </c>
      <c r="D449">
        <v>4520.0150000000003</v>
      </c>
      <c r="E449">
        <v>4496.6220000000003</v>
      </c>
      <c r="F449">
        <v>4416.1009999999997</v>
      </c>
      <c r="G449">
        <v>4502.3980000000001</v>
      </c>
      <c r="H449">
        <v>4445.1279999999997</v>
      </c>
      <c r="I449">
        <v>4560.415</v>
      </c>
      <c r="J449">
        <v>4202.7809999999999</v>
      </c>
      <c r="K449">
        <v>4059.9549999999999</v>
      </c>
      <c r="L449">
        <v>4133.076</v>
      </c>
      <c r="M449">
        <v>4219.9489999999996</v>
      </c>
      <c r="N449">
        <v>4280.7740000000003</v>
      </c>
      <c r="O449">
        <v>4334.2250000000004</v>
      </c>
      <c r="P449">
        <v>4374.4870000000001</v>
      </c>
      <c r="Q449">
        <v>4399.835</v>
      </c>
      <c r="R449">
        <v>4445.0240000000003</v>
      </c>
      <c r="S449">
        <v>4465.607</v>
      </c>
      <c r="T449">
        <v>3953.4879999999998</v>
      </c>
      <c r="U449">
        <v>3984.6149999999998</v>
      </c>
      <c r="V449">
        <v>3779.7170000000001</v>
      </c>
      <c r="W449">
        <v>3811.4090000000001</v>
      </c>
      <c r="X449">
        <v>3855.819</v>
      </c>
      <c r="Y449">
        <v>3883.81</v>
      </c>
      <c r="Z449">
        <v>3938.9430000000002</v>
      </c>
      <c r="AA449">
        <v>3946.8069999999998</v>
      </c>
      <c r="AB449">
        <v>4208.7916666666597</v>
      </c>
    </row>
    <row r="469" spans="3:28" x14ac:dyDescent="0.35">
      <c r="C469" t="s">
        <v>4</v>
      </c>
      <c r="D469" s="2">
        <f>SUMIF($C$3:$C$441,$C469,D$3:D$441)</f>
        <v>18000.13</v>
      </c>
      <c r="E469" s="2">
        <f t="shared" ref="E469:T482" si="0">SUMIF($C$3:$C$441,$C469,E$3:E$441)</f>
        <v>15306.04</v>
      </c>
      <c r="F469" s="2">
        <f t="shared" si="0"/>
        <v>15094.75</v>
      </c>
      <c r="G469" s="2">
        <f t="shared" si="0"/>
        <v>15192.58</v>
      </c>
      <c r="H469" s="2">
        <f t="shared" si="0"/>
        <v>13476.58</v>
      </c>
      <c r="I469" s="2">
        <f t="shared" si="0"/>
        <v>13130.92</v>
      </c>
      <c r="J469" s="2">
        <f t="shared" si="0"/>
        <v>11827.84</v>
      </c>
      <c r="K469" s="2">
        <f t="shared" si="0"/>
        <v>11217.89</v>
      </c>
      <c r="L469" s="2">
        <f t="shared" si="0"/>
        <v>10109.52</v>
      </c>
      <c r="M469" s="2">
        <f t="shared" si="0"/>
        <v>7769.5910000000003</v>
      </c>
      <c r="N469" s="2">
        <f t="shared" si="0"/>
        <v>7797.3379999999997</v>
      </c>
      <c r="O469" s="2">
        <f t="shared" si="0"/>
        <v>6630.616</v>
      </c>
      <c r="P469" s="2">
        <f t="shared" si="0"/>
        <v>6566.549</v>
      </c>
      <c r="Q469" s="2">
        <f t="shared" si="0"/>
        <v>6486.6840000000002</v>
      </c>
      <c r="R469" s="2">
        <f t="shared" si="0"/>
        <v>6335.9809999999998</v>
      </c>
      <c r="S469" s="2">
        <f t="shared" si="0"/>
        <v>5539.8050000000003</v>
      </c>
      <c r="T469" s="2">
        <f t="shared" si="0"/>
        <v>4899.3609999999999</v>
      </c>
      <c r="U469" s="2">
        <f t="shared" ref="U469:AA482" si="1">SUMIF($C$3:$C$441,$C469,U$3:U$441)</f>
        <v>4807.3530000000001</v>
      </c>
      <c r="V469" s="2">
        <f t="shared" si="1"/>
        <v>4477.3209999999999</v>
      </c>
      <c r="W469" s="2">
        <f t="shared" si="1"/>
        <v>4406.6959999999999</v>
      </c>
      <c r="X469" s="2">
        <f t="shared" si="1"/>
        <v>3961.489</v>
      </c>
      <c r="Y469" s="2">
        <f t="shared" si="1"/>
        <v>3026.569</v>
      </c>
      <c r="Z469" s="2">
        <f t="shared" si="1"/>
        <v>2980.0439999999999</v>
      </c>
      <c r="AA469" s="2">
        <f t="shared" si="1"/>
        <v>2988.0219999999999</v>
      </c>
      <c r="AB469" s="2"/>
    </row>
    <row r="470" spans="3:28" x14ac:dyDescent="0.35">
      <c r="C470" t="s">
        <v>135</v>
      </c>
      <c r="D470" s="2">
        <f t="shared" ref="D470:D482" si="2">SUMIF($C$3:$C$441,$C470,D$3:D$441)</f>
        <v>2538.9769999999999</v>
      </c>
      <c r="E470" s="2">
        <f t="shared" si="0"/>
        <v>2574.1610000000001</v>
      </c>
      <c r="F470" s="2">
        <f t="shared" si="0"/>
        <v>2620.7159999999999</v>
      </c>
      <c r="G470" s="2">
        <f t="shared" si="0"/>
        <v>2692.1880000000001</v>
      </c>
      <c r="H470" s="2">
        <f t="shared" si="0"/>
        <v>2742.9029999999998</v>
      </c>
      <c r="I470" s="2">
        <f t="shared" si="0"/>
        <v>2814.143</v>
      </c>
      <c r="J470" s="2">
        <f t="shared" si="0"/>
        <v>2862.0810000000001</v>
      </c>
      <c r="K470" s="2">
        <f t="shared" si="0"/>
        <v>2930.864</v>
      </c>
      <c r="L470" s="2">
        <f t="shared" si="0"/>
        <v>2974.0189999999998</v>
      </c>
      <c r="M470" s="2">
        <f t="shared" si="0"/>
        <v>3035.2579999999998</v>
      </c>
      <c r="N470" s="2">
        <f t="shared" si="0"/>
        <v>3104.9450000000002</v>
      </c>
      <c r="O470" s="2">
        <f t="shared" si="0"/>
        <v>3163.489</v>
      </c>
      <c r="P470" s="2">
        <f t="shared" si="0"/>
        <v>3224.002</v>
      </c>
      <c r="Q470" s="2">
        <f t="shared" si="0"/>
        <v>3208.607</v>
      </c>
      <c r="R470" s="2">
        <f t="shared" si="0"/>
        <v>3216.1260000000002</v>
      </c>
      <c r="S470" s="2">
        <f t="shared" si="0"/>
        <v>3176.634</v>
      </c>
      <c r="T470" s="2">
        <f t="shared" si="0"/>
        <v>3191.7339999999999</v>
      </c>
      <c r="U470" s="2">
        <f t="shared" si="1"/>
        <v>3252.7539999999999</v>
      </c>
      <c r="V470" s="2">
        <f t="shared" si="1"/>
        <v>3358.6869999999999</v>
      </c>
      <c r="W470" s="2">
        <f t="shared" si="1"/>
        <v>3465.3809999999999</v>
      </c>
      <c r="X470" s="2">
        <f t="shared" si="1"/>
        <v>3562.7570000000001</v>
      </c>
      <c r="Y470" s="2">
        <f t="shared" si="1"/>
        <v>3666.5219999999999</v>
      </c>
      <c r="Z470" s="2">
        <f t="shared" si="1"/>
        <v>3808.6610000000001</v>
      </c>
      <c r="AA470" s="2">
        <f t="shared" si="1"/>
        <v>3917.931</v>
      </c>
      <c r="AB470" s="2"/>
    </row>
    <row r="471" spans="3:28" x14ac:dyDescent="0.35">
      <c r="C471" t="s">
        <v>1</v>
      </c>
      <c r="D471" s="2">
        <f t="shared" si="2"/>
        <v>27110.62</v>
      </c>
      <c r="E471" s="2">
        <f t="shared" si="0"/>
        <v>27142.17</v>
      </c>
      <c r="F471" s="2">
        <f t="shared" si="0"/>
        <v>27118.17</v>
      </c>
      <c r="G471" s="2">
        <f t="shared" si="0"/>
        <v>27659.53</v>
      </c>
      <c r="H471" s="2">
        <f t="shared" si="0"/>
        <v>27647.3</v>
      </c>
      <c r="I471" s="2">
        <f t="shared" si="0"/>
        <v>27634.44</v>
      </c>
      <c r="J471" s="2">
        <f t="shared" si="0"/>
        <v>27646.58</v>
      </c>
      <c r="K471" s="2">
        <f t="shared" si="0"/>
        <v>27687.59</v>
      </c>
      <c r="L471" s="2">
        <f t="shared" si="0"/>
        <v>27676.1</v>
      </c>
      <c r="M471" s="2">
        <f t="shared" si="0"/>
        <v>27686.82</v>
      </c>
      <c r="N471" s="2">
        <f t="shared" si="0"/>
        <v>27736.5</v>
      </c>
      <c r="O471" s="2">
        <f t="shared" si="0"/>
        <v>27758.13</v>
      </c>
      <c r="P471" s="2">
        <f t="shared" si="0"/>
        <v>27791.97</v>
      </c>
      <c r="Q471" s="2">
        <f t="shared" si="0"/>
        <v>27830.83</v>
      </c>
      <c r="R471" s="2">
        <f t="shared" si="0"/>
        <v>27849.4</v>
      </c>
      <c r="S471" s="2">
        <f t="shared" si="0"/>
        <v>27883.25</v>
      </c>
      <c r="T471" s="2">
        <f t="shared" si="0"/>
        <v>27921.81</v>
      </c>
      <c r="U471" s="2">
        <f t="shared" si="1"/>
        <v>27947.79</v>
      </c>
      <c r="V471" s="2">
        <f t="shared" si="1"/>
        <v>27988.09</v>
      </c>
      <c r="W471" s="2">
        <f t="shared" si="1"/>
        <v>28024.720000000001</v>
      </c>
      <c r="X471" s="2">
        <f t="shared" si="1"/>
        <v>28057.59</v>
      </c>
      <c r="Y471" s="2">
        <f t="shared" si="1"/>
        <v>28095.86</v>
      </c>
      <c r="Z471" s="2">
        <f t="shared" si="1"/>
        <v>28168.57</v>
      </c>
      <c r="AA471" s="2">
        <f t="shared" si="1"/>
        <v>28188.57</v>
      </c>
      <c r="AB471" s="2"/>
    </row>
    <row r="472" spans="3:28" x14ac:dyDescent="0.35">
      <c r="C472" t="s">
        <v>186</v>
      </c>
      <c r="D472" s="2">
        <f t="shared" si="2"/>
        <v>24061.69</v>
      </c>
      <c r="E472" s="2">
        <f t="shared" si="0"/>
        <v>23506.31</v>
      </c>
      <c r="F472" s="2">
        <f t="shared" si="0"/>
        <v>22415.73</v>
      </c>
      <c r="G472" s="2">
        <f t="shared" si="0"/>
        <v>21779.07</v>
      </c>
      <c r="H472" s="2">
        <f t="shared" si="0"/>
        <v>23803.16</v>
      </c>
      <c r="I472" s="2">
        <f t="shared" si="0"/>
        <v>23493.3</v>
      </c>
      <c r="J472" s="2">
        <f t="shared" si="0"/>
        <v>23365.69</v>
      </c>
      <c r="K472" s="2">
        <f t="shared" si="0"/>
        <v>23444.16</v>
      </c>
      <c r="L472" s="2">
        <f t="shared" si="0"/>
        <v>24016.19</v>
      </c>
      <c r="M472" s="2">
        <f t="shared" si="0"/>
        <v>25240.51</v>
      </c>
      <c r="N472" s="2">
        <f t="shared" si="0"/>
        <v>24835.91</v>
      </c>
      <c r="O472" s="2">
        <f t="shared" si="0"/>
        <v>25580.97</v>
      </c>
      <c r="P472" s="2">
        <f t="shared" si="0"/>
        <v>24731.24</v>
      </c>
      <c r="Q472" s="2">
        <f t="shared" si="0"/>
        <v>24737.82</v>
      </c>
      <c r="R472" s="2">
        <f t="shared" si="0"/>
        <v>24365.79</v>
      </c>
      <c r="S472" s="2">
        <f t="shared" si="0"/>
        <v>24191.96</v>
      </c>
      <c r="T472" s="2">
        <f t="shared" si="0"/>
        <v>24361.06</v>
      </c>
      <c r="U472" s="2">
        <f t="shared" si="1"/>
        <v>24246.21</v>
      </c>
      <c r="V472" s="2">
        <f t="shared" si="1"/>
        <v>23872.17</v>
      </c>
      <c r="W472" s="2">
        <f t="shared" si="1"/>
        <v>23913.42</v>
      </c>
      <c r="X472" s="2">
        <f t="shared" si="1"/>
        <v>24112.15</v>
      </c>
      <c r="Y472" s="2">
        <f t="shared" si="1"/>
        <v>24072.639999999999</v>
      </c>
      <c r="Z472" s="2">
        <f t="shared" si="1"/>
        <v>24663.67</v>
      </c>
      <c r="AA472" s="2">
        <f t="shared" si="1"/>
        <v>24887.46</v>
      </c>
      <c r="AB472" s="2"/>
    </row>
    <row r="473" spans="3:28" x14ac:dyDescent="0.35">
      <c r="C473" t="s">
        <v>200</v>
      </c>
      <c r="D473" s="2">
        <f t="shared" si="2"/>
        <v>7187.9009999999998</v>
      </c>
      <c r="E473" s="2">
        <f t="shared" si="0"/>
        <v>6540.3050000000003</v>
      </c>
      <c r="F473" s="2">
        <f t="shared" si="0"/>
        <v>6343.473</v>
      </c>
      <c r="G473" s="2">
        <f t="shared" si="0"/>
        <v>5620.8590000000004</v>
      </c>
      <c r="H473" s="2">
        <f t="shared" si="0"/>
        <v>4519.098</v>
      </c>
      <c r="I473" s="2">
        <f t="shared" si="0"/>
        <v>4459.3140000000003</v>
      </c>
      <c r="J473" s="2">
        <f t="shared" si="0"/>
        <v>4908.8389999999999</v>
      </c>
      <c r="K473" s="2">
        <f t="shared" si="0"/>
        <v>4501.9589999999998</v>
      </c>
      <c r="L473" s="2">
        <f t="shared" si="0"/>
        <v>4425.558</v>
      </c>
      <c r="M473" s="2">
        <f t="shared" si="0"/>
        <v>4875.6779999999999</v>
      </c>
      <c r="N473" s="2">
        <f t="shared" si="0"/>
        <v>4486.2359999999999</v>
      </c>
      <c r="O473" s="2">
        <f t="shared" si="0"/>
        <v>4428.9279999999999</v>
      </c>
      <c r="P473" s="2">
        <f t="shared" si="0"/>
        <v>4827.7089999999998</v>
      </c>
      <c r="Q473" s="2">
        <f t="shared" si="0"/>
        <v>4459.9970000000003</v>
      </c>
      <c r="R473" s="2">
        <f t="shared" si="0"/>
        <v>4404.2079999999996</v>
      </c>
      <c r="S473" s="2">
        <f t="shared" si="0"/>
        <v>4776.098</v>
      </c>
      <c r="T473" s="2">
        <f t="shared" si="0"/>
        <v>4410.3059999999996</v>
      </c>
      <c r="U473" s="2">
        <f t="shared" si="1"/>
        <v>4345.5110000000004</v>
      </c>
      <c r="V473" s="2">
        <f t="shared" si="1"/>
        <v>4729.3500000000004</v>
      </c>
      <c r="W473" s="2">
        <f t="shared" si="1"/>
        <v>4356.6530000000002</v>
      </c>
      <c r="X473" s="2">
        <f t="shared" si="1"/>
        <v>4300.625</v>
      </c>
      <c r="Y473" s="2">
        <f t="shared" si="1"/>
        <v>4610.2910000000002</v>
      </c>
      <c r="Z473" s="2">
        <f t="shared" si="1"/>
        <v>3326.1819999999998</v>
      </c>
      <c r="AA473" s="2">
        <f t="shared" si="1"/>
        <v>2674.643</v>
      </c>
      <c r="AB473" s="2"/>
    </row>
    <row r="474" spans="3:28" x14ac:dyDescent="0.35">
      <c r="C474" t="s">
        <v>222</v>
      </c>
      <c r="D474" s="2">
        <f t="shared" si="2"/>
        <v>3084.712</v>
      </c>
      <c r="E474" s="2">
        <f t="shared" si="0"/>
        <v>3114.0369999999998</v>
      </c>
      <c r="F474" s="2">
        <f t="shared" si="0"/>
        <v>3105.1489999999999</v>
      </c>
      <c r="G474" s="2">
        <f t="shared" si="0"/>
        <v>3129.098</v>
      </c>
      <c r="H474" s="2">
        <f t="shared" si="0"/>
        <v>3157.393</v>
      </c>
      <c r="I474" s="2">
        <f t="shared" si="0"/>
        <v>3165.0889999999999</v>
      </c>
      <c r="J474" s="2">
        <f t="shared" si="0"/>
        <v>3193.0149999999999</v>
      </c>
      <c r="K474" s="2">
        <f t="shared" si="0"/>
        <v>3206.7840000000001</v>
      </c>
      <c r="L474" s="2">
        <f t="shared" si="0"/>
        <v>3191.0630000000001</v>
      </c>
      <c r="M474" s="2">
        <f t="shared" si="0"/>
        <v>3216.5340000000001</v>
      </c>
      <c r="N474" s="2">
        <f t="shared" si="0"/>
        <v>3232.2640000000001</v>
      </c>
      <c r="O474" s="2">
        <f t="shared" si="0"/>
        <v>3239.538</v>
      </c>
      <c r="P474" s="2">
        <f t="shared" si="0"/>
        <v>3257.9850000000001</v>
      </c>
      <c r="Q474" s="2">
        <f t="shared" si="0"/>
        <v>3268.973</v>
      </c>
      <c r="R474" s="2">
        <f t="shared" si="0"/>
        <v>3255.37</v>
      </c>
      <c r="S474" s="2">
        <f t="shared" si="0"/>
        <v>3285.72</v>
      </c>
      <c r="T474" s="2">
        <f t="shared" si="0"/>
        <v>3281.7139999999999</v>
      </c>
      <c r="U474" s="2">
        <f t="shared" si="1"/>
        <v>3271.0639999999999</v>
      </c>
      <c r="V474" s="2">
        <f t="shared" si="1"/>
        <v>3290.8040000000001</v>
      </c>
      <c r="W474" s="2">
        <f t="shared" si="1"/>
        <v>3292.8090000000002</v>
      </c>
      <c r="X474" s="2">
        <f t="shared" si="1"/>
        <v>3270.8119999999999</v>
      </c>
      <c r="Y474" s="2">
        <f t="shared" si="1"/>
        <v>3288.0230000000001</v>
      </c>
      <c r="Z474" s="2">
        <f t="shared" si="1"/>
        <v>3304.4569999999999</v>
      </c>
      <c r="AA474" s="2">
        <f t="shared" si="1"/>
        <v>3282.7669999999998</v>
      </c>
      <c r="AB474" s="2"/>
    </row>
    <row r="475" spans="3:28" x14ac:dyDescent="0.35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35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35">
      <c r="C477" t="s">
        <v>134</v>
      </c>
      <c r="D477" s="2">
        <f t="shared" si="2"/>
        <v>184.85589999999999</v>
      </c>
      <c r="E477" s="2">
        <f t="shared" si="0"/>
        <v>189.30590000000001</v>
      </c>
      <c r="F477" s="2">
        <f t="shared" si="0"/>
        <v>191.03579999999999</v>
      </c>
      <c r="G477" s="2">
        <f t="shared" si="0"/>
        <v>196.1491</v>
      </c>
      <c r="H477" s="2">
        <f t="shared" si="0"/>
        <v>139.39840000000001</v>
      </c>
      <c r="I477" s="2">
        <f t="shared" si="0"/>
        <v>162.7843</v>
      </c>
      <c r="J477" s="2">
        <f t="shared" si="0"/>
        <v>170.06630000000001</v>
      </c>
      <c r="K477" s="2">
        <f t="shared" si="0"/>
        <v>177.393</v>
      </c>
      <c r="L477" s="2">
        <f t="shared" si="0"/>
        <v>187.9736</v>
      </c>
      <c r="M477" s="2">
        <f t="shared" si="0"/>
        <v>191.0044</v>
      </c>
      <c r="N477" s="2">
        <f t="shared" si="0"/>
        <v>150.26009999999999</v>
      </c>
      <c r="O477" s="2">
        <f t="shared" si="0"/>
        <v>154.66640000000001</v>
      </c>
      <c r="P477" s="2">
        <f t="shared" si="0"/>
        <v>163.70099999999999</v>
      </c>
      <c r="Q477" s="2">
        <f t="shared" si="0"/>
        <v>125.92319999999999</v>
      </c>
      <c r="R477" s="2">
        <f t="shared" si="0"/>
        <v>143.7835</v>
      </c>
      <c r="S477" s="2">
        <f t="shared" si="0"/>
        <v>108.178</v>
      </c>
      <c r="T477" s="2">
        <f t="shared" si="0"/>
        <v>123.4385</v>
      </c>
      <c r="U477" s="2">
        <f t="shared" si="1"/>
        <v>135.86590000000001</v>
      </c>
      <c r="V477" s="2">
        <f t="shared" si="1"/>
        <v>90.925079999999994</v>
      </c>
      <c r="W477" s="2">
        <f t="shared" si="1"/>
        <v>98.708629999999999</v>
      </c>
      <c r="X477" s="2">
        <f t="shared" si="1"/>
        <v>104.4015</v>
      </c>
      <c r="Y477" s="2">
        <f t="shared" si="1"/>
        <v>113.86660000000001</v>
      </c>
      <c r="Z477" s="2">
        <f t="shared" si="1"/>
        <v>117.0527</v>
      </c>
      <c r="AA477" s="2">
        <f t="shared" si="1"/>
        <v>121.76</v>
      </c>
      <c r="AB477" s="2"/>
    </row>
    <row r="478" spans="3:28" x14ac:dyDescent="0.35">
      <c r="C478" t="s">
        <v>273</v>
      </c>
      <c r="D478" s="2">
        <f t="shared" si="2"/>
        <v>-16.680540000000001</v>
      </c>
      <c r="E478" s="2">
        <f t="shared" si="0"/>
        <v>-15.92108</v>
      </c>
      <c r="F478" s="2">
        <f t="shared" si="0"/>
        <v>-41.69061</v>
      </c>
      <c r="G478" s="2">
        <f t="shared" si="0"/>
        <v>-94.637060000000005</v>
      </c>
      <c r="H478" s="2">
        <f t="shared" si="0"/>
        <v>-80.900670000000005</v>
      </c>
      <c r="I478" s="2">
        <f t="shared" si="0"/>
        <v>-107.0106</v>
      </c>
      <c r="J478" s="2">
        <f t="shared" si="0"/>
        <v>-126.03530000000001</v>
      </c>
      <c r="K478" s="2">
        <f t="shared" si="0"/>
        <v>-112.7615</v>
      </c>
      <c r="L478" s="2">
        <f t="shared" si="0"/>
        <v>-121.4064</v>
      </c>
      <c r="M478" s="2">
        <f t="shared" si="0"/>
        <v>-130.5797</v>
      </c>
      <c r="N478" s="2">
        <f t="shared" si="0"/>
        <v>-142.5643</v>
      </c>
      <c r="O478" s="2">
        <f t="shared" si="0"/>
        <v>-159.869</v>
      </c>
      <c r="P478" s="2">
        <f t="shared" si="0"/>
        <v>-179.59479999999999</v>
      </c>
      <c r="Q478" s="2">
        <f t="shared" si="0"/>
        <v>-198.7816</v>
      </c>
      <c r="R478" s="2">
        <f t="shared" si="0"/>
        <v>-215.03960000000001</v>
      </c>
      <c r="S478" s="2">
        <f t="shared" si="0"/>
        <v>-246.44630000000001</v>
      </c>
      <c r="T478" s="2">
        <f t="shared" si="0"/>
        <v>-268.38319999999999</v>
      </c>
      <c r="U478" s="2">
        <f t="shared" si="1"/>
        <v>-276.66500000000002</v>
      </c>
      <c r="V478" s="2">
        <f t="shared" si="1"/>
        <v>-304.37049999999999</v>
      </c>
      <c r="W478" s="2">
        <f t="shared" si="1"/>
        <v>-325.54730000000001</v>
      </c>
      <c r="X478" s="2">
        <f t="shared" si="1"/>
        <v>-342.27249999999998</v>
      </c>
      <c r="Y478" s="2">
        <f t="shared" si="1"/>
        <v>-353.55930000000001</v>
      </c>
      <c r="Z478" s="2">
        <f t="shared" si="1"/>
        <v>-362.96789999999999</v>
      </c>
      <c r="AA478" s="2">
        <f t="shared" si="1"/>
        <v>-377.7552</v>
      </c>
      <c r="AB478" s="2"/>
    </row>
    <row r="479" spans="3:28" x14ac:dyDescent="0.35">
      <c r="C479" t="s">
        <v>261</v>
      </c>
      <c r="D479" s="2">
        <f t="shared" si="2"/>
        <v>9141.8950000000004</v>
      </c>
      <c r="E479" s="2">
        <f t="shared" si="0"/>
        <v>11819.76</v>
      </c>
      <c r="F479" s="2">
        <f t="shared" si="0"/>
        <v>12921.12</v>
      </c>
      <c r="G479" s="2">
        <f t="shared" si="0"/>
        <v>13916.74</v>
      </c>
      <c r="H479" s="2">
        <f t="shared" si="0"/>
        <v>14691.91</v>
      </c>
      <c r="I479" s="2">
        <f t="shared" si="0"/>
        <v>15383.85</v>
      </c>
      <c r="J479" s="2">
        <f t="shared" si="0"/>
        <v>16069.63</v>
      </c>
      <c r="K479" s="2">
        <f t="shared" si="0"/>
        <v>16768.27</v>
      </c>
      <c r="L479" s="2">
        <f t="shared" si="0"/>
        <v>17467.89</v>
      </c>
      <c r="M479" s="2">
        <f t="shared" si="0"/>
        <v>18054.96</v>
      </c>
      <c r="N479" s="2">
        <f t="shared" si="0"/>
        <v>18682.419999999998</v>
      </c>
      <c r="O479" s="2">
        <f t="shared" si="0"/>
        <v>19246.919999999998</v>
      </c>
      <c r="P479" s="2">
        <f t="shared" si="0"/>
        <v>19849.78</v>
      </c>
      <c r="Q479" s="2">
        <f t="shared" si="0"/>
        <v>20518.18</v>
      </c>
      <c r="R479" s="2">
        <f t="shared" si="0"/>
        <v>21091.37</v>
      </c>
      <c r="S479" s="2">
        <f t="shared" si="0"/>
        <v>21778.14</v>
      </c>
      <c r="T479" s="2">
        <f t="shared" si="0"/>
        <v>22528.880000000001</v>
      </c>
      <c r="U479" s="2">
        <f t="shared" si="1"/>
        <v>23093.37</v>
      </c>
      <c r="V479" s="2">
        <f t="shared" si="1"/>
        <v>23727.27</v>
      </c>
      <c r="W479" s="2">
        <f t="shared" si="1"/>
        <v>24423.98</v>
      </c>
      <c r="X479" s="2">
        <f t="shared" si="1"/>
        <v>24878.57</v>
      </c>
      <c r="Y479" s="2">
        <f t="shared" si="1"/>
        <v>25523.66</v>
      </c>
      <c r="Z479" s="2">
        <f t="shared" si="1"/>
        <v>26159.27</v>
      </c>
      <c r="AA479" s="2">
        <f t="shared" si="1"/>
        <v>26840.16</v>
      </c>
      <c r="AB479" s="2"/>
    </row>
    <row r="480" spans="3:28" x14ac:dyDescent="0.35">
      <c r="C480" t="s">
        <v>15</v>
      </c>
      <c r="D480" s="2">
        <f t="shared" si="2"/>
        <v>10830.76</v>
      </c>
      <c r="E480" s="2">
        <f t="shared" si="0"/>
        <v>12478.44</v>
      </c>
      <c r="F480" s="2">
        <f t="shared" si="0"/>
        <v>13009.09</v>
      </c>
      <c r="G480" s="2">
        <f t="shared" si="0"/>
        <v>13228.64</v>
      </c>
      <c r="H480" s="2">
        <f t="shared" si="0"/>
        <v>13676.44</v>
      </c>
      <c r="I480" s="2">
        <f t="shared" si="0"/>
        <v>14201.15</v>
      </c>
      <c r="J480" s="2">
        <f t="shared" si="0"/>
        <v>14791.66</v>
      </c>
      <c r="K480" s="2">
        <f t="shared" si="0"/>
        <v>15304.41</v>
      </c>
      <c r="L480" s="2">
        <f t="shared" si="0"/>
        <v>15805.25</v>
      </c>
      <c r="M480" s="2">
        <f t="shared" si="0"/>
        <v>16351.75</v>
      </c>
      <c r="N480" s="2">
        <f t="shared" si="0"/>
        <v>17005.55</v>
      </c>
      <c r="O480" s="2">
        <f t="shared" si="0"/>
        <v>17463.650000000001</v>
      </c>
      <c r="P480" s="2">
        <f t="shared" si="0"/>
        <v>17960.7</v>
      </c>
      <c r="Q480" s="2">
        <f t="shared" si="0"/>
        <v>18486.419999999998</v>
      </c>
      <c r="R480" s="2">
        <f t="shared" si="0"/>
        <v>19191.25</v>
      </c>
      <c r="S480" s="2">
        <f t="shared" si="0"/>
        <v>19861.830000000002</v>
      </c>
      <c r="T480" s="2">
        <f t="shared" si="0"/>
        <v>20553.73</v>
      </c>
      <c r="U480" s="2">
        <f t="shared" si="1"/>
        <v>20812.41</v>
      </c>
      <c r="V480" s="2">
        <f t="shared" si="1"/>
        <v>21086.97</v>
      </c>
      <c r="W480" s="2">
        <f t="shared" si="1"/>
        <v>21388.63</v>
      </c>
      <c r="X480" s="2">
        <f t="shared" si="1"/>
        <v>21895.95</v>
      </c>
      <c r="Y480" s="2">
        <f t="shared" si="1"/>
        <v>22589.93</v>
      </c>
      <c r="Z480" s="2">
        <f t="shared" si="1"/>
        <v>23339.85</v>
      </c>
      <c r="AA480" s="2">
        <f t="shared" si="1"/>
        <v>23958.799999999999</v>
      </c>
      <c r="AB480" s="2"/>
    </row>
    <row r="481" spans="3:28" x14ac:dyDescent="0.35">
      <c r="C481" t="s">
        <v>318</v>
      </c>
      <c r="D481" s="2">
        <f t="shared" si="2"/>
        <v>-75.59384</v>
      </c>
      <c r="E481" s="2">
        <f t="shared" si="0"/>
        <v>-114.6118</v>
      </c>
      <c r="F481" s="2">
        <f t="shared" si="0"/>
        <v>-138.70650000000001</v>
      </c>
      <c r="G481" s="2">
        <f t="shared" si="0"/>
        <v>-159.87039999999999</v>
      </c>
      <c r="H481" s="2">
        <f t="shared" si="0"/>
        <v>-189.31190000000001</v>
      </c>
      <c r="I481" s="2">
        <f t="shared" si="0"/>
        <v>-216.77189999999999</v>
      </c>
      <c r="J481" s="2">
        <f t="shared" si="0"/>
        <v>-245.63659999999999</v>
      </c>
      <c r="K481" s="2">
        <f t="shared" si="0"/>
        <v>-282.6891</v>
      </c>
      <c r="L481" s="2">
        <f t="shared" si="0"/>
        <v>-309.70670000000001</v>
      </c>
      <c r="M481" s="2">
        <f t="shared" si="0"/>
        <v>-336.25959999999998</v>
      </c>
      <c r="N481" s="2">
        <f t="shared" si="0"/>
        <v>-370.26280000000003</v>
      </c>
      <c r="O481" s="2">
        <f t="shared" si="0"/>
        <v>-391.45510000000002</v>
      </c>
      <c r="P481" s="2">
        <f t="shared" si="0"/>
        <v>-425.38130000000001</v>
      </c>
      <c r="Q481" s="2">
        <f t="shared" si="0"/>
        <v>-457.86919999999998</v>
      </c>
      <c r="R481" s="2">
        <f t="shared" si="0"/>
        <v>-488.55579999999998</v>
      </c>
      <c r="S481" s="2">
        <f t="shared" si="0"/>
        <v>-530.01059999999995</v>
      </c>
      <c r="T481" s="2">
        <f t="shared" si="0"/>
        <v>-564.6309</v>
      </c>
      <c r="U481" s="2">
        <f t="shared" si="1"/>
        <v>-594.29669999999999</v>
      </c>
      <c r="V481" s="2">
        <f t="shared" si="1"/>
        <v>-622.56010000000003</v>
      </c>
      <c r="W481" s="2">
        <f t="shared" si="1"/>
        <v>-653.44759999999997</v>
      </c>
      <c r="X481" s="2">
        <f t="shared" si="1"/>
        <v>-674.31110000000001</v>
      </c>
      <c r="Y481" s="2">
        <f t="shared" si="1"/>
        <v>-707.43209999999999</v>
      </c>
      <c r="Z481" s="2">
        <f t="shared" si="1"/>
        <v>-728.44179999999994</v>
      </c>
      <c r="AA481" s="2">
        <f t="shared" si="1"/>
        <v>-760.50400000000002</v>
      </c>
      <c r="AB481" s="2"/>
    </row>
    <row r="482" spans="3:28" x14ac:dyDescent="0.35">
      <c r="C482" t="s">
        <v>187</v>
      </c>
      <c r="D482" s="2">
        <f t="shared" si="2"/>
        <v>2799.6109999999999</v>
      </c>
      <c r="E482" s="2">
        <f t="shared" si="0"/>
        <v>2972.27</v>
      </c>
      <c r="F482" s="2">
        <f t="shared" si="0"/>
        <v>3072.029</v>
      </c>
      <c r="G482" s="2">
        <f t="shared" si="0"/>
        <v>3161.8820000000001</v>
      </c>
      <c r="H482" s="2">
        <f t="shared" si="0"/>
        <v>3248.1880000000001</v>
      </c>
      <c r="I482" s="2">
        <f t="shared" si="0"/>
        <v>3322.0059999999999</v>
      </c>
      <c r="J482" s="2">
        <f t="shared" si="0"/>
        <v>3401.8690000000001</v>
      </c>
      <c r="K482" s="2">
        <f t="shared" si="0"/>
        <v>3479.4349999999999</v>
      </c>
      <c r="L482" s="2">
        <f t="shared" si="0"/>
        <v>3549.5520000000001</v>
      </c>
      <c r="M482" s="2">
        <f t="shared" si="0"/>
        <v>3620.0030000000002</v>
      </c>
      <c r="N482" s="2">
        <f t="shared" si="0"/>
        <v>3696.3139999999999</v>
      </c>
      <c r="O482" s="2">
        <f t="shared" si="0"/>
        <v>3774.6120000000001</v>
      </c>
      <c r="P482" s="2">
        <f t="shared" si="0"/>
        <v>3851.68</v>
      </c>
      <c r="Q482" s="2">
        <f t="shared" si="0"/>
        <v>3926.6489999999999</v>
      </c>
      <c r="R482" s="2">
        <f t="shared" si="0"/>
        <v>4009.8649999999998</v>
      </c>
      <c r="S482" s="2">
        <f t="shared" si="0"/>
        <v>4108.6139999999996</v>
      </c>
      <c r="T482" s="2">
        <f t="shared" si="0"/>
        <v>4209.6989999999996</v>
      </c>
      <c r="U482" s="2">
        <f t="shared" si="1"/>
        <v>4294.7370000000001</v>
      </c>
      <c r="V482" s="2">
        <f t="shared" si="1"/>
        <v>4384.32</v>
      </c>
      <c r="W482" s="2">
        <f t="shared" si="1"/>
        <v>4489.5730000000003</v>
      </c>
      <c r="X482" s="2">
        <f t="shared" si="1"/>
        <v>4596.8140000000003</v>
      </c>
      <c r="Y482" s="2">
        <f t="shared" si="1"/>
        <v>4721.1499999999996</v>
      </c>
      <c r="Z482" s="2">
        <f t="shared" si="1"/>
        <v>4844.3860000000004</v>
      </c>
      <c r="AA482" s="2">
        <f t="shared" si="1"/>
        <v>4974.4449999999997</v>
      </c>
      <c r="AB482" s="2"/>
    </row>
    <row r="483" spans="3:28" x14ac:dyDescent="0.35">
      <c r="D483" s="2">
        <f>SUM(D469:D482)</f>
        <v>104848.87751999999</v>
      </c>
      <c r="E483" s="2">
        <f t="shared" ref="E483:AA483" si="3">SUM(E469:E482)</f>
        <v>105512.26602000001</v>
      </c>
      <c r="F483" s="2">
        <f t="shared" si="3"/>
        <v>105710.86568999998</v>
      </c>
      <c r="G483" s="2">
        <f t="shared" si="3"/>
        <v>106322.22863999999</v>
      </c>
      <c r="H483" s="2">
        <f t="shared" si="3"/>
        <v>106832.15783</v>
      </c>
      <c r="I483" s="2">
        <f t="shared" si="3"/>
        <v>107443.2138</v>
      </c>
      <c r="J483" s="2">
        <f t="shared" si="3"/>
        <v>107865.59840000002</v>
      </c>
      <c r="K483" s="2">
        <f t="shared" si="3"/>
        <v>108323.30440000001</v>
      </c>
      <c r="L483" s="2">
        <f t="shared" si="3"/>
        <v>108972.00249999999</v>
      </c>
      <c r="M483" s="2">
        <f t="shared" si="3"/>
        <v>109575.26909999999</v>
      </c>
      <c r="N483" s="2">
        <f t="shared" si="3"/>
        <v>110214.91</v>
      </c>
      <c r="O483" s="2">
        <f t="shared" si="3"/>
        <v>110890.19529999998</v>
      </c>
      <c r="P483" s="2">
        <f t="shared" si="3"/>
        <v>111620.33989999999</v>
      </c>
      <c r="Q483" s="2">
        <f t="shared" si="3"/>
        <v>112393.43239999999</v>
      </c>
      <c r="R483" s="2">
        <f t="shared" si="3"/>
        <v>113159.5481</v>
      </c>
      <c r="S483" s="2">
        <f t="shared" si="3"/>
        <v>113933.77210000002</v>
      </c>
      <c r="T483" s="2">
        <f t="shared" si="3"/>
        <v>114648.71839999998</v>
      </c>
      <c r="U483" s="2">
        <f t="shared" si="3"/>
        <v>115336.1032</v>
      </c>
      <c r="V483" s="2">
        <f t="shared" si="3"/>
        <v>116078.97647999998</v>
      </c>
      <c r="W483" s="2">
        <f t="shared" si="3"/>
        <v>116881.57572999998</v>
      </c>
      <c r="X483" s="2">
        <f t="shared" si="3"/>
        <v>117724.57489999999</v>
      </c>
      <c r="Y483" s="2">
        <f t="shared" si="3"/>
        <v>118647.5202</v>
      </c>
      <c r="Z483" s="2">
        <f t="shared" si="3"/>
        <v>119620.73300000001</v>
      </c>
      <c r="AA483" s="2">
        <f t="shared" si="3"/>
        <v>120696.29880000002</v>
      </c>
      <c r="AB483" s="2"/>
    </row>
    <row r="485" spans="3:28" x14ac:dyDescent="0.35">
      <c r="D485" s="4">
        <f>(D470+D471+D474+D479+D480+D482)/D483</f>
        <v>0.52939598699482582</v>
      </c>
      <c r="E485" s="8">
        <f t="shared" ref="E485:AA485" si="4">(E470+E471+E474+E479+E480+E482)/E483</f>
        <v>0.56960996353360271</v>
      </c>
      <c r="F485" s="8">
        <f t="shared" si="4"/>
        <v>0.58505124895453886</v>
      </c>
      <c r="G485" s="8">
        <f t="shared" si="4"/>
        <v>0.59995053542361487</v>
      </c>
      <c r="H485" s="8">
        <f t="shared" si="4"/>
        <v>0.60996740423135942</v>
      </c>
      <c r="I485" s="8">
        <f t="shared" si="4"/>
        <v>0.61912405304466056</v>
      </c>
      <c r="J485" s="8">
        <f t="shared" si="4"/>
        <v>0.63008814680622027</v>
      </c>
      <c r="K485" s="8">
        <f t="shared" si="4"/>
        <v>0.64046562634217419</v>
      </c>
      <c r="L485" s="8">
        <f t="shared" si="4"/>
        <v>0.64845898376511901</v>
      </c>
      <c r="M485" s="8">
        <f t="shared" si="4"/>
        <v>0.65676612607105156</v>
      </c>
      <c r="N485" s="8">
        <f t="shared" si="4"/>
        <v>0.66649778147076466</v>
      </c>
      <c r="O485" s="8">
        <f t="shared" si="4"/>
        <v>0.67315544713446829</v>
      </c>
      <c r="P485" s="8">
        <f t="shared" si="4"/>
        <v>0.6803071650563931</v>
      </c>
      <c r="Q485" s="8">
        <f t="shared" si="4"/>
        <v>0.68722573330717163</v>
      </c>
      <c r="R485" s="8">
        <f t="shared" si="4"/>
        <v>0.69471275133167498</v>
      </c>
      <c r="S485" s="8">
        <f t="shared" si="4"/>
        <v>0.70298899548152483</v>
      </c>
      <c r="T485" s="8">
        <f t="shared" si="4"/>
        <v>0.71250309763602215</v>
      </c>
      <c r="U485" s="8">
        <f t="shared" si="4"/>
        <v>0.71679311773384069</v>
      </c>
      <c r="V485" s="8">
        <f t="shared" si="4"/>
        <v>0.72223363387809236</v>
      </c>
      <c r="W485" s="8">
        <f t="shared" si="4"/>
        <v>0.72795983856813484</v>
      </c>
      <c r="X485" s="8">
        <f t="shared" si="4"/>
        <v>0.73274839236646083</v>
      </c>
      <c r="Y485" s="8">
        <f t="shared" si="4"/>
        <v>0.74072466792272651</v>
      </c>
      <c r="Z485" s="8">
        <f t="shared" si="4"/>
        <v>0.74924464808287028</v>
      </c>
      <c r="AA485" s="8">
        <f t="shared" si="4"/>
        <v>0.75530628450389559</v>
      </c>
      <c r="AB485" s="8"/>
    </row>
    <row r="488" spans="3:28" x14ac:dyDescent="0.35">
      <c r="C488" t="s">
        <v>426</v>
      </c>
      <c r="D488" s="2">
        <f>SUM(D3:D14,D31:D37,D156:D163)</f>
        <v>36377.212010159994</v>
      </c>
      <c r="E488" s="2">
        <f t="shared" ref="E488:AA488" si="5">SUM(E3:E14,E31:E37,E156:E163)</f>
        <v>32638.66910961</v>
      </c>
      <c r="F488" s="2">
        <f t="shared" si="5"/>
        <v>32484.4571478</v>
      </c>
      <c r="G488" s="2">
        <f t="shared" si="5"/>
        <v>33446.001093899999</v>
      </c>
      <c r="H488" s="2">
        <f t="shared" si="5"/>
        <v>32016.6720723</v>
      </c>
      <c r="I488" s="2">
        <f t="shared" si="5"/>
        <v>32077.856379200002</v>
      </c>
      <c r="J488" s="2">
        <f t="shared" si="5"/>
        <v>31617.568950389999</v>
      </c>
      <c r="K488" s="2">
        <f t="shared" si="5"/>
        <v>31035.543030049997</v>
      </c>
      <c r="L488" s="2">
        <f t="shared" si="5"/>
        <v>30607.026483909998</v>
      </c>
      <c r="M488" s="2">
        <f t="shared" si="5"/>
        <v>29171.252670860002</v>
      </c>
      <c r="N488" s="2">
        <f t="shared" si="5"/>
        <v>29039.421175930001</v>
      </c>
      <c r="O488" s="2">
        <f t="shared" si="5"/>
        <v>27883.053979330001</v>
      </c>
      <c r="P488" s="2">
        <f t="shared" si="5"/>
        <v>28189.925548500003</v>
      </c>
      <c r="Q488" s="2">
        <f t="shared" si="5"/>
        <v>27965.98509409</v>
      </c>
      <c r="R488" s="2">
        <f t="shared" si="5"/>
        <v>27840.846883300001</v>
      </c>
      <c r="S488" s="2">
        <f t="shared" si="5"/>
        <v>27481.522207999998</v>
      </c>
      <c r="T488" s="2">
        <f t="shared" si="5"/>
        <v>26819.702118100002</v>
      </c>
      <c r="U488" s="2">
        <f t="shared" si="5"/>
        <v>26909.6030278</v>
      </c>
      <c r="V488" s="2">
        <f t="shared" si="5"/>
        <v>27072.648841999995</v>
      </c>
      <c r="W488" s="2">
        <f t="shared" si="5"/>
        <v>26932.208015699998</v>
      </c>
      <c r="X488" s="2">
        <f t="shared" si="5"/>
        <v>26788.555808239995</v>
      </c>
      <c r="Y488" s="2">
        <f t="shared" si="5"/>
        <v>26450.241092910001</v>
      </c>
      <c r="Z488" s="2">
        <f t="shared" si="5"/>
        <v>26515.194153600005</v>
      </c>
      <c r="AA488" s="2">
        <f t="shared" si="5"/>
        <v>26109.4868097</v>
      </c>
      <c r="AB488" s="2"/>
    </row>
    <row r="489" spans="3:28" x14ac:dyDescent="0.35">
      <c r="C489" t="s">
        <v>4</v>
      </c>
      <c r="D489" s="2">
        <f>D10</f>
        <v>69.372799999999998</v>
      </c>
      <c r="E489" s="2">
        <f t="shared" ref="E489:AA489" si="6">E10</f>
        <v>91.863050000000001</v>
      </c>
      <c r="F489" s="2">
        <f t="shared" si="6"/>
        <v>91.816040000000001</v>
      </c>
      <c r="G489" s="2">
        <f t="shared" si="6"/>
        <v>114.3334</v>
      </c>
      <c r="H489" s="2">
        <f t="shared" si="6"/>
        <v>114.26260000000001</v>
      </c>
      <c r="I489" s="2">
        <f t="shared" si="6"/>
        <v>114.2277</v>
      </c>
      <c r="J489" s="2">
        <f t="shared" si="6"/>
        <v>136.77180000000001</v>
      </c>
      <c r="K489" s="2">
        <f t="shared" si="6"/>
        <v>136.55670000000001</v>
      </c>
      <c r="L489" s="2">
        <f t="shared" si="6"/>
        <v>136.68729999999999</v>
      </c>
      <c r="M489" s="2">
        <f t="shared" si="6"/>
        <v>159.18270000000001</v>
      </c>
      <c r="N489" s="2">
        <f t="shared" si="6"/>
        <v>159.0087</v>
      </c>
      <c r="O489" s="2">
        <f t="shared" si="6"/>
        <v>158.9143</v>
      </c>
      <c r="P489" s="2">
        <f t="shared" si="6"/>
        <v>181.22470000000001</v>
      </c>
      <c r="Q489" s="2">
        <f t="shared" si="6"/>
        <v>180.8956</v>
      </c>
      <c r="R489" s="2">
        <f t="shared" si="6"/>
        <v>180.65020000000001</v>
      </c>
      <c r="S489" s="2">
        <f t="shared" si="6"/>
        <v>202.88470000000001</v>
      </c>
      <c r="T489" s="2">
        <f t="shared" si="6"/>
        <v>202.88290000000001</v>
      </c>
      <c r="U489" s="2">
        <f t="shared" si="6"/>
        <v>202.9605</v>
      </c>
      <c r="V489" s="2">
        <f t="shared" si="6"/>
        <v>225.43559999999999</v>
      </c>
      <c r="W489" s="2">
        <f t="shared" si="6"/>
        <v>225.5992</v>
      </c>
      <c r="X489" s="2">
        <f t="shared" si="6"/>
        <v>225.70500000000001</v>
      </c>
      <c r="Y489" s="2">
        <f t="shared" si="6"/>
        <v>248.071</v>
      </c>
      <c r="Z489" s="2">
        <f t="shared" si="6"/>
        <v>248.0479</v>
      </c>
      <c r="AA489" s="2">
        <f t="shared" si="6"/>
        <v>248.37379999999999</v>
      </c>
      <c r="AB489" s="2"/>
    </row>
    <row r="490" spans="3:28" x14ac:dyDescent="0.35">
      <c r="C490" t="s">
        <v>2</v>
      </c>
      <c r="D490" s="2">
        <f>SUM(D3,D5,D8,D7,D31,D11,D34,D35,D152,D156)</f>
        <v>7517.4594410600002</v>
      </c>
      <c r="E490" s="2">
        <f t="shared" ref="E490:AA490" si="7">SUM(E3,E5,E8,E7,E31,E11,E34,E35,E152,E156)</f>
        <v>6985.4891000000007</v>
      </c>
      <c r="F490" s="2">
        <f t="shared" si="7"/>
        <v>7646.5790350000007</v>
      </c>
      <c r="G490" s="2">
        <f t="shared" si="7"/>
        <v>8104.0336790000001</v>
      </c>
      <c r="H490" s="2">
        <f t="shared" si="7"/>
        <v>8423.7597510000014</v>
      </c>
      <c r="I490" s="2">
        <f t="shared" si="7"/>
        <v>8756.6203910000004</v>
      </c>
      <c r="J490" s="2">
        <f t="shared" si="7"/>
        <v>9293.957592589999</v>
      </c>
      <c r="K490" s="2">
        <f t="shared" si="7"/>
        <v>9710.0987802499985</v>
      </c>
      <c r="L490" s="2">
        <f t="shared" si="7"/>
        <v>10700.579382309999</v>
      </c>
      <c r="M490" s="2">
        <f t="shared" si="7"/>
        <v>10950.46348366</v>
      </c>
      <c r="N490" s="2">
        <f t="shared" si="7"/>
        <v>11316.06116793</v>
      </c>
      <c r="O490" s="2">
        <f t="shared" si="7"/>
        <v>11647.273807329999</v>
      </c>
      <c r="P490" s="2">
        <f t="shared" si="7"/>
        <v>11966.803427499999</v>
      </c>
      <c r="Q490" s="2">
        <f t="shared" si="7"/>
        <v>12304.77603709</v>
      </c>
      <c r="R490" s="2">
        <f t="shared" si="7"/>
        <v>12644.5683663</v>
      </c>
      <c r="S490" s="2">
        <f t="shared" si="7"/>
        <v>13173.448017999999</v>
      </c>
      <c r="T490" s="2">
        <f t="shared" si="7"/>
        <v>13839.190429099999</v>
      </c>
      <c r="U490" s="2">
        <f t="shared" si="7"/>
        <v>14281.634808800001</v>
      </c>
      <c r="V490" s="2">
        <f t="shared" si="7"/>
        <v>14762.2657239</v>
      </c>
      <c r="W490" s="2">
        <f t="shared" si="7"/>
        <v>15314.567040000002</v>
      </c>
      <c r="X490" s="2">
        <f t="shared" si="7"/>
        <v>15933.58848884</v>
      </c>
      <c r="Y490" s="2">
        <f t="shared" si="7"/>
        <v>16634.381175410002</v>
      </c>
      <c r="Z490" s="2">
        <f t="shared" si="7"/>
        <v>17304.806179400002</v>
      </c>
      <c r="AA490" s="2">
        <f t="shared" si="7"/>
        <v>17903.762302900002</v>
      </c>
      <c r="AB490" s="2"/>
    </row>
    <row r="491" spans="3:28" x14ac:dyDescent="0.35">
      <c r="C491" t="s">
        <v>1</v>
      </c>
      <c r="D491" s="2">
        <f>SUM(D4,D32,D147)</f>
        <v>268.76465220000006</v>
      </c>
      <c r="E491" s="2">
        <f t="shared" ref="E491:AA491" si="8">SUM(E4,E32,E147)</f>
        <v>268.82792411000003</v>
      </c>
      <c r="F491" s="2">
        <f t="shared" si="8"/>
        <v>268.14482190000001</v>
      </c>
      <c r="G491" s="2">
        <f t="shared" si="8"/>
        <v>267.9740147</v>
      </c>
      <c r="H491" s="2">
        <f t="shared" si="8"/>
        <v>267.98323030000006</v>
      </c>
      <c r="I491" s="2">
        <f t="shared" si="8"/>
        <v>267.76860920000001</v>
      </c>
      <c r="J491" s="2">
        <f t="shared" si="8"/>
        <v>267.27144579999998</v>
      </c>
      <c r="K491" s="2">
        <f t="shared" si="8"/>
        <v>267.3392968</v>
      </c>
      <c r="L491" s="2">
        <f t="shared" si="8"/>
        <v>267.10122259999997</v>
      </c>
      <c r="M491" s="2">
        <f t="shared" si="8"/>
        <v>267.03157019999998</v>
      </c>
      <c r="N491" s="2">
        <f t="shared" si="8"/>
        <v>262.88135199999999</v>
      </c>
      <c r="O491" s="2">
        <f t="shared" si="8"/>
        <v>259.178382</v>
      </c>
      <c r="P491" s="2">
        <f t="shared" si="8"/>
        <v>257.06887499999999</v>
      </c>
      <c r="Q491" s="2">
        <f t="shared" si="8"/>
        <v>256.85587400000003</v>
      </c>
      <c r="R491" s="2">
        <f t="shared" si="8"/>
        <v>256.22442700000005</v>
      </c>
      <c r="S491" s="2">
        <f t="shared" si="8"/>
        <v>256.15116799999998</v>
      </c>
      <c r="T491" s="2">
        <f t="shared" si="8"/>
        <v>255.77793399999999</v>
      </c>
      <c r="U491" s="2">
        <f t="shared" si="8"/>
        <v>255.62137999999999</v>
      </c>
      <c r="V491" s="2">
        <f t="shared" si="8"/>
        <v>248.59195799999998</v>
      </c>
      <c r="W491" s="2">
        <f t="shared" si="8"/>
        <v>244.58509799999999</v>
      </c>
      <c r="X491" s="2">
        <f t="shared" si="8"/>
        <v>241.077856</v>
      </c>
      <c r="Y491" s="2">
        <f t="shared" si="8"/>
        <v>240.55750099999997</v>
      </c>
      <c r="Z491" s="2">
        <f t="shared" si="8"/>
        <v>240.34243099999998</v>
      </c>
      <c r="AA491" s="2">
        <f t="shared" si="8"/>
        <v>240.22571199999999</v>
      </c>
      <c r="AB491" s="2"/>
    </row>
    <row r="492" spans="3:28" x14ac:dyDescent="0.35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35">
      <c r="C493" t="s">
        <v>15</v>
      </c>
      <c r="D493" s="2">
        <f>SUM(D14,D37,D163)</f>
        <v>14.4856544</v>
      </c>
      <c r="E493" s="2">
        <f t="shared" ref="E493:AA493" si="9">SUM(E14,E37,E163)</f>
        <v>14.597296500000001</v>
      </c>
      <c r="F493" s="2">
        <f t="shared" si="9"/>
        <v>14.038395899999999</v>
      </c>
      <c r="G493" s="2">
        <f t="shared" si="9"/>
        <v>13.093845200000001</v>
      </c>
      <c r="H493" s="2">
        <f t="shared" si="9"/>
        <v>12.16854</v>
      </c>
      <c r="I493" s="2">
        <f t="shared" si="9"/>
        <v>11.889984999999999</v>
      </c>
      <c r="J493" s="2">
        <f t="shared" si="9"/>
        <v>11.73944</v>
      </c>
      <c r="K493" s="2">
        <f t="shared" si="9"/>
        <v>11.563567000000001</v>
      </c>
      <c r="L493" s="2">
        <f t="shared" si="9"/>
        <v>11.252259</v>
      </c>
      <c r="M493" s="2">
        <f t="shared" si="9"/>
        <v>8.4494490000000013</v>
      </c>
      <c r="N493" s="2">
        <f t="shared" si="9"/>
        <v>4.4757160000000002</v>
      </c>
      <c r="O493" s="2">
        <f t="shared" si="9"/>
        <v>0.53805999999999976</v>
      </c>
      <c r="P493" s="2">
        <f t="shared" si="9"/>
        <v>-1.6068899999999999</v>
      </c>
      <c r="Q493" s="2">
        <f t="shared" si="9"/>
        <v>-1.8692599999999988</v>
      </c>
      <c r="R493" s="2">
        <f t="shared" si="9"/>
        <v>-2.0516300000000012</v>
      </c>
      <c r="S493" s="2">
        <f t="shared" si="9"/>
        <v>-2.3332999999999995</v>
      </c>
      <c r="T493" s="2">
        <f t="shared" si="9"/>
        <v>-2.5987399999999994</v>
      </c>
      <c r="U493" s="2">
        <f t="shared" si="9"/>
        <v>-2.7075899999999997</v>
      </c>
      <c r="V493" s="2">
        <f t="shared" si="9"/>
        <v>-9.9097579000000007</v>
      </c>
      <c r="W493" s="2">
        <f t="shared" si="9"/>
        <v>-14.321423300000003</v>
      </c>
      <c r="X493" s="2">
        <f t="shared" si="9"/>
        <v>-22.142931600000004</v>
      </c>
      <c r="Y493" s="2">
        <f t="shared" si="9"/>
        <v>-22.7397065</v>
      </c>
      <c r="Z493" s="2">
        <f t="shared" si="9"/>
        <v>-23.380791799999997</v>
      </c>
      <c r="AA493" s="2">
        <f t="shared" si="9"/>
        <v>-23.791670199999999</v>
      </c>
      <c r="AB493" s="2"/>
    </row>
    <row r="494" spans="3:28" x14ac:dyDescent="0.35">
      <c r="C494" t="s">
        <v>261</v>
      </c>
      <c r="D494" s="2">
        <f>SUM(D158)</f>
        <v>682.01499999999999</v>
      </c>
      <c r="E494" s="2">
        <f t="shared" ref="E494:AA494" si="10">SUM(E158)</f>
        <v>681.34789999999998</v>
      </c>
      <c r="F494" s="2">
        <f t="shared" si="10"/>
        <v>693.52620000000002</v>
      </c>
      <c r="G494" s="2">
        <f t="shared" si="10"/>
        <v>724.17819999999995</v>
      </c>
      <c r="H494" s="2">
        <f t="shared" si="10"/>
        <v>739.61800000000005</v>
      </c>
      <c r="I494" s="2">
        <f t="shared" si="10"/>
        <v>768.76620000000003</v>
      </c>
      <c r="J494" s="2">
        <f t="shared" si="10"/>
        <v>782.47919999999999</v>
      </c>
      <c r="K494" s="2">
        <f t="shared" si="10"/>
        <v>812.57510000000002</v>
      </c>
      <c r="L494" s="2">
        <f t="shared" si="10"/>
        <v>819.23689999999999</v>
      </c>
      <c r="M494" s="2">
        <f t="shared" si="10"/>
        <v>842.26570000000004</v>
      </c>
      <c r="N494" s="2">
        <f t="shared" si="10"/>
        <v>867.75459999999998</v>
      </c>
      <c r="O494" s="2">
        <f t="shared" si="10"/>
        <v>890.35530000000006</v>
      </c>
      <c r="P494" s="2">
        <f t="shared" si="10"/>
        <v>907.7808</v>
      </c>
      <c r="Q494" s="2">
        <f t="shared" si="10"/>
        <v>935.62450000000001</v>
      </c>
      <c r="R494" s="2">
        <f t="shared" si="10"/>
        <v>951.36540000000002</v>
      </c>
      <c r="S494" s="2">
        <f t="shared" si="10"/>
        <v>977.87300000000005</v>
      </c>
      <c r="T494" s="2">
        <f t="shared" si="10"/>
        <v>1009.38</v>
      </c>
      <c r="U494" s="2">
        <f t="shared" si="10"/>
        <v>1044.971</v>
      </c>
      <c r="V494" s="2">
        <f t="shared" si="10"/>
        <v>1076.6500000000001</v>
      </c>
      <c r="W494" s="2">
        <f t="shared" si="10"/>
        <v>1110.537</v>
      </c>
      <c r="X494" s="2">
        <f t="shared" si="10"/>
        <v>1138.769</v>
      </c>
      <c r="Y494" s="2">
        <f t="shared" si="10"/>
        <v>1168.365</v>
      </c>
      <c r="Z494" s="2">
        <f t="shared" si="10"/>
        <v>1209.001</v>
      </c>
      <c r="AA494" s="2">
        <f t="shared" si="10"/>
        <v>1238.173</v>
      </c>
      <c r="AB494" s="2"/>
    </row>
    <row r="495" spans="3:28" x14ac:dyDescent="0.35">
      <c r="C495" t="s">
        <v>8</v>
      </c>
      <c r="D495" s="2">
        <f>SUM(D6,D9,D13,D33,D36,D159,D157,D161,D162,D12)</f>
        <v>25520.587128499999</v>
      </c>
      <c r="E495" s="2">
        <f t="shared" ref="E495:AA495" si="11">SUM(E6,E9,E13,E33,E36,E159,E157,E161,E162,E12)</f>
        <v>23360.117528999999</v>
      </c>
      <c r="F495" s="2">
        <f t="shared" si="11"/>
        <v>23075.726639999997</v>
      </c>
      <c r="G495" s="2">
        <f t="shared" si="11"/>
        <v>23600.357468999999</v>
      </c>
      <c r="H495" s="2">
        <f t="shared" si="11"/>
        <v>22521.393408000004</v>
      </c>
      <c r="I495" s="2">
        <f t="shared" si="11"/>
        <v>22569.627659000002</v>
      </c>
      <c r="J495" s="2">
        <f t="shared" si="11"/>
        <v>21522.380491</v>
      </c>
      <c r="K495" s="2">
        <f t="shared" si="11"/>
        <v>21130.148300999997</v>
      </c>
      <c r="L495" s="2">
        <f t="shared" si="11"/>
        <v>20100.548558000002</v>
      </c>
      <c r="M495" s="2">
        <f t="shared" si="11"/>
        <v>18372.534400999997</v>
      </c>
      <c r="N495" s="2">
        <f t="shared" si="11"/>
        <v>18525.332113999997</v>
      </c>
      <c r="O495" s="2">
        <f t="shared" si="11"/>
        <v>17375.976849000002</v>
      </c>
      <c r="P495" s="2">
        <f t="shared" si="11"/>
        <v>17374.109951000002</v>
      </c>
      <c r="Q495" s="2">
        <f t="shared" si="11"/>
        <v>17447.690966999995</v>
      </c>
      <c r="R495" s="2">
        <f t="shared" si="11"/>
        <v>17351.266537</v>
      </c>
      <c r="S495" s="2">
        <f t="shared" si="11"/>
        <v>16591.49914</v>
      </c>
      <c r="T495" s="2">
        <f t="shared" si="11"/>
        <v>16031.014138999997</v>
      </c>
      <c r="U495" s="2">
        <f t="shared" si="11"/>
        <v>16019.174849000003</v>
      </c>
      <c r="V495" s="2">
        <f t="shared" si="11"/>
        <v>15739.927976000001</v>
      </c>
      <c r="W495" s="2">
        <f t="shared" si="11"/>
        <v>15732.970369000001</v>
      </c>
      <c r="X495" s="2">
        <f t="shared" si="11"/>
        <v>15236.477930999999</v>
      </c>
      <c r="Y495" s="2">
        <f t="shared" si="11"/>
        <v>14232.971533999998</v>
      </c>
      <c r="Z495" s="2">
        <f t="shared" si="11"/>
        <v>14311.183896000002</v>
      </c>
      <c r="AA495" s="2">
        <f t="shared" si="11"/>
        <v>14377.906617000001</v>
      </c>
      <c r="AB495" s="2"/>
    </row>
    <row r="496" spans="3:28" x14ac:dyDescent="0.35">
      <c r="D496" s="6">
        <f>SUM(D489:D495)</f>
        <v>34072.684676160003</v>
      </c>
      <c r="E496" s="6">
        <f t="shared" ref="E496:AA496" si="12">SUM(E489:E495)</f>
        <v>31402.242799610001</v>
      </c>
      <c r="F496" s="6">
        <f t="shared" si="12"/>
        <v>31789.831132799998</v>
      </c>
      <c r="G496" s="6">
        <f t="shared" si="12"/>
        <v>32823.970607899995</v>
      </c>
      <c r="H496" s="6">
        <f t="shared" si="12"/>
        <v>32079.185529300004</v>
      </c>
      <c r="I496" s="6">
        <f t="shared" si="12"/>
        <v>32488.900544200002</v>
      </c>
      <c r="J496" s="6">
        <f t="shared" si="12"/>
        <v>32014.599969389998</v>
      </c>
      <c r="K496" s="6">
        <f t="shared" si="12"/>
        <v>32068.281745049993</v>
      </c>
      <c r="L496" s="6">
        <f t="shared" si="12"/>
        <v>32035.405621910002</v>
      </c>
      <c r="M496" s="6">
        <f t="shared" si="12"/>
        <v>30599.927303859997</v>
      </c>
      <c r="N496" s="6">
        <f t="shared" si="12"/>
        <v>31135.513649929999</v>
      </c>
      <c r="O496" s="6">
        <f t="shared" si="12"/>
        <v>30332.236698330002</v>
      </c>
      <c r="P496" s="6">
        <f t="shared" si="12"/>
        <v>30685.380863500002</v>
      </c>
      <c r="Q496" s="6">
        <f t="shared" si="12"/>
        <v>31123.973718089997</v>
      </c>
      <c r="R496" s="6">
        <f t="shared" si="12"/>
        <v>31382.023300299999</v>
      </c>
      <c r="S496" s="6">
        <f t="shared" si="12"/>
        <v>31199.522725999999</v>
      </c>
      <c r="T496" s="6">
        <f t="shared" si="12"/>
        <v>31335.646662099996</v>
      </c>
      <c r="U496" s="6">
        <f t="shared" si="12"/>
        <v>31801.654947800002</v>
      </c>
      <c r="V496" s="6">
        <f t="shared" si="12"/>
        <v>32042.961500000001</v>
      </c>
      <c r="W496" s="6">
        <f t="shared" si="12"/>
        <v>32613.937283700005</v>
      </c>
      <c r="X496" s="6">
        <f t="shared" si="12"/>
        <v>32753.475344240003</v>
      </c>
      <c r="Y496" s="6">
        <f t="shared" si="12"/>
        <v>32501.606503909999</v>
      </c>
      <c r="Z496" s="6">
        <f t="shared" si="12"/>
        <v>33290.000614600009</v>
      </c>
      <c r="AA496" s="6">
        <f t="shared" si="12"/>
        <v>33984.649761699999</v>
      </c>
      <c r="AB496" s="6"/>
    </row>
    <row r="497" spans="4:28" x14ac:dyDescent="0.35">
      <c r="D497" s="6">
        <f>D496-D488</f>
        <v>-2304.5273339999912</v>
      </c>
      <c r="E497" s="6">
        <f t="shared" ref="E497:AA497" si="13">E496-E488</f>
        <v>-1236.4263099999989</v>
      </c>
      <c r="F497" s="6">
        <f t="shared" si="13"/>
        <v>-694.62601500000164</v>
      </c>
      <c r="G497" s="6">
        <f t="shared" si="13"/>
        <v>-622.03048600000329</v>
      </c>
      <c r="H497" s="6">
        <f t="shared" si="13"/>
        <v>62.513457000004564</v>
      </c>
      <c r="I497" s="6">
        <f t="shared" si="13"/>
        <v>411.04416499999934</v>
      </c>
      <c r="J497" s="6">
        <f t="shared" si="13"/>
        <v>397.0310189999982</v>
      </c>
      <c r="K497" s="6">
        <f t="shared" si="13"/>
        <v>1032.7387149999959</v>
      </c>
      <c r="L497" s="6">
        <f t="shared" si="13"/>
        <v>1428.3791380000039</v>
      </c>
      <c r="M497" s="6">
        <f t="shared" si="13"/>
        <v>1428.6746329999951</v>
      </c>
      <c r="N497" s="6">
        <f t="shared" si="13"/>
        <v>2096.0924739999973</v>
      </c>
      <c r="O497" s="6">
        <f t="shared" si="13"/>
        <v>2449.1827190000004</v>
      </c>
      <c r="P497" s="6">
        <f t="shared" si="13"/>
        <v>2495.4553149999992</v>
      </c>
      <c r="Q497" s="6">
        <f t="shared" si="13"/>
        <v>3157.9886239999978</v>
      </c>
      <c r="R497" s="6">
        <f t="shared" si="13"/>
        <v>3541.1764169999988</v>
      </c>
      <c r="S497" s="6">
        <f t="shared" si="13"/>
        <v>3718.0005180000007</v>
      </c>
      <c r="T497" s="6">
        <f t="shared" si="13"/>
        <v>4515.9445439999945</v>
      </c>
      <c r="U497" s="6">
        <f t="shared" si="13"/>
        <v>4892.0519200000017</v>
      </c>
      <c r="V497" s="6">
        <f t="shared" si="13"/>
        <v>4970.3126580000062</v>
      </c>
      <c r="W497" s="6">
        <f t="shared" si="13"/>
        <v>5681.7292680000064</v>
      </c>
      <c r="X497" s="6">
        <f t="shared" si="13"/>
        <v>5964.9195360000085</v>
      </c>
      <c r="Y497" s="6">
        <f t="shared" si="13"/>
        <v>6051.3654109999989</v>
      </c>
      <c r="Z497" s="6">
        <f t="shared" si="13"/>
        <v>6774.8064610000038</v>
      </c>
      <c r="AA497" s="6">
        <f t="shared" si="13"/>
        <v>7875.1629519999988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9"/>
  <sheetViews>
    <sheetView tabSelected="1"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C50" sqref="C50"/>
    </sheetView>
  </sheetViews>
  <sheetFormatPr defaultRowHeight="12.75" x14ac:dyDescent="0.35"/>
  <cols>
    <col min="2" max="3" width="9.265625" bestFit="1" customWidth="1"/>
    <col min="4" max="4" width="10.265625" bestFit="1" customWidth="1"/>
    <col min="5" max="9" width="9.265625" bestFit="1" customWidth="1"/>
    <col min="11" max="11" width="9" style="4"/>
  </cols>
  <sheetData>
    <row r="1" spans="1:11" ht="25.5" x14ac:dyDescent="0.35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  <c r="K1" s="19" t="s">
        <v>523</v>
      </c>
    </row>
    <row r="2" spans="1:11" x14ac:dyDescent="0.35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  <c r="K2" s="4">
        <f t="shared" ref="K2:K19" si="0">(D2+E2+F2+G2+I2)/J2</f>
        <v>0.67007620391896949</v>
      </c>
    </row>
    <row r="3" spans="1:11" x14ac:dyDescent="0.35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1">SUM(B3:I3)</f>
        <v>21132.996917808217</v>
      </c>
      <c r="K3" s="4">
        <f t="shared" si="0"/>
        <v>0.77513368220345646</v>
      </c>
    </row>
    <row r="4" spans="1:11" x14ac:dyDescent="0.35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1"/>
        <v>21204.622945205483</v>
      </c>
      <c r="K4" s="4">
        <f t="shared" si="0"/>
        <v>0.71954167054884843</v>
      </c>
    </row>
    <row r="5" spans="1:11" x14ac:dyDescent="0.35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1"/>
        <v>21766.635701275049</v>
      </c>
      <c r="K5" s="4">
        <f t="shared" si="0"/>
        <v>0.70681448826737447</v>
      </c>
    </row>
    <row r="6" spans="1:11" x14ac:dyDescent="0.35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1"/>
        <v>21695.732876712325</v>
      </c>
      <c r="K6" s="4">
        <f t="shared" si="0"/>
        <v>0.70445378281254112</v>
      </c>
    </row>
    <row r="7" spans="1:11" x14ac:dyDescent="0.35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1"/>
        <v>23193.319748858445</v>
      </c>
      <c r="K7" s="4">
        <f t="shared" si="0"/>
        <v>0.76945790971608152</v>
      </c>
    </row>
    <row r="8" spans="1:11" x14ac:dyDescent="0.35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1"/>
        <v>23114.565182648403</v>
      </c>
      <c r="K8" s="4">
        <f t="shared" si="0"/>
        <v>0.722743004888727</v>
      </c>
    </row>
    <row r="9" spans="1:11" x14ac:dyDescent="0.35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1"/>
        <v>24038.546220400731</v>
      </c>
      <c r="K9" s="4">
        <f t="shared" si="0"/>
        <v>0.71141029423040247</v>
      </c>
    </row>
    <row r="10" spans="1:11" x14ac:dyDescent="0.35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1"/>
        <v>22942.222945205482</v>
      </c>
      <c r="K10" s="4">
        <f t="shared" si="0"/>
        <v>0.7164166956169471</v>
      </c>
    </row>
    <row r="11" spans="1:11" x14ac:dyDescent="0.35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1"/>
        <v>22878.477739726026</v>
      </c>
      <c r="K11" s="4">
        <f t="shared" si="0"/>
        <v>0.70143309549490107</v>
      </c>
    </row>
    <row r="12" spans="1:11" x14ac:dyDescent="0.35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1"/>
        <v>25303.092764840185</v>
      </c>
      <c r="K12" s="4">
        <f t="shared" si="0"/>
        <v>0.82233483596285895</v>
      </c>
    </row>
    <row r="13" spans="1:11" x14ac:dyDescent="0.35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1"/>
        <v>25167.584244080146</v>
      </c>
      <c r="K13" s="4">
        <f t="shared" si="0"/>
        <v>0.81548620454344156</v>
      </c>
    </row>
    <row r="14" spans="1:11" x14ac:dyDescent="0.35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1"/>
        <v>24765.054759132418</v>
      </c>
      <c r="K14" s="4">
        <f t="shared" si="0"/>
        <v>0.7410943422714843</v>
      </c>
    </row>
    <row r="15" spans="1:11" x14ac:dyDescent="0.35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1"/>
        <v>25171.219388127854</v>
      </c>
      <c r="K15" s="4">
        <f t="shared" si="0"/>
        <v>0.75847554821528695</v>
      </c>
    </row>
    <row r="16" spans="1:11" x14ac:dyDescent="0.35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1"/>
        <v>24215.010159817346</v>
      </c>
      <c r="K16" s="4">
        <f t="shared" si="0"/>
        <v>0.72589755017653912</v>
      </c>
    </row>
    <row r="17" spans="1:11" x14ac:dyDescent="0.35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1"/>
        <v>24632.669398907106</v>
      </c>
      <c r="K17" s="4">
        <f t="shared" si="0"/>
        <v>0.75831082871529709</v>
      </c>
    </row>
    <row r="18" spans="1:11" x14ac:dyDescent="0.35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1"/>
        <v>24906.969178082192</v>
      </c>
      <c r="K18" s="4">
        <f t="shared" si="0"/>
        <v>0.78526707489811998</v>
      </c>
    </row>
    <row r="19" spans="1:11" x14ac:dyDescent="0.35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1"/>
        <v>25851.137899543381</v>
      </c>
      <c r="K19" s="4">
        <f t="shared" si="0"/>
        <v>0.76733122352509597</v>
      </c>
    </row>
    <row r="20" spans="1:11" x14ac:dyDescent="0.35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2">SUM(B20:I20)</f>
        <v>24164.755936073063</v>
      </c>
      <c r="K20" s="4">
        <f>(D20+E20+F20+G20+I20)/J20</f>
        <v>0.69975396070757834</v>
      </c>
    </row>
    <row r="21" spans="1:11" x14ac:dyDescent="0.35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1" x14ac:dyDescent="0.35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1" x14ac:dyDescent="0.35">
      <c r="A23">
        <v>2022</v>
      </c>
      <c r="B23" s="2">
        <f>ID!D268+MT!D268+OR!D268+WA!D268</f>
        <v>1539.9366</v>
      </c>
      <c r="C23" s="2">
        <f>ID!G268+ID!K268+MT!G268+MT!K268+OR!G268+OR!K268+WA!G268+WA!K268</f>
        <v>3819.7763489999998</v>
      </c>
      <c r="D23" s="2">
        <f>ID!F268+MT!F268+OR!F268+WA!F268+WA!M268</f>
        <v>14665.889839999998</v>
      </c>
      <c r="E23" s="2">
        <f>ID!H268+MT!H268+OR!H268+WA!H268</f>
        <v>1129.1880000000001</v>
      </c>
      <c r="F23" s="2">
        <f>ID!O268+MT!O268+OR!O268+WA!O268</f>
        <v>3407.3598000000002</v>
      </c>
      <c r="G23" s="2">
        <f>ID!N268+MT!N268+OR!N268+WA!N268</f>
        <v>627.40505500000006</v>
      </c>
      <c r="H23" s="2">
        <f>ID!L268+MT!L268+OR!L268+WA!L268</f>
        <v>0</v>
      </c>
      <c r="I23" s="2">
        <f>ID!E268+ID!I268+ID!J268+ID!P268+MT!I268+MT!P268+OR!E268+OR!I268+OR!J268+OR!P268+WA!I268+WA!J268+WA!P268</f>
        <v>438.15295000000003</v>
      </c>
      <c r="J23" s="6">
        <f t="shared" si="1"/>
        <v>25627.708593999996</v>
      </c>
      <c r="K23" s="4">
        <f t="shared" ref="K23:K46" si="3">(D23+E23+F23+G23+I23)/J23</f>
        <v>0.79086257636569091</v>
      </c>
    </row>
    <row r="24" spans="1:11" x14ac:dyDescent="0.35">
      <c r="A24">
        <v>2023</v>
      </c>
      <c r="B24" s="2">
        <f>ID!D269+MT!D269+OR!D269+WA!D269</f>
        <v>1448.1460000000002</v>
      </c>
      <c r="C24" s="2">
        <f>ID!G269+ID!K269+MT!G269+MT!K269+OR!G269+OR!K269+WA!G269+WA!K269</f>
        <v>3680.4936596500002</v>
      </c>
      <c r="D24" s="2">
        <f>ID!F269+MT!F269+OR!F269+WA!F269+WA!M269</f>
        <v>14668.075672999999</v>
      </c>
      <c r="E24" s="2">
        <f>ID!H269+MT!H269+OR!H269+WA!H269</f>
        <v>1040.7560000000001</v>
      </c>
      <c r="F24" s="2">
        <f>ID!O269+MT!O269+OR!O269+WA!O269</f>
        <v>3498.692</v>
      </c>
      <c r="G24" s="2">
        <f>ID!N269+MT!N269+OR!N269+WA!N269</f>
        <v>841.74072799999999</v>
      </c>
      <c r="H24" s="2">
        <f>ID!L269+MT!L269+OR!L269+WA!L269</f>
        <v>0</v>
      </c>
      <c r="I24" s="2">
        <f>ID!E269+ID!I269+ID!J269+ID!P269+MT!I269+MT!P269+OR!E269+OR!I269+OR!J269+OR!P269+WA!I269+WA!J269+WA!P269</f>
        <v>448.95073000000002</v>
      </c>
      <c r="J24" s="6">
        <f t="shared" si="1"/>
        <v>25626.854790649999</v>
      </c>
      <c r="K24" s="4">
        <f t="shared" si="3"/>
        <v>0.79987245014861552</v>
      </c>
    </row>
    <row r="25" spans="1:11" x14ac:dyDescent="0.35">
      <c r="A25">
        <v>2024</v>
      </c>
      <c r="B25" s="2">
        <f>ID!D270+MT!D270+OR!D270+WA!D270</f>
        <v>1417.4295999999999</v>
      </c>
      <c r="C25" s="2">
        <f>ID!G270+ID!K270+MT!G270+MT!K270+OR!G270+OR!K270+WA!G270+WA!K270</f>
        <v>3468.8460340780002</v>
      </c>
      <c r="D25" s="2">
        <f>ID!F270+MT!F270+OR!F270+WA!F270+WA!M270</f>
        <v>14654.398795999999</v>
      </c>
      <c r="E25" s="2">
        <f>ID!H270+MT!H270+OR!H270+WA!H270</f>
        <v>1007.508</v>
      </c>
      <c r="F25" s="2">
        <f>ID!O270+MT!O270+OR!O270+WA!O270</f>
        <v>3594.1634999999997</v>
      </c>
      <c r="G25" s="2">
        <f>ID!N270+MT!N270+OR!N270+WA!N270</f>
        <v>980.55275600000004</v>
      </c>
      <c r="H25" s="2">
        <f>ID!L270+MT!L270+OR!L270+WA!L270</f>
        <v>0</v>
      </c>
      <c r="I25" s="2">
        <f>ID!E270+ID!I270+ID!J270+ID!P270+MT!I270+MT!P270+OR!E270+OR!I270+OR!J270+OR!P270+WA!I270+WA!J270+WA!P270</f>
        <v>474.18783000000002</v>
      </c>
      <c r="J25" s="6">
        <f t="shared" si="1"/>
        <v>25597.086516077998</v>
      </c>
      <c r="K25" s="4">
        <f t="shared" si="3"/>
        <v>0.80910813302877882</v>
      </c>
    </row>
    <row r="26" spans="1:11" x14ac:dyDescent="0.35">
      <c r="A26">
        <v>2025</v>
      </c>
      <c r="B26" s="2">
        <f>ID!D271+MT!D271+OR!D271+WA!D271</f>
        <v>1431.3619000000001</v>
      </c>
      <c r="C26" s="2">
        <f>ID!G271+ID!K271+MT!G271+MT!K271+OR!G271+OR!K271+WA!G271+WA!K271</f>
        <v>3133.5357360999997</v>
      </c>
      <c r="D26" s="2">
        <f>ID!F271+MT!F271+OR!F271+WA!F271+WA!M271</f>
        <v>14646.019184000001</v>
      </c>
      <c r="E26" s="2">
        <f>ID!H271+MT!H271+OR!H271+WA!H271</f>
        <v>1105.819</v>
      </c>
      <c r="F26" s="2">
        <f>ID!O271+MT!O271+OR!O271+WA!O271</f>
        <v>3616.0754000000002</v>
      </c>
      <c r="G26" s="2">
        <f>ID!N271+MT!N271+OR!N271+WA!N271</f>
        <v>1101.547853</v>
      </c>
      <c r="H26" s="2">
        <f>ID!L271+MT!L271+OR!L271+WA!L271</f>
        <v>0</v>
      </c>
      <c r="I26" s="2">
        <f>ID!E271+ID!I271+ID!J271+ID!P271+MT!I271+MT!P271+OR!E271+OR!I271+OR!J271+OR!P271+WA!I271+WA!J271+WA!P271</f>
        <v>505.06523999999996</v>
      </c>
      <c r="J26" s="6">
        <f t="shared" si="1"/>
        <v>25539.4243131</v>
      </c>
      <c r="K26" s="4">
        <f t="shared" si="3"/>
        <v>0.82126074651735537</v>
      </c>
    </row>
    <row r="27" spans="1:11" x14ac:dyDescent="0.35">
      <c r="A27">
        <v>2026</v>
      </c>
      <c r="B27" s="2">
        <f>ID!D272+MT!D272+OR!D272+WA!D272</f>
        <v>1134.1890000000001</v>
      </c>
      <c r="C27" s="2">
        <f>ID!G272+ID!K272+MT!G272+MT!K272+OR!G272+OR!K272+WA!G272+WA!K272</f>
        <v>3350.4047071099999</v>
      </c>
      <c r="D27" s="2">
        <f>ID!F272+MT!F272+OR!F272+WA!F272+WA!M272</f>
        <v>14627.901300999998</v>
      </c>
      <c r="E27" s="2">
        <f>ID!H272+MT!H272+OR!H272+WA!H272</f>
        <v>1029.4359999999999</v>
      </c>
      <c r="F27" s="2">
        <f>ID!O272+MT!O272+OR!O272+WA!O272</f>
        <v>3701.2272000000003</v>
      </c>
      <c r="G27" s="2">
        <f>ID!N272+MT!N272+OR!N272+WA!N272</f>
        <v>1209.1135060000001</v>
      </c>
      <c r="H27" s="2">
        <f>ID!L272+MT!L272+OR!L272+WA!L272</f>
        <v>0</v>
      </c>
      <c r="I27" s="2">
        <f>ID!E272+ID!I272+ID!J272+ID!P272+MT!I272+MT!P272+OR!E272+OR!I272+OR!J272+OR!P272+WA!I272+WA!J272+WA!P272</f>
        <v>529.35892000000001</v>
      </c>
      <c r="J27" s="6">
        <f t="shared" si="1"/>
        <v>25581.630634109999</v>
      </c>
      <c r="K27" s="4">
        <f t="shared" si="3"/>
        <v>0.82469476745824244</v>
      </c>
    </row>
    <row r="28" spans="1:11" x14ac:dyDescent="0.35">
      <c r="A28">
        <v>2027</v>
      </c>
      <c r="B28" s="2">
        <f>ID!D273+MT!D273+OR!D273+WA!D273</f>
        <v>1120.9069999999999</v>
      </c>
      <c r="C28" s="2">
        <f>ID!G273+ID!K273+MT!G273+MT!K273+OR!G273+OR!K273+WA!G273+WA!K273</f>
        <v>3271.9118830199996</v>
      </c>
      <c r="D28" s="2">
        <f>ID!F273+MT!F273+OR!F273+WA!F273+WA!M273</f>
        <v>14632.070781999999</v>
      </c>
      <c r="E28" s="2">
        <f>ID!H273+MT!H273+OR!H273+WA!H273</f>
        <v>996.97299999999996</v>
      </c>
      <c r="F28" s="2">
        <f>ID!O273+MT!O273+OR!O273+WA!O273</f>
        <v>3836.1179999999995</v>
      </c>
      <c r="G28" s="2">
        <f>ID!N273+MT!N273+OR!N273+WA!N273</f>
        <v>1324.7539080000001</v>
      </c>
      <c r="H28" s="2">
        <f>ID!L273+MT!L273+OR!L273+WA!L273</f>
        <v>0</v>
      </c>
      <c r="I28" s="2">
        <f>ID!E273+ID!I273+ID!J273+ID!P273+MT!I273+MT!P273+OR!E273+OR!I273+OR!J273+OR!P273+WA!I273+WA!J273+WA!P273</f>
        <v>557.52679999999998</v>
      </c>
      <c r="J28" s="6">
        <f t="shared" si="1"/>
        <v>25740.261373019992</v>
      </c>
      <c r="K28" s="4">
        <f t="shared" si="3"/>
        <v>0.8293405486696267</v>
      </c>
    </row>
    <row r="29" spans="1:11" x14ac:dyDescent="0.35">
      <c r="A29">
        <v>2028</v>
      </c>
      <c r="B29" s="2">
        <f>ID!D274+MT!D274+OR!D274+WA!D274</f>
        <v>1084.527</v>
      </c>
      <c r="C29" s="2">
        <f>ID!G274+ID!K274+MT!G274+MT!K274+OR!G274+OR!K274+WA!G274+WA!K274</f>
        <v>3128.3974327999999</v>
      </c>
      <c r="D29" s="2">
        <f>ID!F274+MT!F274+OR!F274+WA!F274+WA!M274</f>
        <v>14637.17736</v>
      </c>
      <c r="E29" s="2">
        <f>ID!H274+MT!H274+OR!H274+WA!H274</f>
        <v>1099.6959999999999</v>
      </c>
      <c r="F29" s="2">
        <f>ID!O274+MT!O274+OR!O274+WA!O274</f>
        <v>3987.8378000000002</v>
      </c>
      <c r="G29" s="2">
        <f>ID!N274+MT!N274+OR!N274+WA!N274</f>
        <v>1448.0180289999998</v>
      </c>
      <c r="H29" s="2">
        <f>ID!L274+MT!L274+OR!L274+WA!L274</f>
        <v>0</v>
      </c>
      <c r="I29" s="2">
        <f>ID!E274+ID!I274+ID!J274+ID!P274+MT!I274+MT!P274+OR!E274+OR!I274+OR!J274+OR!P274+WA!I274+WA!J274+WA!P274</f>
        <v>577.93232</v>
      </c>
      <c r="J29" s="6">
        <f t="shared" si="1"/>
        <v>25963.5859418</v>
      </c>
      <c r="K29" s="4">
        <f t="shared" si="3"/>
        <v>0.83773718922171625</v>
      </c>
    </row>
    <row r="30" spans="1:11" x14ac:dyDescent="0.35">
      <c r="A30">
        <v>2029</v>
      </c>
      <c r="B30" s="2">
        <f>ID!D275+MT!D275+OR!D275+WA!D275</f>
        <v>1076.3689999999999</v>
      </c>
      <c r="C30" s="2">
        <f>ID!G275+ID!K275+MT!G275+MT!K275+OR!G275+OR!K275+WA!G275+WA!K275</f>
        <v>2942.9861996099999</v>
      </c>
      <c r="D30" s="2">
        <f>ID!F275+MT!F275+OR!F275+WA!F275+WA!M275</f>
        <v>14639.817695999998</v>
      </c>
      <c r="E30" s="2">
        <f>ID!H275+MT!H275+OR!H275+WA!H275</f>
        <v>1017.39</v>
      </c>
      <c r="F30" s="2">
        <f>ID!O275+MT!O275+OR!O275+WA!O275</f>
        <v>4152.2849000000006</v>
      </c>
      <c r="G30" s="2">
        <f>ID!N275+MT!N275+OR!N275+WA!N275</f>
        <v>1557.7714710000002</v>
      </c>
      <c r="H30" s="2">
        <f>ID!L275+MT!L275+OR!L275+WA!L275</f>
        <v>0</v>
      </c>
      <c r="I30" s="2">
        <f>ID!E275+ID!I275+ID!J275+ID!P275+MT!I275+MT!P275+OR!E275+OR!I275+OR!J275+OR!P275+WA!I275+WA!J275+WA!P275</f>
        <v>606.09799999999996</v>
      </c>
      <c r="J30" s="6">
        <f t="shared" si="1"/>
        <v>25992.717266609994</v>
      </c>
      <c r="K30" s="4">
        <f t="shared" si="3"/>
        <v>0.84536610165135651</v>
      </c>
    </row>
    <row r="31" spans="1:11" x14ac:dyDescent="0.35">
      <c r="A31">
        <v>2030</v>
      </c>
      <c r="B31" s="2">
        <f>ID!D276+MT!D276+OR!D276+WA!D276</f>
        <v>1091.8589999999999</v>
      </c>
      <c r="C31" s="2">
        <f>ID!G276+ID!K276+MT!G276+MT!K276+OR!G276+OR!K276+WA!G276+WA!K276</f>
        <v>2755.851553209</v>
      </c>
      <c r="D31" s="2">
        <f>ID!F276+MT!F276+OR!F276+WA!F276+WA!M276</f>
        <v>14644.088249999999</v>
      </c>
      <c r="E31" s="2">
        <f>ID!H276+MT!H276+OR!H276+WA!H276</f>
        <v>983.71979999999996</v>
      </c>
      <c r="F31" s="2">
        <f>ID!O276+MT!O276+OR!O276+WA!O276</f>
        <v>4307.1283000000003</v>
      </c>
      <c r="G31" s="2">
        <f>ID!N276+MT!N276+OR!N276+WA!N276</f>
        <v>1666.5210220000001</v>
      </c>
      <c r="H31" s="2">
        <f>ID!L276+MT!L276+OR!L276+WA!L276</f>
        <v>0</v>
      </c>
      <c r="I31" s="2">
        <f>ID!E276+ID!I276+ID!J276+ID!P276+MT!I276+MT!P276+OR!E276+OR!I276+OR!J276+OR!P276+WA!I276+WA!J276+WA!P276</f>
        <v>620.33807999999999</v>
      </c>
      <c r="J31" s="6">
        <f t="shared" si="1"/>
        <v>26069.506005209001</v>
      </c>
      <c r="K31" s="4">
        <f t="shared" si="3"/>
        <v>0.85240569758244822</v>
      </c>
    </row>
    <row r="32" spans="1:11" x14ac:dyDescent="0.35">
      <c r="A32">
        <v>2031</v>
      </c>
      <c r="B32" s="2">
        <f>ID!D277+MT!D277+OR!D277+WA!D277</f>
        <v>1072.2339999999999</v>
      </c>
      <c r="C32" s="2">
        <f>ID!G277+ID!K277+MT!G277+MT!K277+OR!G277+OR!K277+WA!G277+WA!K277</f>
        <v>2579.3169650700002</v>
      </c>
      <c r="D32" s="2">
        <f>ID!F277+MT!F277+OR!F277+WA!F277+WA!M277</f>
        <v>14632.028999999999</v>
      </c>
      <c r="E32" s="2">
        <f>ID!H277+MT!H277+OR!H277+WA!H277</f>
        <v>1086.548</v>
      </c>
      <c r="F32" s="2">
        <f>ID!O277+MT!O277+OR!O277+WA!O277</f>
        <v>4442.8420999999998</v>
      </c>
      <c r="G32" s="2">
        <f>ID!N277+MT!N277+OR!N277+WA!N277</f>
        <v>1769.806407</v>
      </c>
      <c r="H32" s="2">
        <f>ID!L277+MT!L277+OR!L277+WA!L277</f>
        <v>0</v>
      </c>
      <c r="I32" s="2">
        <f>ID!E277+ID!I277+ID!J277+ID!P277+MT!I277+MT!P277+OR!E277+OR!I277+OR!J277+OR!P277+WA!I277+WA!J277+WA!P277</f>
        <v>648.10348999999997</v>
      </c>
      <c r="J32" s="6">
        <f t="shared" si="1"/>
        <v>26230.879962069997</v>
      </c>
      <c r="K32" s="4">
        <f t="shared" si="3"/>
        <v>0.86079189983903859</v>
      </c>
    </row>
    <row r="33" spans="1:11" x14ac:dyDescent="0.35">
      <c r="A33">
        <v>2032</v>
      </c>
      <c r="B33" s="2">
        <f>ID!D278+MT!D278+OR!D278+WA!D278</f>
        <v>1033.896</v>
      </c>
      <c r="C33" s="2">
        <f>ID!G278+ID!K278+MT!G278+MT!K278+OR!G278+OR!K278+WA!G278+WA!K278</f>
        <v>2419.9776001999999</v>
      </c>
      <c r="D33" s="2">
        <f>ID!F278+MT!F278+OR!F278+WA!F278+WA!M278</f>
        <v>14640.2719</v>
      </c>
      <c r="E33" s="2">
        <f>ID!H278+MT!H278+OR!H278+WA!H278</f>
        <v>1013.13</v>
      </c>
      <c r="F33" s="2">
        <f>ID!O278+MT!O278+OR!O278+WA!O278</f>
        <v>4608.8662000000004</v>
      </c>
      <c r="G33" s="2">
        <f>ID!N278+MT!N278+OR!N278+WA!N278</f>
        <v>1876.5570640000001</v>
      </c>
      <c r="H33" s="2">
        <f>ID!L278+MT!L278+OR!L278+WA!L278</f>
        <v>0</v>
      </c>
      <c r="I33" s="2">
        <f>ID!E278+ID!I278+ID!J278+ID!P278+MT!I278+MT!P278+OR!E278+OR!I278+OR!J278+OR!P278+WA!I278+WA!J278+WA!P278</f>
        <v>681.53192000000001</v>
      </c>
      <c r="J33" s="6">
        <f t="shared" si="1"/>
        <v>26274.230684200003</v>
      </c>
      <c r="K33" s="4">
        <f t="shared" si="3"/>
        <v>0.86854520531111168</v>
      </c>
    </row>
    <row r="34" spans="1:11" x14ac:dyDescent="0.35">
      <c r="A34">
        <v>2033</v>
      </c>
      <c r="B34" s="2">
        <f>ID!D279+MT!D279+OR!D279+WA!D279</f>
        <v>1022.279</v>
      </c>
      <c r="C34" s="2">
        <f>ID!G279+ID!K279+MT!G279+MT!K279+OR!G279+OR!K279+WA!G279+WA!K279</f>
        <v>2374.4737494999999</v>
      </c>
      <c r="D34" s="2">
        <f>ID!F279+MT!F279+OR!F279+WA!F279+WA!M279</f>
        <v>14644.65914</v>
      </c>
      <c r="E34" s="2">
        <f>ID!H279+MT!H279+OR!H279+WA!H279</f>
        <v>978.49159999999995</v>
      </c>
      <c r="F34" s="2">
        <f>ID!O279+MT!O279+OR!O279+WA!O279</f>
        <v>4654.5545000000002</v>
      </c>
      <c r="G34" s="2">
        <f>ID!N279+MT!N279+OR!N279+WA!N279</f>
        <v>1984.5550919999998</v>
      </c>
      <c r="H34" s="2">
        <f>ID!L279+MT!L279+OR!L279+WA!L279</f>
        <v>0</v>
      </c>
      <c r="I34" s="2">
        <f>ID!E279+ID!I279+ID!J279+ID!P279+MT!I279+MT!P279+OR!E279+OR!I279+OR!J279+OR!P279+WA!I279+WA!J279+WA!P279</f>
        <v>709.81950000000006</v>
      </c>
      <c r="J34" s="6">
        <f t="shared" si="1"/>
        <v>26368.832581499999</v>
      </c>
      <c r="K34" s="4">
        <f t="shared" si="3"/>
        <v>0.87118304388328849</v>
      </c>
    </row>
    <row r="35" spans="1:11" x14ac:dyDescent="0.35">
      <c r="A35">
        <v>2034</v>
      </c>
      <c r="B35" s="2">
        <f>ID!D280+MT!D280+OR!D280+WA!D280</f>
        <v>1022.934</v>
      </c>
      <c r="C35" s="2">
        <f>ID!G280+ID!K280+MT!G280+MT!K280+OR!G280+OR!K280+WA!G280+WA!K280</f>
        <v>2150.7226392090001</v>
      </c>
      <c r="D35" s="2">
        <f>ID!F280+MT!F280+OR!F280+WA!F280+WA!M280</f>
        <v>14650.049289999999</v>
      </c>
      <c r="E35" s="2">
        <f>ID!H280+MT!H280+OR!H280+WA!H280</f>
        <v>1081.587</v>
      </c>
      <c r="F35" s="2">
        <f>ID!O280+MT!O280+OR!O280+WA!O280</f>
        <v>4713.4457000000002</v>
      </c>
      <c r="G35" s="2">
        <f>ID!N280+MT!N280+OR!N280+WA!N280</f>
        <v>2092.9368690000001</v>
      </c>
      <c r="H35" s="2">
        <f>ID!L280+MT!L280+OR!L280+WA!L280</f>
        <v>0</v>
      </c>
      <c r="I35" s="2">
        <f>ID!E280+ID!I280+ID!J280+ID!P280+MT!I280+MT!P280+OR!E280+OR!I280+OR!J280+OR!P280+WA!I280+WA!J280+WA!P280</f>
        <v>737.58578999999986</v>
      </c>
      <c r="J35" s="6">
        <f t="shared" si="1"/>
        <v>26449.261288209</v>
      </c>
      <c r="K35" s="4">
        <f t="shared" si="3"/>
        <v>0.88000963033989132</v>
      </c>
    </row>
    <row r="36" spans="1:11" x14ac:dyDescent="0.35">
      <c r="A36">
        <v>2035</v>
      </c>
      <c r="B36" s="2">
        <f>ID!D281+MT!D281+OR!D281+WA!D281</f>
        <v>1014.7089999999999</v>
      </c>
      <c r="C36" s="2">
        <f>ID!G281+ID!K281+MT!G281+MT!K281+OR!G281+OR!K281+WA!G281+WA!K281</f>
        <v>2040.6180678090002</v>
      </c>
      <c r="D36" s="2">
        <f>ID!F281+MT!F281+OR!F281+WA!F281+WA!M281</f>
        <v>14656.848609999999</v>
      </c>
      <c r="E36" s="2">
        <f>ID!H281+MT!H281+OR!H281+WA!H281</f>
        <v>1004.912</v>
      </c>
      <c r="F36" s="2">
        <f>ID!O281+MT!O281+OR!O281+WA!O281</f>
        <v>4799.1297999999997</v>
      </c>
      <c r="G36" s="2">
        <f>ID!N281+MT!N281+OR!N281+WA!N281</f>
        <v>2214.3538699999999</v>
      </c>
      <c r="H36" s="2">
        <f>ID!L281+MT!L281+OR!L281+WA!L281</f>
        <v>0</v>
      </c>
      <c r="I36" s="2">
        <f>ID!E281+ID!I281+ID!J281+ID!P281+MT!I281+MT!P281+OR!E281+OR!I281+OR!J281+OR!P281+WA!I281+WA!J281+WA!P281</f>
        <v>774.99844999999993</v>
      </c>
      <c r="J36" s="6">
        <f t="shared" si="1"/>
        <v>26505.569797808996</v>
      </c>
      <c r="K36" s="4">
        <f t="shared" si="3"/>
        <v>0.88472886675835372</v>
      </c>
    </row>
    <row r="37" spans="1:11" x14ac:dyDescent="0.35">
      <c r="A37">
        <v>2036</v>
      </c>
      <c r="B37" s="2">
        <f>ID!D282+MT!D282+OR!D282+WA!D282</f>
        <v>966.00120000000004</v>
      </c>
      <c r="C37" s="2">
        <f>ID!G282+ID!K282+MT!G282+MT!K282+OR!G282+OR!K282+WA!G282+WA!K282</f>
        <v>2030.6755232500002</v>
      </c>
      <c r="D37" s="2">
        <f>ID!F282+MT!F282+OR!F282+WA!F282+WA!M282</f>
        <v>14664.998130000002</v>
      </c>
      <c r="E37" s="2">
        <f>ID!H282+MT!H282+OR!H282+WA!H282</f>
        <v>970.25689999999997</v>
      </c>
      <c r="F37" s="2">
        <f>ID!O282+MT!O282+OR!O282+WA!O282</f>
        <v>4816.1797000000006</v>
      </c>
      <c r="G37" s="2">
        <f>ID!N282+MT!N282+OR!N282+WA!N282</f>
        <v>2287.5553469999995</v>
      </c>
      <c r="H37" s="2">
        <f>ID!L282+MT!L282+OR!L282+WA!L282</f>
        <v>0</v>
      </c>
      <c r="I37" s="2">
        <f>ID!E282+ID!I282+ID!J282+ID!P282+MT!I282+MT!P282+OR!E282+OR!I282+OR!J282+OR!P282+WA!I282+WA!J282+WA!P282</f>
        <v>804.87222000000008</v>
      </c>
      <c r="J37" s="6">
        <f t="shared" si="1"/>
        <v>26540.539020250002</v>
      </c>
      <c r="K37" s="4">
        <f t="shared" si="3"/>
        <v>0.88709058542618213</v>
      </c>
    </row>
    <row r="38" spans="1:11" x14ac:dyDescent="0.35">
      <c r="A38">
        <v>2037</v>
      </c>
      <c r="B38" s="2">
        <f>ID!D283+MT!D283+OR!D283+WA!D283</f>
        <v>960.6164</v>
      </c>
      <c r="C38" s="2">
        <f>ID!G283+ID!K283+MT!G283+MT!K283+OR!G283+OR!K283+WA!G283+WA!K283</f>
        <v>1900.7103626100002</v>
      </c>
      <c r="D38" s="2">
        <f>ID!F283+MT!F283+OR!F283+WA!F283+WA!M283</f>
        <v>14669.820359999998</v>
      </c>
      <c r="E38" s="2">
        <f>ID!H283+MT!H283+OR!H283+WA!H283</f>
        <v>1072.9010000000001</v>
      </c>
      <c r="F38" s="2">
        <f>ID!O283+MT!O283+OR!O283+WA!O283</f>
        <v>4853.5007000000005</v>
      </c>
      <c r="G38" s="2">
        <f>ID!N283+MT!N283+OR!N283+WA!N283</f>
        <v>2376.2155469999998</v>
      </c>
      <c r="H38" s="2">
        <f>ID!L283+MT!L283+OR!L283+WA!L283</f>
        <v>0</v>
      </c>
      <c r="I38" s="2">
        <f>ID!E283+ID!I283+ID!J283+ID!P283+MT!I283+MT!P283+OR!E283+OR!I283+OR!J283+OR!P283+WA!I283+WA!J283+WA!P283</f>
        <v>844.14875000000006</v>
      </c>
      <c r="J38" s="6">
        <f t="shared" si="1"/>
        <v>26677.913119609999</v>
      </c>
      <c r="K38" s="4">
        <f t="shared" si="3"/>
        <v>0.89274548013627286</v>
      </c>
    </row>
    <row r="39" spans="1:11" x14ac:dyDescent="0.35">
      <c r="A39">
        <v>2038</v>
      </c>
      <c r="B39" s="2">
        <f>ID!D284+MT!D284+OR!D284+WA!D284</f>
        <v>981.28449999999998</v>
      </c>
      <c r="C39" s="2">
        <f>ID!G284+ID!K284+MT!G284+MT!K284+OR!G284+OR!K284+WA!G284+WA!K284</f>
        <v>1955.73199613</v>
      </c>
      <c r="D39" s="2">
        <f>ID!F284+MT!F284+OR!F284+WA!F284+WA!M284</f>
        <v>14676.040129999999</v>
      </c>
      <c r="E39" s="2">
        <f>ID!H284+MT!H284+OR!H284+WA!H284</f>
        <v>991.73149999999998</v>
      </c>
      <c r="F39" s="2">
        <f>ID!O284+MT!O284+OR!O284+WA!O284</f>
        <v>4909.1939999999995</v>
      </c>
      <c r="G39" s="2">
        <f>ID!N284+MT!N284+OR!N284+WA!N284</f>
        <v>2466.642742</v>
      </c>
      <c r="H39" s="2">
        <f>ID!L284+MT!L284+OR!L284+WA!L284</f>
        <v>0</v>
      </c>
      <c r="I39" s="2">
        <f>ID!E284+ID!I284+ID!J284+ID!P284+MT!I284+MT!P284+OR!E284+OR!I284+OR!J284+OR!P284+WA!I284+WA!J284+WA!P284</f>
        <v>889.14973999999995</v>
      </c>
      <c r="J39" s="6">
        <f t="shared" si="1"/>
        <v>26869.774608129999</v>
      </c>
      <c r="K39" s="4">
        <f t="shared" si="3"/>
        <v>0.89069441262669369</v>
      </c>
    </row>
    <row r="40" spans="1:11" x14ac:dyDescent="0.35">
      <c r="A40">
        <v>2039</v>
      </c>
      <c r="B40" s="2">
        <f>ID!D285+MT!D285+OR!D285+WA!D285</f>
        <v>970.02279999999996</v>
      </c>
      <c r="C40" s="2">
        <f>ID!G285+ID!K285+MT!G285+MT!K285+OR!G285+OR!K285+WA!G285+WA!K285</f>
        <v>1884.5147691900002</v>
      </c>
      <c r="D40" s="2">
        <f>ID!F285+MT!F285+OR!F285+WA!F285+WA!M285</f>
        <v>14683.749459999999</v>
      </c>
      <c r="E40" s="2">
        <f>ID!H285+MT!H285+OR!H285+WA!H285</f>
        <v>960.12540000000001</v>
      </c>
      <c r="F40" s="2">
        <f>ID!O285+MT!O285+OR!O285+WA!O285</f>
        <v>4935.5655999999999</v>
      </c>
      <c r="G40" s="2">
        <f>ID!N285+MT!N285+OR!N285+WA!N285</f>
        <v>2545.917555</v>
      </c>
      <c r="H40" s="2">
        <f>ID!L285+MT!L285+OR!L285+WA!L285</f>
        <v>0</v>
      </c>
      <c r="I40" s="2">
        <f>ID!E285+ID!I285+ID!J285+ID!P285+MT!I285+MT!P285+OR!E285+OR!I285+OR!J285+OR!P285+WA!I285+WA!J285+WA!P285</f>
        <v>926.8574900000001</v>
      </c>
      <c r="J40" s="6">
        <f t="shared" si="1"/>
        <v>26906.753074190001</v>
      </c>
      <c r="K40" s="4">
        <f t="shared" si="3"/>
        <v>0.89390999496226142</v>
      </c>
    </row>
    <row r="41" spans="1:11" x14ac:dyDescent="0.35">
      <c r="A41">
        <v>2040</v>
      </c>
      <c r="B41" s="2">
        <f>ID!D286+MT!D286+OR!D286+WA!D286</f>
        <v>925.79039999999998</v>
      </c>
      <c r="C41" s="2">
        <f>ID!G286+ID!K286+MT!G286+MT!K286+OR!G286+OR!K286+WA!G286+WA!K286</f>
        <v>1759.58506543</v>
      </c>
      <c r="D41" s="2">
        <f>ID!F286+MT!F286+OR!F286+WA!F286+WA!M286</f>
        <v>14691.270210000001</v>
      </c>
      <c r="E41" s="2">
        <f>ID!H286+MT!H286+OR!H286+WA!H286</f>
        <v>1057.857</v>
      </c>
      <c r="F41" s="2">
        <f>ID!O286+MT!O286+OR!O286+WA!O286</f>
        <v>4984.3328000000001</v>
      </c>
      <c r="G41" s="2">
        <f>ID!N286+MT!N286+OR!N286+WA!N286</f>
        <v>2655.8753919999999</v>
      </c>
      <c r="H41" s="2">
        <f>ID!L286+MT!L286+OR!L286+WA!L286</f>
        <v>0</v>
      </c>
      <c r="I41" s="2">
        <f>ID!E286+ID!I286+ID!J286+ID!P286+MT!I286+MT!P286+OR!E286+OR!I286+OR!J286+OR!P286+WA!I286+WA!J286+WA!P286</f>
        <v>976.55401000000006</v>
      </c>
      <c r="J41" s="6">
        <f t="shared" si="1"/>
        <v>27051.264877430003</v>
      </c>
      <c r="K41" s="4">
        <f t="shared" si="3"/>
        <v>0.90073013304192961</v>
      </c>
    </row>
    <row r="42" spans="1:11" x14ac:dyDescent="0.35">
      <c r="A42">
        <v>2041</v>
      </c>
      <c r="B42" s="2">
        <f>ID!D287+MT!D287+OR!D287+WA!D287</f>
        <v>912.87850000000003</v>
      </c>
      <c r="C42" s="2">
        <f>ID!G287+ID!K287+MT!G287+MT!K287+OR!G287+OR!K287+WA!G287+WA!K287</f>
        <v>1749.8783930899999</v>
      </c>
      <c r="D42" s="2">
        <f>ID!F287+MT!F287+OR!F287+WA!F287+WA!M287</f>
        <v>14696.505959999999</v>
      </c>
      <c r="E42" s="2">
        <f>ID!H287+MT!H287+OR!H287+WA!H287</f>
        <v>982.59479999999996</v>
      </c>
      <c r="F42" s="2">
        <f>ID!O287+MT!O287+OR!O287+WA!O287</f>
        <v>5014.1669999999995</v>
      </c>
      <c r="G42" s="2">
        <f>ID!N287+MT!N287+OR!N287+WA!N287</f>
        <v>2761.0833839999996</v>
      </c>
      <c r="H42" s="2">
        <f>ID!L287+MT!L287+OR!L287+WA!L287</f>
        <v>0</v>
      </c>
      <c r="I42" s="2">
        <f>ID!E287+ID!I287+ID!J287+ID!P287+MT!I287+MT!P287+OR!E287+OR!I287+OR!J287+OR!P287+WA!I287+WA!J287+WA!P287</f>
        <v>1028.7121999999999</v>
      </c>
      <c r="J42" s="6">
        <f t="shared" si="1"/>
        <v>27145.820237089996</v>
      </c>
      <c r="K42" s="4">
        <f t="shared" si="3"/>
        <v>0.90190913850332644</v>
      </c>
    </row>
    <row r="43" spans="1:11" x14ac:dyDescent="0.35">
      <c r="A43">
        <v>2042</v>
      </c>
      <c r="B43" s="2">
        <f>ID!D288+MT!D288+OR!D288+WA!D288</f>
        <v>929.63729999999998</v>
      </c>
      <c r="C43" s="2">
        <f>ID!G288+ID!K288+MT!G288+MT!K288+OR!G288+OR!K288+WA!G288+WA!K288</f>
        <v>1809.6336211999999</v>
      </c>
      <c r="D43" s="2">
        <f>ID!F288+MT!F288+OR!F288+WA!F288+WA!M288</f>
        <v>14703.76454</v>
      </c>
      <c r="E43" s="2">
        <f>ID!H288+MT!H288+OR!H288+WA!H288</f>
        <v>950.5068</v>
      </c>
      <c r="F43" s="2">
        <f>ID!O288+MT!O288+OR!O288+WA!O288</f>
        <v>5022.2127999999993</v>
      </c>
      <c r="G43" s="2">
        <f>ID!N288+MT!N288+OR!N288+WA!N288</f>
        <v>2810.0679229999996</v>
      </c>
      <c r="H43" s="2">
        <f>ID!L288+MT!L288+OR!L288+WA!L288</f>
        <v>0</v>
      </c>
      <c r="I43" s="2">
        <f>ID!E288+ID!I288+ID!J288+ID!P288+MT!I288+MT!P288+OR!E288+OR!I288+OR!J288+OR!P288+WA!I288+WA!J288+WA!P288</f>
        <v>1068.0116600000001</v>
      </c>
      <c r="J43" s="6">
        <f t="shared" si="1"/>
        <v>27293.834644199997</v>
      </c>
      <c r="K43" s="4">
        <f t="shared" si="3"/>
        <v>0.8996377402842477</v>
      </c>
    </row>
    <row r="44" spans="1:11" x14ac:dyDescent="0.35">
      <c r="A44">
        <v>2043</v>
      </c>
      <c r="B44" s="2">
        <f>ID!D289+MT!D289+OR!D289+WA!D289</f>
        <v>903.65049999999997</v>
      </c>
      <c r="C44" s="2">
        <f>ID!G289+ID!K289+MT!G289+MT!K289+OR!G289+OR!K289+WA!G289+WA!K289</f>
        <v>1621.4094523999997</v>
      </c>
      <c r="D44" s="2">
        <f>ID!F289+MT!F289+OR!F289+WA!F289+WA!M289</f>
        <v>14710.491189999999</v>
      </c>
      <c r="E44" s="2">
        <f>ID!H289+MT!H289+OR!H289+WA!H289</f>
        <v>1006.3579999999999</v>
      </c>
      <c r="F44" s="2">
        <f>ID!O289+MT!O289+OR!O289+WA!O289</f>
        <v>5203.9116000000004</v>
      </c>
      <c r="G44" s="2">
        <f>ID!N289+MT!N289+OR!N289+WA!N289</f>
        <v>3015.9031690000002</v>
      </c>
      <c r="H44" s="2">
        <f>ID!L289+MT!L289+OR!L289+WA!L289</f>
        <v>0</v>
      </c>
      <c r="I44" s="2">
        <f>ID!E289+ID!I289+ID!J289+ID!P289+MT!I289+MT!P289+OR!E289+OR!I289+OR!J289+OR!P289+WA!I289+WA!J289+WA!P289</f>
        <v>1115.0267399999998</v>
      </c>
      <c r="J44" s="6">
        <f t="shared" si="1"/>
        <v>27576.750651400002</v>
      </c>
      <c r="K44" s="4">
        <f t="shared" si="3"/>
        <v>0.90843518932598366</v>
      </c>
    </row>
    <row r="45" spans="1:11" x14ac:dyDescent="0.35">
      <c r="A45">
        <v>2044</v>
      </c>
      <c r="B45" s="2">
        <f>ID!D290+MT!D290+OR!D290+WA!D290</f>
        <v>860.94439999999997</v>
      </c>
      <c r="C45" s="2">
        <f>ID!G290+ID!K290+MT!G290+MT!K290+OR!G290+OR!K290+WA!G290+WA!K290</f>
        <v>1927.1658212000002</v>
      </c>
      <c r="D45" s="2">
        <f>ID!F290+MT!F290+OR!F290+WA!F290+WA!M290</f>
        <v>14719.942070000001</v>
      </c>
      <c r="E45" s="2">
        <f>ID!H290+MT!H290+OR!H290+WA!H290</f>
        <v>0</v>
      </c>
      <c r="F45" s="2">
        <f>ID!O290+MT!O290+OR!O290+WA!O290</f>
        <v>5498.2227999999996</v>
      </c>
      <c r="G45" s="2">
        <f>ID!N290+MT!N290+OR!N290+WA!N290</f>
        <v>3268.2750889999998</v>
      </c>
      <c r="H45" s="2">
        <f>ID!L290+MT!L290+OR!L290+WA!L290</f>
        <v>0</v>
      </c>
      <c r="I45" s="2">
        <f>ID!E290+ID!I290+ID!J290+ID!P290+MT!I290+MT!P290+OR!E290+OR!I290+OR!J290+OR!P290+WA!I290+WA!J290+WA!P290</f>
        <v>1172.3010400000001</v>
      </c>
      <c r="J45" s="6">
        <f t="shared" si="1"/>
        <v>27446.851220199998</v>
      </c>
      <c r="K45" s="4">
        <f t="shared" si="3"/>
        <v>0.89841784768563759</v>
      </c>
    </row>
    <row r="46" spans="1:11" x14ac:dyDescent="0.35">
      <c r="A46">
        <v>2045</v>
      </c>
      <c r="B46" s="2">
        <f>ID!D291+MT!D291+OR!D291+WA!D291</f>
        <v>897.35900000000004</v>
      </c>
      <c r="C46" s="2">
        <f>ID!G291+ID!K291+MT!G291+MT!K291+OR!G291+OR!K291+WA!G291+WA!K291</f>
        <v>1680.6337060000001</v>
      </c>
      <c r="D46" s="2">
        <f>ID!F291+MT!F291+OR!F291+WA!F291+WA!M291</f>
        <v>14725.241159999998</v>
      </c>
      <c r="E46" s="2">
        <f>ID!H291+MT!H291+OR!H291+WA!H291</f>
        <v>0</v>
      </c>
      <c r="F46" s="2">
        <f>ID!O291+MT!O291+OR!O291+WA!O291</f>
        <v>5782.6787999999997</v>
      </c>
      <c r="G46" s="2">
        <f>ID!N291+MT!N291+OR!N291+WA!N291</f>
        <v>3499.7858420000002</v>
      </c>
      <c r="H46" s="2">
        <f>ID!L291+MT!L291+OR!L291+WA!L291</f>
        <v>0</v>
      </c>
      <c r="I46" s="2">
        <f>ID!E291+ID!I291+ID!J291+ID!P291+MT!I291+MT!P291+OR!E291+OR!I291+OR!J291+OR!P291+WA!I291+WA!J291+WA!P291</f>
        <v>1208.22794</v>
      </c>
      <c r="J46" s="6">
        <f t="shared" si="1"/>
        <v>27793.926447999998</v>
      </c>
      <c r="K46" s="4">
        <f t="shared" si="3"/>
        <v>0.90724618521160749</v>
      </c>
    </row>
    <row r="49" spans="1:11" x14ac:dyDescent="0.35">
      <c r="A49" t="s">
        <v>522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  <c r="J49">
        <f>SUM(B49:I49)</f>
        <v>82058.408307965496</v>
      </c>
      <c r="K49" s="4">
        <f>(D49+E49+F49+G49+I49)/J49</f>
        <v>0.49373383552822392</v>
      </c>
    </row>
    <row r="50" spans="1:11" x14ac:dyDescent="0.35">
      <c r="B50" s="6">
        <f>B46-B23</f>
        <v>-642.57759999999996</v>
      </c>
      <c r="C50" s="6">
        <f t="shared" ref="C50:J50" si="4">C46-C23</f>
        <v>-2139.1426429999997</v>
      </c>
      <c r="D50" s="6">
        <f t="shared" si="4"/>
        <v>59.35131999999976</v>
      </c>
      <c r="E50" s="6">
        <f t="shared" si="4"/>
        <v>-1129.1880000000001</v>
      </c>
      <c r="F50" s="6">
        <f t="shared" si="4"/>
        <v>2375.3189999999995</v>
      </c>
      <c r="G50" s="6">
        <f t="shared" si="4"/>
        <v>2872.3807870000001</v>
      </c>
      <c r="H50" s="6">
        <f t="shared" si="4"/>
        <v>0</v>
      </c>
      <c r="I50" s="6">
        <f t="shared" si="4"/>
        <v>770.07498999999996</v>
      </c>
      <c r="J50" s="6">
        <f t="shared" si="4"/>
        <v>2166.2178540000023</v>
      </c>
    </row>
    <row r="53" spans="1:11" x14ac:dyDescent="0.35">
      <c r="A53" t="s">
        <v>521</v>
      </c>
      <c r="B53" s="6">
        <f>B20-B2</f>
        <v>-767.4688356164379</v>
      </c>
      <c r="C53" s="6">
        <f t="shared" ref="C53:J53" si="5">C20-C2</f>
        <v>1983.1458904109586</v>
      </c>
      <c r="D53" s="6">
        <f t="shared" si="5"/>
        <v>1943.0502283105034</v>
      </c>
      <c r="E53" s="6">
        <f t="shared" si="5"/>
        <v>70.327625570776263</v>
      </c>
      <c r="F53" s="6">
        <f t="shared" si="5"/>
        <v>2258.4135844748853</v>
      </c>
      <c r="G53" s="6">
        <f t="shared" si="5"/>
        <v>146.25764840182651</v>
      </c>
      <c r="H53" s="6">
        <f t="shared" si="5"/>
        <v>-49.583447488584483</v>
      </c>
      <c r="I53" s="6">
        <f t="shared" si="5"/>
        <v>123.99166666666667</v>
      </c>
      <c r="J53" s="6">
        <f t="shared" si="5"/>
        <v>5708.1343607305971</v>
      </c>
    </row>
    <row r="55" spans="1:11" x14ac:dyDescent="0.35">
      <c r="D55" s="6">
        <f>AVERAGE(D2:D20)</f>
        <v>14778.874371523632</v>
      </c>
    </row>
    <row r="56" spans="1:11" x14ac:dyDescent="0.35">
      <c r="D56" s="6">
        <f>MIN(D2:D20)</f>
        <v>11097.608675799087</v>
      </c>
    </row>
    <row r="57" spans="1:11" x14ac:dyDescent="0.35">
      <c r="D57" s="6">
        <f>MAX(D2:D20)</f>
        <v>18285.972414383563</v>
      </c>
    </row>
    <row r="58" spans="1:11" x14ac:dyDescent="0.35">
      <c r="D58" s="6">
        <f>D56-D55</f>
        <v>-3681.2656957245454</v>
      </c>
    </row>
    <row r="59" spans="1:11" x14ac:dyDescent="0.35">
      <c r="D59" s="6">
        <f>D57-D55</f>
        <v>3507.0980428599305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P15"/>
  <sheetViews>
    <sheetView workbookViewId="0">
      <selection activeCell="I41" sqref="I41"/>
    </sheetView>
  </sheetViews>
  <sheetFormatPr defaultRowHeight="12.75" x14ac:dyDescent="0.35"/>
  <cols>
    <col min="4" max="4" width="12.265625" bestFit="1" customWidth="1"/>
    <col min="5" max="5" width="11.265625" bestFit="1" customWidth="1"/>
    <col min="6" max="7" width="12.265625" bestFit="1" customWidth="1"/>
    <col min="8" max="8" width="11.265625" bestFit="1" customWidth="1"/>
    <col min="9" max="11" width="10.265625" bestFit="1" customWidth="1"/>
    <col min="12" max="12" width="9.3984375" bestFit="1" customWidth="1"/>
    <col min="13" max="13" width="9.265625" bestFit="1" customWidth="1"/>
    <col min="14" max="15" width="11.265625" bestFit="1" customWidth="1"/>
    <col min="16" max="16" width="10.265625" bestFit="1" customWidth="1"/>
  </cols>
  <sheetData>
    <row r="2" spans="2:16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35">
      <c r="B3" s="3">
        <v>2019</v>
      </c>
      <c r="C3" s="3" t="s">
        <v>507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35">
      <c r="B4" t="s">
        <v>495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35">
      <c r="B5" t="s">
        <v>496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35">
      <c r="B6" t="s">
        <v>497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35">
      <c r="B7" t="s">
        <v>498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35">
      <c r="B8" t="s">
        <v>499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35">
      <c r="B9" t="s">
        <v>500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35">
      <c r="B10" t="s">
        <v>501</v>
      </c>
      <c r="C10" s="17" t="s">
        <v>502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35">
      <c r="B11" t="s">
        <v>503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35">
      <c r="B12" t="s">
        <v>504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35">
      <c r="B13" t="s">
        <v>505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35">
      <c r="B14" t="s">
        <v>506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35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35"/>
  <cols>
    <col min="2" max="2" width="5" bestFit="1" customWidth="1"/>
    <col min="3" max="3" width="11.265625" bestFit="1" customWidth="1"/>
    <col min="4" max="17" width="11.265625" customWidth="1"/>
    <col min="19" max="19" width="10.265625" bestFit="1" customWidth="1"/>
    <col min="23" max="40" width="9" customWidth="1"/>
  </cols>
  <sheetData>
    <row r="1" spans="1:17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35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35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35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35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35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35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35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35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35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35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35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35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35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35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35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35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35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35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35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35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35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35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35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35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35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35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35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35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35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35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35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35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35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35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35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35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35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35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35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35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35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35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35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35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35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35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35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35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35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35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35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35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35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35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35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35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35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35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35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35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35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35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35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35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35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35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35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35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35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35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35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35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35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35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35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35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35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35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35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35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35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35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35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35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35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35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35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35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35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35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35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35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35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35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35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35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35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35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35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35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35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35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35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35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35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35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35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35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35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35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35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35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35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35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35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35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35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35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35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35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35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35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35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35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35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35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35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35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35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35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35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35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35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35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35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35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35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35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35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35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35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35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35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35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35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35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35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35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35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35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35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35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35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35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35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35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35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35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35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35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35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35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35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35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35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35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35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35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35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35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35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35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35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35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35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35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35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35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35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35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35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35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35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35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35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35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35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35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35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35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35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35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35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35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35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35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35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35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35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35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35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35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35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35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35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35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35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35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35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35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35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35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35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35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35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35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35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35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35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35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35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35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35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35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35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35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35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35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35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35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35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35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35">
      <c r="D245" s="2"/>
      <c r="E245" s="2"/>
      <c r="F245" s="2"/>
    </row>
    <row r="246" spans="1:17" x14ac:dyDescent="0.35">
      <c r="D246" s="2"/>
      <c r="E246" s="2"/>
      <c r="F246" s="2"/>
    </row>
    <row r="247" spans="1:17" x14ac:dyDescent="0.35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35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35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35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35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35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35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35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35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35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35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35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35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35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35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35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35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35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35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35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35">
      <c r="B268">
        <v>2022</v>
      </c>
      <c r="C268">
        <v>2022</v>
      </c>
      <c r="D268" s="2">
        <f t="shared" ref="D268:D291" si="12">AF268</f>
        <v>25.656680000000001</v>
      </c>
      <c r="E268" s="2">
        <f t="shared" ref="E268:E291" si="13">AG268</f>
        <v>1352.4880000000001</v>
      </c>
      <c r="F268" s="2">
        <f t="shared" ref="F268:F291" si="14">Y268</f>
        <v>3486.3470000000002</v>
      </c>
      <c r="G268" s="2">
        <f t="shared" ref="G268:G291" si="15">W268+AD268+AH268</f>
        <v>7202.4447300000002</v>
      </c>
      <c r="H268" s="2">
        <f t="shared" ref="H268:H291" si="16">AI268</f>
        <v>2180.1410000000001</v>
      </c>
      <c r="I268" s="2">
        <f t="shared" ref="I268:I291" si="17">AE268+X268</f>
        <v>63.073499999999996</v>
      </c>
      <c r="J268" s="2"/>
      <c r="K268" s="2"/>
      <c r="L268" s="2"/>
      <c r="M268" s="6">
        <f t="shared" ref="M268:M291" si="18">AL268+AM268</f>
        <v>-12.516782000000001</v>
      </c>
      <c r="N268" s="2">
        <f t="shared" ref="N268:N291" si="19">AB268+AA268+AK268</f>
        <v>5034.9129000000003</v>
      </c>
      <c r="O268" s="2">
        <f t="shared" ref="O268:O291" si="20">AN268</f>
        <v>2262.1950000000002</v>
      </c>
      <c r="P268" s="2">
        <f t="shared" ref="P268:P291" si="21">AJ268</f>
        <v>773.65390000000002</v>
      </c>
      <c r="Q268" s="2">
        <f t="shared" ref="Q268:Q291" si="22">SUM(D268:P268)</f>
        <v>22368.395928000002</v>
      </c>
      <c r="R268" s="2"/>
      <c r="S268" s="2">
        <v>29105.604447262889</v>
      </c>
      <c r="T268" s="4">
        <f t="shared" si="11"/>
        <v>0.52018485118331925</v>
      </c>
      <c r="U268" s="2"/>
      <c r="V268" s="2"/>
      <c r="W268" s="2">
        <f>VLOOKUP(W$266,AURORA!$C$3:$AC$460,$B268-2020,FALSE)</f>
        <v>7058.8440000000001</v>
      </c>
      <c r="X268" s="2">
        <f>VLOOKUP(X$266,AURORA!$C$3:$AC$460,$B268-2020,FALSE)</f>
        <v>54.285299999999999</v>
      </c>
      <c r="Y268" s="2">
        <f>VLOOKUP(Y$266,AURORA!$C$3:$AC$460,$B268-2020,FALSE)</f>
        <v>3486.3470000000002</v>
      </c>
      <c r="Z268" s="2">
        <f>VLOOKUP(Z$266,AURORA!$C$3:$AC$460,$B268-2020,FALSE)</f>
        <v>0.72389040000000004</v>
      </c>
      <c r="AA268" s="2">
        <f>VLOOKUP(AA$266,AURORA!$C$3:$AC$460,$B268-2020,FALSE)</f>
        <v>1789.4870000000001</v>
      </c>
      <c r="AB268" s="2">
        <f>VLOOKUP(AB$266,AURORA!$C$3:$AC$460,$B268-2020,FALSE)</f>
        <v>2910.605</v>
      </c>
      <c r="AC268" s="2">
        <f>VLOOKUP(AC$266,AURORA!$C$3:$AC$460,$B268-2020,FALSE)</f>
        <v>0.41090500000000002</v>
      </c>
      <c r="AD268" s="2">
        <f>VLOOKUP(AD$266,AURORA!$C$3:$AC$460,$B268-2020,FALSE)</f>
        <v>91.907979999999995</v>
      </c>
      <c r="AE268" s="2">
        <f>VLOOKUP(AE$266,AURORA!$C$3:$AC$460,$B268-2020,FALSE)</f>
        <v>8.7881999999999998</v>
      </c>
      <c r="AF268" s="2">
        <f>VLOOKUP(AF$266,AURORA!$C$3:$AC$460,$B268-2020,FALSE)</f>
        <v>25.656680000000001</v>
      </c>
      <c r="AG268" s="2">
        <f>VLOOKUP(AG$266,AURORA!$C$3:$AC$460,$B268-2020,FALSE)</f>
        <v>1352.4880000000001</v>
      </c>
      <c r="AH268" s="2">
        <f>VLOOKUP(AH$266,AURORA!$C$3:$AC$460,$B268-2020,FALSE)</f>
        <v>51.692749999999997</v>
      </c>
      <c r="AI268" s="2">
        <f>VLOOKUP(AI$266,AURORA!$C$3:$AC$460,$B268-2020,FALSE)</f>
        <v>2180.1410000000001</v>
      </c>
      <c r="AJ268" s="2">
        <f>VLOOKUP(AJ$266,AURORA!$C$3:$AC$460,$B268-2020,FALSE)</f>
        <v>773.65390000000002</v>
      </c>
      <c r="AK268" s="2">
        <f>VLOOKUP(AK$266,AURORA!$C$3:$AC$460,$B268-2020,FALSE)</f>
        <v>334.82089999999999</v>
      </c>
      <c r="AL268" s="2">
        <f>VLOOKUP(AL$266,AURORA!$C$3:$AC$460,$B268-2020,FALSE)</f>
        <v>-1.1331119999999999</v>
      </c>
      <c r="AM268" s="2">
        <f>VLOOKUP(AM$266,AURORA!$C$3:$AC$460,$B268-2020,FALSE)</f>
        <v>-11.38367</v>
      </c>
      <c r="AN268" s="2">
        <f>VLOOKUP(AN$266,AURORA!$C$3:$AC$460,$B268-2020,FALSE)</f>
        <v>2262.1950000000002</v>
      </c>
    </row>
    <row r="269" spans="2:40" x14ac:dyDescent="0.35">
      <c r="B269">
        <v>2023</v>
      </c>
      <c r="C269">
        <v>2023</v>
      </c>
      <c r="D269" s="2">
        <f t="shared" si="12"/>
        <v>25.41591</v>
      </c>
      <c r="E269" s="2">
        <f t="shared" si="13"/>
        <v>1388.3330000000001</v>
      </c>
      <c r="F269" s="2">
        <f t="shared" si="14"/>
        <v>3488.377</v>
      </c>
      <c r="G269" s="2">
        <f t="shared" si="15"/>
        <v>7009.2024200000005</v>
      </c>
      <c r="H269" s="2">
        <f t="shared" si="16"/>
        <v>1981.337</v>
      </c>
      <c r="I269" s="2">
        <f t="shared" si="17"/>
        <v>62.884119999999996</v>
      </c>
      <c r="J269" s="2"/>
      <c r="K269" s="2"/>
      <c r="L269" s="2"/>
      <c r="M269" s="6">
        <f t="shared" si="18"/>
        <v>-12.169692600000001</v>
      </c>
      <c r="N269" s="2">
        <f t="shared" si="19"/>
        <v>5698.5806000000002</v>
      </c>
      <c r="O269" s="2">
        <f t="shared" si="20"/>
        <v>2352.2600000000002</v>
      </c>
      <c r="P269" s="2">
        <f t="shared" si="21"/>
        <v>771.59910000000002</v>
      </c>
      <c r="Q269" s="2">
        <f t="shared" si="22"/>
        <v>22765.819457400001</v>
      </c>
      <c r="R269" s="2"/>
      <c r="S269" s="2">
        <v>29098.212537850672</v>
      </c>
      <c r="T269" s="4">
        <f t="shared" si="11"/>
        <v>0.54062431178330994</v>
      </c>
      <c r="U269" s="2"/>
      <c r="V269" s="2"/>
      <c r="W269" s="2">
        <f>VLOOKUP(W$266,AURORA!$C$3:$AC$460,$B269-2020,FALSE)</f>
        <v>6847.7950000000001</v>
      </c>
      <c r="X269" s="2">
        <f>VLOOKUP(X$266,AURORA!$C$3:$AC$460,$B269-2020,FALSE)</f>
        <v>54.140799999999999</v>
      </c>
      <c r="Y269" s="2">
        <f>VLOOKUP(Y$266,AURORA!$C$3:$AC$460,$B269-2020,FALSE)</f>
        <v>3488.377</v>
      </c>
      <c r="Z269" s="2">
        <f>VLOOKUP(Z$266,AURORA!$C$3:$AC$460,$B269-2020,FALSE)</f>
        <v>0.28390759999999998</v>
      </c>
      <c r="AA269" s="2">
        <f>VLOOKUP(AA$266,AURORA!$C$3:$AC$460,$B269-2020,FALSE)</f>
        <v>2456.308</v>
      </c>
      <c r="AB269" s="2">
        <f>VLOOKUP(AB$266,AURORA!$C$3:$AC$460,$B269-2020,FALSE)</f>
        <v>2908.873</v>
      </c>
      <c r="AC269" s="2">
        <f>VLOOKUP(AC$266,AURORA!$C$3:$AC$460,$B269-2020,FALSE)</f>
        <v>8.4292610000000004E-3</v>
      </c>
      <c r="AD269" s="2">
        <f>VLOOKUP(AD$266,AURORA!$C$3:$AC$460,$B269-2020,FALSE)</f>
        <v>121.194</v>
      </c>
      <c r="AE269" s="2">
        <f>VLOOKUP(AE$266,AURORA!$C$3:$AC$460,$B269-2020,FALSE)</f>
        <v>8.7433200000000006</v>
      </c>
      <c r="AF269" s="2">
        <f>VLOOKUP(AF$266,AURORA!$C$3:$AC$460,$B269-2020,FALSE)</f>
        <v>25.41591</v>
      </c>
      <c r="AG269" s="2">
        <f>VLOOKUP(AG$266,AURORA!$C$3:$AC$460,$B269-2020,FALSE)</f>
        <v>1388.3330000000001</v>
      </c>
      <c r="AH269" s="2">
        <f>VLOOKUP(AH$266,AURORA!$C$3:$AC$460,$B269-2020,FALSE)</f>
        <v>40.213419999999999</v>
      </c>
      <c r="AI269" s="2">
        <f>VLOOKUP(AI$266,AURORA!$C$3:$AC$460,$B269-2020,FALSE)</f>
        <v>1981.337</v>
      </c>
      <c r="AJ269" s="2">
        <f>VLOOKUP(AJ$266,AURORA!$C$3:$AC$460,$B269-2020,FALSE)</f>
        <v>771.59910000000002</v>
      </c>
      <c r="AK269" s="2">
        <f>VLOOKUP(AK$266,AURORA!$C$3:$AC$460,$B269-2020,FALSE)</f>
        <v>333.39960000000002</v>
      </c>
      <c r="AL269" s="2">
        <f>VLOOKUP(AL$266,AURORA!$C$3:$AC$460,$B269-2020,FALSE)</f>
        <v>-0.86386260000000004</v>
      </c>
      <c r="AM269" s="2">
        <f>VLOOKUP(AM$266,AURORA!$C$3:$AC$460,$B269-2020,FALSE)</f>
        <v>-11.30583</v>
      </c>
      <c r="AN269" s="2">
        <f>VLOOKUP(AN$266,AURORA!$C$3:$AC$460,$B269-2020,FALSE)</f>
        <v>2352.2600000000002</v>
      </c>
    </row>
    <row r="270" spans="2:40" x14ac:dyDescent="0.35">
      <c r="B270">
        <v>2024</v>
      </c>
      <c r="C270">
        <v>2024</v>
      </c>
      <c r="D270" s="2">
        <f t="shared" si="12"/>
        <v>24.714860000000002</v>
      </c>
      <c r="E270" s="2">
        <f t="shared" si="13"/>
        <v>1417.5419999999999</v>
      </c>
      <c r="F270" s="2">
        <f t="shared" si="14"/>
        <v>3489.6950000000002</v>
      </c>
      <c r="G270" s="2">
        <f t="shared" si="15"/>
        <v>6602.3272900000002</v>
      </c>
      <c r="H270" s="2">
        <f t="shared" si="16"/>
        <v>1854.26</v>
      </c>
      <c r="I270" s="2">
        <f t="shared" si="17"/>
        <v>61.966504999999998</v>
      </c>
      <c r="J270" s="2"/>
      <c r="K270" s="2"/>
      <c r="L270" s="2"/>
      <c r="M270" s="6">
        <f t="shared" si="18"/>
        <v>-31.534858</v>
      </c>
      <c r="N270" s="2">
        <f t="shared" si="19"/>
        <v>6178.2336999999998</v>
      </c>
      <c r="O270" s="2">
        <f t="shared" si="20"/>
        <v>2428.3890000000001</v>
      </c>
      <c r="P270" s="2">
        <f t="shared" si="21"/>
        <v>761.66539999999998</v>
      </c>
      <c r="Q270" s="2">
        <f t="shared" si="22"/>
        <v>22787.258897</v>
      </c>
      <c r="R270" s="2"/>
      <c r="S270" s="2">
        <v>29090.822505751286</v>
      </c>
      <c r="T270" s="4">
        <f t="shared" si="11"/>
        <v>0.55550910407586818</v>
      </c>
      <c r="U270" s="2"/>
      <c r="V270" s="2"/>
      <c r="W270" s="2">
        <f>VLOOKUP(W$266,AURORA!$C$3:$AC$460,$B270-2020,FALSE)</f>
        <v>6399.4340000000002</v>
      </c>
      <c r="X270" s="2">
        <f>VLOOKUP(X$266,AURORA!$C$3:$AC$460,$B270-2020,FALSE)</f>
        <v>53.467149999999997</v>
      </c>
      <c r="Y270" s="2">
        <f>VLOOKUP(Y$266,AURORA!$C$3:$AC$460,$B270-2020,FALSE)</f>
        <v>3489.6950000000002</v>
      </c>
      <c r="Z270" s="2">
        <f>VLOOKUP(Z$266,AURORA!$C$3:$AC$460,$B270-2020,FALSE)</f>
        <v>0.61891419999999997</v>
      </c>
      <c r="AA270" s="2">
        <f>VLOOKUP(AA$266,AURORA!$C$3:$AC$460,$B270-2020,FALSE)</f>
        <v>2942.6489999999999</v>
      </c>
      <c r="AB270" s="2">
        <f>VLOOKUP(AB$266,AURORA!$C$3:$AC$460,$B270-2020,FALSE)</f>
        <v>2906.643</v>
      </c>
      <c r="AC270" s="2">
        <f>VLOOKUP(AC$266,AURORA!$C$3:$AC$460,$B270-2020,FALSE)</f>
        <v>4.7993710000000002E-2</v>
      </c>
      <c r="AD270" s="2">
        <f>VLOOKUP(AD$266,AURORA!$C$3:$AC$460,$B270-2020,FALSE)</f>
        <v>166.38470000000001</v>
      </c>
      <c r="AE270" s="2">
        <f>VLOOKUP(AE$266,AURORA!$C$3:$AC$460,$B270-2020,FALSE)</f>
        <v>8.4993549999999995</v>
      </c>
      <c r="AF270" s="2">
        <f>VLOOKUP(AF$266,AURORA!$C$3:$AC$460,$B270-2020,FALSE)</f>
        <v>24.714860000000002</v>
      </c>
      <c r="AG270" s="2">
        <f>VLOOKUP(AG$266,AURORA!$C$3:$AC$460,$B270-2020,FALSE)</f>
        <v>1417.5419999999999</v>
      </c>
      <c r="AH270" s="2">
        <f>VLOOKUP(AH$266,AURORA!$C$3:$AC$460,$B270-2020,FALSE)</f>
        <v>36.508589999999998</v>
      </c>
      <c r="AI270" s="2">
        <f>VLOOKUP(AI$266,AURORA!$C$3:$AC$460,$B270-2020,FALSE)</f>
        <v>1854.26</v>
      </c>
      <c r="AJ270" s="2">
        <f>VLOOKUP(AJ$266,AURORA!$C$3:$AC$460,$B270-2020,FALSE)</f>
        <v>761.66539999999998</v>
      </c>
      <c r="AK270" s="2">
        <f>VLOOKUP(AK$266,AURORA!$C$3:$AC$460,$B270-2020,FALSE)</f>
        <v>328.94170000000003</v>
      </c>
      <c r="AL270" s="2">
        <f>VLOOKUP(AL$266,AURORA!$C$3:$AC$460,$B270-2020,FALSE)</f>
        <v>-1.6590180000000001</v>
      </c>
      <c r="AM270" s="2">
        <f>VLOOKUP(AM$266,AURORA!$C$3:$AC$460,$B270-2020,FALSE)</f>
        <v>-29.87584</v>
      </c>
      <c r="AN270" s="2">
        <f>VLOOKUP(AN$266,AURORA!$C$3:$AC$460,$B270-2020,FALSE)</f>
        <v>2428.3890000000001</v>
      </c>
    </row>
    <row r="271" spans="2:40" x14ac:dyDescent="0.35">
      <c r="B271">
        <v>2025</v>
      </c>
      <c r="C271">
        <v>2025</v>
      </c>
      <c r="D271" s="2">
        <f t="shared" si="12"/>
        <v>24.723109999999998</v>
      </c>
      <c r="E271" s="2">
        <f t="shared" si="13"/>
        <v>1447.317</v>
      </c>
      <c r="F271" s="2">
        <f t="shared" si="14"/>
        <v>3496.1579999999999</v>
      </c>
      <c r="G271" s="2">
        <f t="shared" si="15"/>
        <v>6699.9075800000001</v>
      </c>
      <c r="H271" s="2">
        <f t="shared" si="16"/>
        <v>695.47580000000005</v>
      </c>
      <c r="I271" s="2">
        <f t="shared" si="17"/>
        <v>61.602179</v>
      </c>
      <c r="J271" s="2"/>
      <c r="K271" s="2"/>
      <c r="L271" s="2"/>
      <c r="M271" s="6">
        <f t="shared" si="18"/>
        <v>-72.802459999999996</v>
      </c>
      <c r="N271" s="2">
        <f t="shared" si="19"/>
        <v>6669.548499999999</v>
      </c>
      <c r="O271" s="2">
        <f t="shared" si="20"/>
        <v>2492.163</v>
      </c>
      <c r="P271" s="2">
        <f t="shared" si="21"/>
        <v>763.41930000000002</v>
      </c>
      <c r="Q271" s="2">
        <f t="shared" si="22"/>
        <v>22277.512008999998</v>
      </c>
      <c r="R271" s="2"/>
      <c r="S271" s="2">
        <v>29083.434350487958</v>
      </c>
      <c r="T271" s="4">
        <f t="shared" si="11"/>
        <v>0.53476770080074998</v>
      </c>
      <c r="U271" s="2"/>
      <c r="V271" s="2"/>
      <c r="W271" s="2">
        <f>VLOOKUP(W$266,AURORA!$C$3:$AC$460,$B271-2020,FALSE)</f>
        <v>6470.4059999999999</v>
      </c>
      <c r="X271" s="2">
        <f>VLOOKUP(X$266,AURORA!$C$3:$AC$460,$B271-2020,FALSE)</f>
        <v>53.159309999999998</v>
      </c>
      <c r="Y271" s="2">
        <f>VLOOKUP(Y$266,AURORA!$C$3:$AC$460,$B271-2020,FALSE)</f>
        <v>3496.1579999999999</v>
      </c>
      <c r="Z271" s="2">
        <f>VLOOKUP(Z$266,AURORA!$C$3:$AC$460,$B271-2020,FALSE)</f>
        <v>1.004602</v>
      </c>
      <c r="AA271" s="2">
        <f>VLOOKUP(AA$266,AURORA!$C$3:$AC$460,$B271-2020,FALSE)</f>
        <v>3432.87</v>
      </c>
      <c r="AB271" s="2">
        <f>VLOOKUP(AB$266,AURORA!$C$3:$AC$460,$B271-2020,FALSE)</f>
        <v>2907.9479999999999</v>
      </c>
      <c r="AC271" s="2">
        <f>VLOOKUP(AC$266,AURORA!$C$3:$AC$460,$B271-2020,FALSE)</f>
        <v>0.19300580000000001</v>
      </c>
      <c r="AD271" s="2">
        <f>VLOOKUP(AD$266,AURORA!$C$3:$AC$460,$B271-2020,FALSE)</f>
        <v>201.16239999999999</v>
      </c>
      <c r="AE271" s="2">
        <f>VLOOKUP(AE$266,AURORA!$C$3:$AC$460,$B271-2020,FALSE)</f>
        <v>8.442869</v>
      </c>
      <c r="AF271" s="2">
        <f>VLOOKUP(AF$266,AURORA!$C$3:$AC$460,$B271-2020,FALSE)</f>
        <v>24.723109999999998</v>
      </c>
      <c r="AG271" s="2">
        <f>VLOOKUP(AG$266,AURORA!$C$3:$AC$460,$B271-2020,FALSE)</f>
        <v>1447.317</v>
      </c>
      <c r="AH271" s="2">
        <f>VLOOKUP(AH$266,AURORA!$C$3:$AC$460,$B271-2020,FALSE)</f>
        <v>28.339179999999999</v>
      </c>
      <c r="AI271" s="2">
        <f>VLOOKUP(AI$266,AURORA!$C$3:$AC$460,$B271-2020,FALSE)</f>
        <v>695.47580000000005</v>
      </c>
      <c r="AJ271" s="2">
        <f>VLOOKUP(AJ$266,AURORA!$C$3:$AC$460,$B271-2020,FALSE)</f>
        <v>763.41930000000002</v>
      </c>
      <c r="AK271" s="2">
        <f>VLOOKUP(AK$266,AURORA!$C$3:$AC$460,$B271-2020,FALSE)</f>
        <v>328.73050000000001</v>
      </c>
      <c r="AL271" s="2">
        <f>VLOOKUP(AL$266,AURORA!$C$3:$AC$460,$B271-2020,FALSE)</f>
        <v>-2.6122899999999998</v>
      </c>
      <c r="AM271" s="2">
        <f>VLOOKUP(AM$266,AURORA!$C$3:$AC$460,$B271-2020,FALSE)</f>
        <v>-70.190169999999995</v>
      </c>
      <c r="AN271" s="2">
        <f>VLOOKUP(AN$266,AURORA!$C$3:$AC$460,$B271-2020,FALSE)</f>
        <v>2492.163</v>
      </c>
    </row>
    <row r="272" spans="2:40" x14ac:dyDescent="0.35">
      <c r="B272">
        <v>2026</v>
      </c>
      <c r="C272">
        <v>2026</v>
      </c>
      <c r="D272" s="2">
        <f t="shared" si="12"/>
        <v>25.029029999999999</v>
      </c>
      <c r="E272" s="2">
        <f t="shared" si="13"/>
        <v>1477.4559999999999</v>
      </c>
      <c r="F272" s="2">
        <f t="shared" si="14"/>
        <v>3478.8719999999998</v>
      </c>
      <c r="G272" s="2">
        <f t="shared" si="15"/>
        <v>6764.8383000000003</v>
      </c>
      <c r="H272" s="2">
        <f t="shared" si="16"/>
        <v>0</v>
      </c>
      <c r="I272" s="2">
        <f t="shared" si="17"/>
        <v>61.616325000000003</v>
      </c>
      <c r="J272" s="2"/>
      <c r="K272" s="2"/>
      <c r="L272" s="2"/>
      <c r="M272" s="6">
        <f t="shared" si="18"/>
        <v>-61.330099999999995</v>
      </c>
      <c r="N272" s="2">
        <f t="shared" si="19"/>
        <v>6998.5688</v>
      </c>
      <c r="O272" s="2">
        <f t="shared" si="20"/>
        <v>2638.2730000000001</v>
      </c>
      <c r="P272" s="2">
        <f t="shared" si="21"/>
        <v>771.25099999999998</v>
      </c>
      <c r="Q272" s="2">
        <f t="shared" si="22"/>
        <v>22154.574355000001</v>
      </c>
      <c r="R272" s="2"/>
      <c r="S272" s="2">
        <v>29076.048071584028</v>
      </c>
      <c r="T272" s="4">
        <f t="shared" si="11"/>
        <v>0.52843175204459447</v>
      </c>
      <c r="U272" s="2"/>
      <c r="V272" s="2"/>
      <c r="W272" s="2">
        <f>VLOOKUP(W$266,AURORA!$C$3:$AC$460,$B272-2020,FALSE)</f>
        <v>6512.4430000000002</v>
      </c>
      <c r="X272" s="2">
        <f>VLOOKUP(X$266,AURORA!$C$3:$AC$460,$B272-2020,FALSE)</f>
        <v>53.152610000000003</v>
      </c>
      <c r="Y272" s="2">
        <f>VLOOKUP(Y$266,AURORA!$C$3:$AC$460,$B272-2020,FALSE)</f>
        <v>3478.8719999999998</v>
      </c>
      <c r="Z272" s="2">
        <f>VLOOKUP(Z$266,AURORA!$C$3:$AC$460,$B272-2020,FALSE)</f>
        <v>1.5918669999999999</v>
      </c>
      <c r="AA272" s="2">
        <f>VLOOKUP(AA$266,AURORA!$C$3:$AC$460,$B272-2020,FALSE)</f>
        <v>3759.67</v>
      </c>
      <c r="AB272" s="2">
        <f>VLOOKUP(AB$266,AURORA!$C$3:$AC$460,$B272-2020,FALSE)</f>
        <v>2910.393</v>
      </c>
      <c r="AC272" s="2">
        <f>VLOOKUP(AC$266,AURORA!$C$3:$AC$460,$B272-2020,FALSE)</f>
        <v>0.1380837</v>
      </c>
      <c r="AD272" s="2">
        <f>VLOOKUP(AD$266,AURORA!$C$3:$AC$460,$B272-2020,FALSE)</f>
        <v>238.81960000000001</v>
      </c>
      <c r="AE272" s="2">
        <f>VLOOKUP(AE$266,AURORA!$C$3:$AC$460,$B272-2020,FALSE)</f>
        <v>8.4637150000000005</v>
      </c>
      <c r="AF272" s="2">
        <f>VLOOKUP(AF$266,AURORA!$C$3:$AC$460,$B272-2020,FALSE)</f>
        <v>25.029029999999999</v>
      </c>
      <c r="AG272" s="2">
        <f>VLOOKUP(AG$266,AURORA!$C$3:$AC$460,$B272-2020,FALSE)</f>
        <v>1477.4559999999999</v>
      </c>
      <c r="AH272" s="2">
        <f>VLOOKUP(AH$266,AURORA!$C$3:$AC$460,$B272-2020,FALSE)</f>
        <v>13.575699999999999</v>
      </c>
      <c r="AI272" s="2">
        <f>VLOOKUP(AI$266,AURORA!$C$3:$AC$460,$B272-2020,FALSE)</f>
        <v>0</v>
      </c>
      <c r="AJ272" s="2">
        <f>VLOOKUP(AJ$266,AURORA!$C$3:$AC$460,$B272-2020,FALSE)</f>
        <v>771.25099999999998</v>
      </c>
      <c r="AK272" s="2">
        <f>VLOOKUP(AK$266,AURORA!$C$3:$AC$460,$B272-2020,FALSE)</f>
        <v>328.50580000000002</v>
      </c>
      <c r="AL272" s="2">
        <f>VLOOKUP(AL$266,AURORA!$C$3:$AC$460,$B272-2020,FALSE)</f>
        <v>-2.4450799999999999</v>
      </c>
      <c r="AM272" s="2">
        <f>VLOOKUP(AM$266,AURORA!$C$3:$AC$460,$B272-2020,FALSE)</f>
        <v>-58.885019999999997</v>
      </c>
      <c r="AN272" s="2">
        <f>VLOOKUP(AN$266,AURORA!$C$3:$AC$460,$B272-2020,FALSE)</f>
        <v>2638.2730000000001</v>
      </c>
    </row>
    <row r="273" spans="2:40" x14ac:dyDescent="0.35">
      <c r="B273">
        <v>2027</v>
      </c>
      <c r="C273">
        <v>2027</v>
      </c>
      <c r="D273" s="2">
        <f t="shared" si="12"/>
        <v>24.46247</v>
      </c>
      <c r="E273" s="2">
        <f t="shared" si="13"/>
        <v>1508.453</v>
      </c>
      <c r="F273" s="2">
        <f t="shared" si="14"/>
        <v>3482.5940000000001</v>
      </c>
      <c r="G273" s="2">
        <f t="shared" si="15"/>
        <v>5089.0891019999999</v>
      </c>
      <c r="H273" s="2">
        <f t="shared" si="16"/>
        <v>0</v>
      </c>
      <c r="I273" s="2">
        <f t="shared" si="17"/>
        <v>61.120228999999995</v>
      </c>
      <c r="J273" s="2"/>
      <c r="K273" s="2"/>
      <c r="L273" s="2"/>
      <c r="M273" s="6">
        <f t="shared" si="18"/>
        <v>-81.488998000000009</v>
      </c>
      <c r="N273" s="2">
        <f t="shared" si="19"/>
        <v>7283.6149000000005</v>
      </c>
      <c r="O273" s="2">
        <f t="shared" si="20"/>
        <v>2746.701</v>
      </c>
      <c r="P273" s="2">
        <f t="shared" si="21"/>
        <v>765.85649999999998</v>
      </c>
      <c r="Q273" s="2">
        <f t="shared" si="22"/>
        <v>20880.402203000001</v>
      </c>
      <c r="R273" s="2"/>
      <c r="S273" s="2">
        <v>29068.663668562956</v>
      </c>
      <c r="T273" s="4">
        <f t="shared" si="11"/>
        <v>0.54240025653643875</v>
      </c>
      <c r="U273" s="2"/>
      <c r="V273" s="2"/>
      <c r="W273" s="2">
        <f>VLOOKUP(W$266,AURORA!$C$3:$AC$460,$B273-2020,FALSE)</f>
        <v>4844.8990000000003</v>
      </c>
      <c r="X273" s="2">
        <f>VLOOKUP(X$266,AURORA!$C$3:$AC$460,$B273-2020,FALSE)</f>
        <v>52.755229999999997</v>
      </c>
      <c r="Y273" s="2">
        <f>VLOOKUP(Y$266,AURORA!$C$3:$AC$460,$B273-2020,FALSE)</f>
        <v>3482.5940000000001</v>
      </c>
      <c r="Z273" s="2">
        <f>VLOOKUP(Z$266,AURORA!$C$3:$AC$460,$B273-2020,FALSE)</f>
        <v>1.778991</v>
      </c>
      <c r="AA273" s="2">
        <f>VLOOKUP(AA$266,AURORA!$C$3:$AC$460,$B273-2020,FALSE)</f>
        <v>4043.9160000000002</v>
      </c>
      <c r="AB273" s="2">
        <f>VLOOKUP(AB$266,AURORA!$C$3:$AC$460,$B273-2020,FALSE)</f>
        <v>2911.9279999999999</v>
      </c>
      <c r="AC273" s="2">
        <f>VLOOKUP(AC$266,AURORA!$C$3:$AC$460,$B273-2020,FALSE)</f>
        <v>0.31822820000000002</v>
      </c>
      <c r="AD273" s="2">
        <f>VLOOKUP(AD$266,AURORA!$C$3:$AC$460,$B273-2020,FALSE)</f>
        <v>235.4357</v>
      </c>
      <c r="AE273" s="2">
        <f>VLOOKUP(AE$266,AURORA!$C$3:$AC$460,$B273-2020,FALSE)</f>
        <v>8.3649989999999992</v>
      </c>
      <c r="AF273" s="2">
        <f>VLOOKUP(AF$266,AURORA!$C$3:$AC$460,$B273-2020,FALSE)</f>
        <v>24.46247</v>
      </c>
      <c r="AG273" s="2">
        <f>VLOOKUP(AG$266,AURORA!$C$3:$AC$460,$B273-2020,FALSE)</f>
        <v>1508.453</v>
      </c>
      <c r="AH273" s="2">
        <f>VLOOKUP(AH$266,AURORA!$C$3:$AC$460,$B273-2020,FALSE)</f>
        <v>8.7544020000000007</v>
      </c>
      <c r="AI273" s="2">
        <f>VLOOKUP(AI$266,AURORA!$C$3:$AC$460,$B273-2020,FALSE)</f>
        <v>0</v>
      </c>
      <c r="AJ273" s="2">
        <f>VLOOKUP(AJ$266,AURORA!$C$3:$AC$460,$B273-2020,FALSE)</f>
        <v>765.85649999999998</v>
      </c>
      <c r="AK273" s="2">
        <f>VLOOKUP(AK$266,AURORA!$C$3:$AC$460,$B273-2020,FALSE)</f>
        <v>327.77089999999998</v>
      </c>
      <c r="AL273" s="2">
        <f>VLOOKUP(AL$266,AURORA!$C$3:$AC$460,$B273-2020,FALSE)</f>
        <v>-2.9360179999999998</v>
      </c>
      <c r="AM273" s="2">
        <f>VLOOKUP(AM$266,AURORA!$C$3:$AC$460,$B273-2020,FALSE)</f>
        <v>-78.552980000000005</v>
      </c>
      <c r="AN273" s="2">
        <f>VLOOKUP(AN$266,AURORA!$C$3:$AC$460,$B273-2020,FALSE)</f>
        <v>2746.701</v>
      </c>
    </row>
    <row r="274" spans="2:40" x14ac:dyDescent="0.35">
      <c r="B274">
        <v>2028</v>
      </c>
      <c r="C274">
        <v>2028</v>
      </c>
      <c r="D274" s="2">
        <f t="shared" si="12"/>
        <v>24.363759999999999</v>
      </c>
      <c r="E274" s="2">
        <f t="shared" si="13"/>
        <v>1537.4960000000001</v>
      </c>
      <c r="F274" s="2">
        <f t="shared" si="14"/>
        <v>3486.95</v>
      </c>
      <c r="G274" s="2">
        <f t="shared" si="15"/>
        <v>4426.5843589999995</v>
      </c>
      <c r="H274" s="2">
        <f t="shared" si="16"/>
        <v>0</v>
      </c>
      <c r="I274" s="2">
        <f t="shared" si="17"/>
        <v>60.767218999999997</v>
      </c>
      <c r="J274" s="2"/>
      <c r="K274" s="2"/>
      <c r="L274" s="2"/>
      <c r="M274" s="6">
        <f t="shared" si="18"/>
        <v>-96.216532000000001</v>
      </c>
      <c r="N274" s="2">
        <f t="shared" si="19"/>
        <v>7546.8990999999996</v>
      </c>
      <c r="O274" s="2">
        <f t="shared" si="20"/>
        <v>2856.4810000000002</v>
      </c>
      <c r="P274" s="2">
        <f t="shared" si="21"/>
        <v>764.36270000000002</v>
      </c>
      <c r="Q274" s="2">
        <f t="shared" si="22"/>
        <v>20607.687606</v>
      </c>
      <c r="R274" s="2"/>
      <c r="S274" s="2">
        <v>29061.281140948333</v>
      </c>
      <c r="T274" s="4">
        <f t="shared" si="11"/>
        <v>0.55595413734993959</v>
      </c>
      <c r="U274" s="2"/>
      <c r="V274" s="2"/>
      <c r="W274" s="2">
        <f>VLOOKUP(W$266,AURORA!$C$3:$AC$460,$B274-2020,FALSE)</f>
        <v>4193.3909999999996</v>
      </c>
      <c r="X274" s="2">
        <f>VLOOKUP(X$266,AURORA!$C$3:$AC$460,$B274-2020,FALSE)</f>
        <v>52.475850000000001</v>
      </c>
      <c r="Y274" s="2">
        <f>VLOOKUP(Y$266,AURORA!$C$3:$AC$460,$B274-2020,FALSE)</f>
        <v>3486.95</v>
      </c>
      <c r="Z274" s="2">
        <f>VLOOKUP(Z$266,AURORA!$C$3:$AC$460,$B274-2020,FALSE)</f>
        <v>1.621532</v>
      </c>
      <c r="AA274" s="2">
        <f>VLOOKUP(AA$266,AURORA!$C$3:$AC$460,$B274-2020,FALSE)</f>
        <v>4317.1149999999998</v>
      </c>
      <c r="AB274" s="2">
        <f>VLOOKUP(AB$266,AURORA!$C$3:$AC$460,$B274-2020,FALSE)</f>
        <v>2905.741</v>
      </c>
      <c r="AC274" s="2">
        <f>VLOOKUP(AC$266,AURORA!$C$3:$AC$460,$B274-2020,FALSE)</f>
        <v>0.1784705</v>
      </c>
      <c r="AD274" s="2">
        <f>VLOOKUP(AD$266,AURORA!$C$3:$AC$460,$B274-2020,FALSE)</f>
        <v>226.37629999999999</v>
      </c>
      <c r="AE274" s="2">
        <f>VLOOKUP(AE$266,AURORA!$C$3:$AC$460,$B274-2020,FALSE)</f>
        <v>8.2913689999999995</v>
      </c>
      <c r="AF274" s="2">
        <f>VLOOKUP(AF$266,AURORA!$C$3:$AC$460,$B274-2020,FALSE)</f>
        <v>24.363759999999999</v>
      </c>
      <c r="AG274" s="2">
        <f>VLOOKUP(AG$266,AURORA!$C$3:$AC$460,$B274-2020,FALSE)</f>
        <v>1537.4960000000001</v>
      </c>
      <c r="AH274" s="2">
        <f>VLOOKUP(AH$266,AURORA!$C$3:$AC$460,$B274-2020,FALSE)</f>
        <v>6.8170590000000004</v>
      </c>
      <c r="AI274" s="2">
        <f>VLOOKUP(AI$266,AURORA!$C$3:$AC$460,$B274-2020,FALSE)</f>
        <v>0</v>
      </c>
      <c r="AJ274" s="2">
        <f>VLOOKUP(AJ$266,AURORA!$C$3:$AC$460,$B274-2020,FALSE)</f>
        <v>764.36270000000002</v>
      </c>
      <c r="AK274" s="2">
        <f>VLOOKUP(AK$266,AURORA!$C$3:$AC$460,$B274-2020,FALSE)</f>
        <v>324.04309999999998</v>
      </c>
      <c r="AL274" s="2">
        <f>VLOOKUP(AL$266,AURORA!$C$3:$AC$460,$B274-2020,FALSE)</f>
        <v>-2.9791919999999998</v>
      </c>
      <c r="AM274" s="2">
        <f>VLOOKUP(AM$266,AURORA!$C$3:$AC$460,$B274-2020,FALSE)</f>
        <v>-93.237340000000003</v>
      </c>
      <c r="AN274" s="2">
        <f>VLOOKUP(AN$266,AURORA!$C$3:$AC$460,$B274-2020,FALSE)</f>
        <v>2856.4810000000002</v>
      </c>
    </row>
    <row r="275" spans="2:40" x14ac:dyDescent="0.35">
      <c r="B275">
        <v>2029</v>
      </c>
      <c r="C275">
        <v>2029</v>
      </c>
      <c r="D275" s="2">
        <f t="shared" si="12"/>
        <v>23.972190000000001</v>
      </c>
      <c r="E275" s="2">
        <f t="shared" si="13"/>
        <v>1565.991</v>
      </c>
      <c r="F275" s="2">
        <f t="shared" si="14"/>
        <v>3493.0819999999999</v>
      </c>
      <c r="G275" s="2">
        <f t="shared" si="15"/>
        <v>4121.4304440000005</v>
      </c>
      <c r="H275" s="2">
        <f t="shared" si="16"/>
        <v>0</v>
      </c>
      <c r="I275" s="2">
        <f t="shared" si="17"/>
        <v>60.236573</v>
      </c>
      <c r="J275" s="2"/>
      <c r="K275" s="2"/>
      <c r="L275" s="2"/>
      <c r="M275" s="6">
        <f t="shared" si="18"/>
        <v>-85.534441000000001</v>
      </c>
      <c r="N275" s="2">
        <f t="shared" si="19"/>
        <v>7834.3485999999994</v>
      </c>
      <c r="O275" s="2">
        <f t="shared" si="20"/>
        <v>2857.1370000000002</v>
      </c>
      <c r="P275" s="2">
        <f t="shared" si="21"/>
        <v>759.72659999999996</v>
      </c>
      <c r="Q275" s="2">
        <f t="shared" si="22"/>
        <v>20630.389965999995</v>
      </c>
      <c r="R275" s="2"/>
      <c r="S275" s="2">
        <v>29053.900488263858</v>
      </c>
      <c r="T275" s="4">
        <f t="shared" si="11"/>
        <v>0.56739326062808704</v>
      </c>
      <c r="U275" s="2"/>
      <c r="V275" s="2"/>
      <c r="W275" s="2">
        <f>VLOOKUP(W$266,AURORA!$C$3:$AC$460,$B275-2020,FALSE)</f>
        <v>3927.0039999999999</v>
      </c>
      <c r="X275" s="2">
        <f>VLOOKUP(X$266,AURORA!$C$3:$AC$460,$B275-2020,FALSE)</f>
        <v>52.067340000000002</v>
      </c>
      <c r="Y275" s="2">
        <f>VLOOKUP(Y$266,AURORA!$C$3:$AC$460,$B275-2020,FALSE)</f>
        <v>3493.0819999999999</v>
      </c>
      <c r="Z275" s="2">
        <f>VLOOKUP(Z$266,AURORA!$C$3:$AC$460,$B275-2020,FALSE)</f>
        <v>1.1808650000000001</v>
      </c>
      <c r="AA275" s="2">
        <f>VLOOKUP(AA$266,AURORA!$C$3:$AC$460,$B275-2020,FALSE)</f>
        <v>4605.049</v>
      </c>
      <c r="AB275" s="2">
        <f>VLOOKUP(AB$266,AURORA!$C$3:$AC$460,$B275-2020,FALSE)</f>
        <v>2907.6329999999998</v>
      </c>
      <c r="AC275" s="2">
        <f>VLOOKUP(AC$266,AURORA!$C$3:$AC$460,$B275-2020,FALSE)</f>
        <v>0</v>
      </c>
      <c r="AD275" s="2">
        <f>VLOOKUP(AD$266,AURORA!$C$3:$AC$460,$B275-2020,FALSE)</f>
        <v>187.8725</v>
      </c>
      <c r="AE275" s="2">
        <f>VLOOKUP(AE$266,AURORA!$C$3:$AC$460,$B275-2020,FALSE)</f>
        <v>8.1692330000000002</v>
      </c>
      <c r="AF275" s="2">
        <f>VLOOKUP(AF$266,AURORA!$C$3:$AC$460,$B275-2020,FALSE)</f>
        <v>23.972190000000001</v>
      </c>
      <c r="AG275" s="2">
        <f>VLOOKUP(AG$266,AURORA!$C$3:$AC$460,$B275-2020,FALSE)</f>
        <v>1565.991</v>
      </c>
      <c r="AH275" s="2">
        <f>VLOOKUP(AH$266,AURORA!$C$3:$AC$460,$B275-2020,FALSE)</f>
        <v>6.5539440000000004</v>
      </c>
      <c r="AI275" s="2">
        <f>VLOOKUP(AI$266,AURORA!$C$3:$AC$460,$B275-2020,FALSE)</f>
        <v>0</v>
      </c>
      <c r="AJ275" s="2">
        <f>VLOOKUP(AJ$266,AURORA!$C$3:$AC$460,$B275-2020,FALSE)</f>
        <v>759.72659999999996</v>
      </c>
      <c r="AK275" s="2">
        <f>VLOOKUP(AK$266,AURORA!$C$3:$AC$460,$B275-2020,FALSE)</f>
        <v>321.66660000000002</v>
      </c>
      <c r="AL275" s="2">
        <f>VLOOKUP(AL$266,AURORA!$C$3:$AC$460,$B275-2020,FALSE)</f>
        <v>-2.6204809999999998</v>
      </c>
      <c r="AM275" s="2">
        <f>VLOOKUP(AM$266,AURORA!$C$3:$AC$460,$B275-2020,FALSE)</f>
        <v>-82.913960000000003</v>
      </c>
      <c r="AN275" s="2">
        <f>VLOOKUP(AN$266,AURORA!$C$3:$AC$460,$B275-2020,FALSE)</f>
        <v>2857.1370000000002</v>
      </c>
    </row>
    <row r="276" spans="2:40" x14ac:dyDescent="0.35">
      <c r="B276">
        <v>2030</v>
      </c>
      <c r="C276">
        <v>2030</v>
      </c>
      <c r="D276" s="2">
        <f t="shared" si="12"/>
        <v>23.762630000000001</v>
      </c>
      <c r="E276" s="2">
        <f t="shared" si="13"/>
        <v>1596.528</v>
      </c>
      <c r="F276" s="2">
        <f t="shared" si="14"/>
        <v>3497.1410000000001</v>
      </c>
      <c r="G276" s="2">
        <f t="shared" si="15"/>
        <v>3763.9832180000003</v>
      </c>
      <c r="H276" s="2">
        <f t="shared" si="16"/>
        <v>0</v>
      </c>
      <c r="I276" s="2">
        <f t="shared" si="17"/>
        <v>60.042308000000006</v>
      </c>
      <c r="J276" s="2"/>
      <c r="K276" s="2"/>
      <c r="L276" s="2"/>
      <c r="M276" s="6">
        <f t="shared" si="18"/>
        <v>-89.940070000000006</v>
      </c>
      <c r="N276" s="2">
        <f t="shared" si="19"/>
        <v>8113.2749000000003</v>
      </c>
      <c r="O276" s="2">
        <f t="shared" si="20"/>
        <v>2867.788</v>
      </c>
      <c r="P276" s="2">
        <f t="shared" si="21"/>
        <v>756.13599999999997</v>
      </c>
      <c r="Q276" s="2">
        <f t="shared" si="22"/>
        <v>20588.715985999999</v>
      </c>
      <c r="R276" s="2"/>
      <c r="S276" s="2">
        <v>29046.521710033365</v>
      </c>
      <c r="T276" s="4">
        <f t="shared" si="11"/>
        <v>0.57841590486190786</v>
      </c>
      <c r="U276" s="2"/>
      <c r="V276" s="2"/>
      <c r="W276" s="2">
        <f>VLOOKUP(W$266,AURORA!$C$3:$AC$460,$B276-2020,FALSE)</f>
        <v>3521.4540000000002</v>
      </c>
      <c r="X276" s="2">
        <f>VLOOKUP(X$266,AURORA!$C$3:$AC$460,$B276-2020,FALSE)</f>
        <v>51.914230000000003</v>
      </c>
      <c r="Y276" s="2">
        <f>VLOOKUP(Y$266,AURORA!$C$3:$AC$460,$B276-2020,FALSE)</f>
        <v>3497.1410000000001</v>
      </c>
      <c r="Z276" s="2">
        <f>VLOOKUP(Z$266,AURORA!$C$3:$AC$460,$B276-2020,FALSE)</f>
        <v>1.42746</v>
      </c>
      <c r="AA276" s="2">
        <f>VLOOKUP(AA$266,AURORA!$C$3:$AC$460,$B276-2020,FALSE)</f>
        <v>4886.1549999999997</v>
      </c>
      <c r="AB276" s="2">
        <f>VLOOKUP(AB$266,AURORA!$C$3:$AC$460,$B276-2020,FALSE)</f>
        <v>2907.3580000000002</v>
      </c>
      <c r="AC276" s="2">
        <f>VLOOKUP(AC$266,AURORA!$C$3:$AC$460,$B276-2020,FALSE)</f>
        <v>0</v>
      </c>
      <c r="AD276" s="2">
        <f>VLOOKUP(AD$266,AURORA!$C$3:$AC$460,$B276-2020,FALSE)</f>
        <v>237.7329</v>
      </c>
      <c r="AE276" s="2">
        <f>VLOOKUP(AE$266,AURORA!$C$3:$AC$460,$B276-2020,FALSE)</f>
        <v>8.1280780000000004</v>
      </c>
      <c r="AF276" s="2">
        <f>VLOOKUP(AF$266,AURORA!$C$3:$AC$460,$B276-2020,FALSE)</f>
        <v>23.762630000000001</v>
      </c>
      <c r="AG276" s="2">
        <f>VLOOKUP(AG$266,AURORA!$C$3:$AC$460,$B276-2020,FALSE)</f>
        <v>1596.528</v>
      </c>
      <c r="AH276" s="2">
        <f>VLOOKUP(AH$266,AURORA!$C$3:$AC$460,$B276-2020,FALSE)</f>
        <v>4.7963180000000003</v>
      </c>
      <c r="AI276" s="2">
        <f>VLOOKUP(AI$266,AURORA!$C$3:$AC$460,$B276-2020,FALSE)</f>
        <v>0</v>
      </c>
      <c r="AJ276" s="2">
        <f>VLOOKUP(AJ$266,AURORA!$C$3:$AC$460,$B276-2020,FALSE)</f>
        <v>756.13599999999997</v>
      </c>
      <c r="AK276" s="2">
        <f>VLOOKUP(AK$266,AURORA!$C$3:$AC$460,$B276-2020,FALSE)</f>
        <v>319.76190000000003</v>
      </c>
      <c r="AL276" s="2">
        <f>VLOOKUP(AL$266,AURORA!$C$3:$AC$460,$B276-2020,FALSE)</f>
        <v>-2.7327599999999999</v>
      </c>
      <c r="AM276" s="2">
        <f>VLOOKUP(AM$266,AURORA!$C$3:$AC$460,$B276-2020,FALSE)</f>
        <v>-87.207310000000007</v>
      </c>
      <c r="AN276" s="2">
        <f>VLOOKUP(AN$266,AURORA!$C$3:$AC$460,$B276-2020,FALSE)</f>
        <v>2867.788</v>
      </c>
    </row>
    <row r="277" spans="2:40" x14ac:dyDescent="0.35">
      <c r="B277">
        <v>2031</v>
      </c>
      <c r="C277">
        <v>2031</v>
      </c>
      <c r="D277" s="2">
        <f t="shared" si="12"/>
        <v>23.52308</v>
      </c>
      <c r="E277" s="2">
        <f t="shared" si="13"/>
        <v>1624.499</v>
      </c>
      <c r="F277" s="2">
        <f t="shared" si="14"/>
        <v>3504.585</v>
      </c>
      <c r="G277" s="2">
        <f t="shared" si="15"/>
        <v>3661.1488610000001</v>
      </c>
      <c r="H277" s="2">
        <f t="shared" si="16"/>
        <v>0</v>
      </c>
      <c r="I277" s="2">
        <f t="shared" si="17"/>
        <v>59.803953</v>
      </c>
      <c r="J277" s="2"/>
      <c r="K277" s="2"/>
      <c r="L277" s="2"/>
      <c r="M277" s="6">
        <f t="shared" si="18"/>
        <v>-94.72</v>
      </c>
      <c r="N277" s="2">
        <f t="shared" si="19"/>
        <v>8279.3108000000011</v>
      </c>
      <c r="O277" s="2">
        <f t="shared" si="20"/>
        <v>2964.0050000000001</v>
      </c>
      <c r="P277" s="2">
        <f t="shared" si="21"/>
        <v>753.5172</v>
      </c>
      <c r="Q277" s="2">
        <f t="shared" si="22"/>
        <v>20775.672894000003</v>
      </c>
      <c r="R277" s="2"/>
      <c r="S277" s="2">
        <v>29039.144805780797</v>
      </c>
      <c r="T277" s="4">
        <f t="shared" si="11"/>
        <v>0.58855042279336367</v>
      </c>
      <c r="U277" s="2"/>
      <c r="V277" s="2"/>
      <c r="W277" s="2">
        <f>VLOOKUP(W$266,AURORA!$C$3:$AC$460,$B277-2020,FALSE)</f>
        <v>3442.56</v>
      </c>
      <c r="X277" s="2">
        <f>VLOOKUP(X$266,AURORA!$C$3:$AC$460,$B277-2020,FALSE)</f>
        <v>51.745939999999997</v>
      </c>
      <c r="Y277" s="2">
        <f>VLOOKUP(Y$266,AURORA!$C$3:$AC$460,$B277-2020,FALSE)</f>
        <v>3504.585</v>
      </c>
      <c r="Z277" s="2">
        <f>VLOOKUP(Z$266,AURORA!$C$3:$AC$460,$B277-2020,FALSE)</f>
        <v>1.2912170000000001</v>
      </c>
      <c r="AA277" s="2">
        <f>VLOOKUP(AA$266,AURORA!$C$3:$AC$460,$B277-2020,FALSE)</f>
        <v>5053.098</v>
      </c>
      <c r="AB277" s="2">
        <f>VLOOKUP(AB$266,AURORA!$C$3:$AC$460,$B277-2020,FALSE)</f>
        <v>2907.02</v>
      </c>
      <c r="AC277" s="2">
        <f>VLOOKUP(AC$266,AURORA!$C$3:$AC$460,$B277-2020,FALSE)</f>
        <v>0</v>
      </c>
      <c r="AD277" s="2">
        <f>VLOOKUP(AD$266,AURORA!$C$3:$AC$460,$B277-2020,FALSE)</f>
        <v>214.001</v>
      </c>
      <c r="AE277" s="2">
        <f>VLOOKUP(AE$266,AURORA!$C$3:$AC$460,$B277-2020,FALSE)</f>
        <v>8.0580130000000008</v>
      </c>
      <c r="AF277" s="2">
        <f>VLOOKUP(AF$266,AURORA!$C$3:$AC$460,$B277-2020,FALSE)</f>
        <v>23.52308</v>
      </c>
      <c r="AG277" s="2">
        <f>VLOOKUP(AG$266,AURORA!$C$3:$AC$460,$B277-2020,FALSE)</f>
        <v>1624.499</v>
      </c>
      <c r="AH277" s="2">
        <f>VLOOKUP(AH$266,AURORA!$C$3:$AC$460,$B277-2020,FALSE)</f>
        <v>4.5878610000000002</v>
      </c>
      <c r="AI277" s="2">
        <f>VLOOKUP(AI$266,AURORA!$C$3:$AC$460,$B277-2020,FALSE)</f>
        <v>0</v>
      </c>
      <c r="AJ277" s="2">
        <f>VLOOKUP(AJ$266,AURORA!$C$3:$AC$460,$B277-2020,FALSE)</f>
        <v>753.5172</v>
      </c>
      <c r="AK277" s="2">
        <f>VLOOKUP(AK$266,AURORA!$C$3:$AC$460,$B277-2020,FALSE)</f>
        <v>319.19279999999998</v>
      </c>
      <c r="AL277" s="2">
        <f>VLOOKUP(AL$266,AURORA!$C$3:$AC$460,$B277-2020,FALSE)</f>
        <v>-2.6500499999999998</v>
      </c>
      <c r="AM277" s="2">
        <f>VLOOKUP(AM$266,AURORA!$C$3:$AC$460,$B277-2020,FALSE)</f>
        <v>-92.069950000000006</v>
      </c>
      <c r="AN277" s="2">
        <f>VLOOKUP(AN$266,AURORA!$C$3:$AC$460,$B277-2020,FALSE)</f>
        <v>2964.0050000000001</v>
      </c>
    </row>
    <row r="278" spans="2:40" x14ac:dyDescent="0.35">
      <c r="B278">
        <v>2032</v>
      </c>
      <c r="C278">
        <v>2032</v>
      </c>
      <c r="D278" s="2">
        <f t="shared" si="12"/>
        <v>23.419039999999999</v>
      </c>
      <c r="E278" s="2">
        <f t="shared" si="13"/>
        <v>1659.232</v>
      </c>
      <c r="F278" s="2">
        <f t="shared" si="14"/>
        <v>3508.9369999999999</v>
      </c>
      <c r="G278" s="2">
        <f t="shared" si="15"/>
        <v>3634.1920320000004</v>
      </c>
      <c r="H278" s="2">
        <f t="shared" si="16"/>
        <v>0</v>
      </c>
      <c r="I278" s="2">
        <f t="shared" si="17"/>
        <v>59.835813999999999</v>
      </c>
      <c r="J278" s="2"/>
      <c r="K278" s="2"/>
      <c r="L278" s="2"/>
      <c r="M278" s="6">
        <f t="shared" si="18"/>
        <v>-101.12331900000001</v>
      </c>
      <c r="N278" s="2">
        <f t="shared" si="19"/>
        <v>8455.4255000000012</v>
      </c>
      <c r="O278" s="2">
        <f t="shared" si="20"/>
        <v>3051.5749999999998</v>
      </c>
      <c r="P278" s="2">
        <f t="shared" si="21"/>
        <v>752.03319999999997</v>
      </c>
      <c r="Q278" s="2">
        <f t="shared" si="22"/>
        <v>21043.526267000001</v>
      </c>
      <c r="R278" s="2"/>
      <c r="S278" s="2">
        <v>29031.769775030221</v>
      </c>
      <c r="T278" s="4">
        <f t="shared" si="11"/>
        <v>0.59885826216331328</v>
      </c>
      <c r="U278" s="2"/>
      <c r="V278" s="2"/>
      <c r="W278" s="2">
        <f>VLOOKUP(W$266,AURORA!$C$3:$AC$460,$B278-2020,FALSE)</f>
        <v>3454.7260000000001</v>
      </c>
      <c r="X278" s="2">
        <f>VLOOKUP(X$266,AURORA!$C$3:$AC$460,$B278-2020,FALSE)</f>
        <v>51.764479999999999</v>
      </c>
      <c r="Y278" s="2">
        <f>VLOOKUP(Y$266,AURORA!$C$3:$AC$460,$B278-2020,FALSE)</f>
        <v>3508.9369999999999</v>
      </c>
      <c r="Z278" s="2">
        <f>VLOOKUP(Z$266,AURORA!$C$3:$AC$460,$B278-2020,FALSE)</f>
        <v>0.87563469999999999</v>
      </c>
      <c r="AA278" s="2">
        <f>VLOOKUP(AA$266,AURORA!$C$3:$AC$460,$B278-2020,FALSE)</f>
        <v>5224.2830000000004</v>
      </c>
      <c r="AB278" s="2">
        <f>VLOOKUP(AB$266,AURORA!$C$3:$AC$460,$B278-2020,FALSE)</f>
        <v>2909.8890000000001</v>
      </c>
      <c r="AC278" s="2">
        <f>VLOOKUP(AC$266,AURORA!$C$3:$AC$460,$B278-2020,FALSE)</f>
        <v>0</v>
      </c>
      <c r="AD278" s="2">
        <f>VLOOKUP(AD$266,AURORA!$C$3:$AC$460,$B278-2020,FALSE)</f>
        <v>174.92609999999999</v>
      </c>
      <c r="AE278" s="2">
        <f>VLOOKUP(AE$266,AURORA!$C$3:$AC$460,$B278-2020,FALSE)</f>
        <v>8.0713340000000002</v>
      </c>
      <c r="AF278" s="2">
        <f>VLOOKUP(AF$266,AURORA!$C$3:$AC$460,$B278-2020,FALSE)</f>
        <v>23.419039999999999</v>
      </c>
      <c r="AG278" s="2">
        <f>VLOOKUP(AG$266,AURORA!$C$3:$AC$460,$B278-2020,FALSE)</f>
        <v>1659.232</v>
      </c>
      <c r="AH278" s="2">
        <f>VLOOKUP(AH$266,AURORA!$C$3:$AC$460,$B278-2020,FALSE)</f>
        <v>4.5399320000000003</v>
      </c>
      <c r="AI278" s="2">
        <f>VLOOKUP(AI$266,AURORA!$C$3:$AC$460,$B278-2020,FALSE)</f>
        <v>0</v>
      </c>
      <c r="AJ278" s="2">
        <f>VLOOKUP(AJ$266,AURORA!$C$3:$AC$460,$B278-2020,FALSE)</f>
        <v>752.03319999999997</v>
      </c>
      <c r="AK278" s="2">
        <f>VLOOKUP(AK$266,AURORA!$C$3:$AC$460,$B278-2020,FALSE)</f>
        <v>321.25349999999997</v>
      </c>
      <c r="AL278" s="2">
        <f>VLOOKUP(AL$266,AURORA!$C$3:$AC$460,$B278-2020,FALSE)</f>
        <v>-2.670849</v>
      </c>
      <c r="AM278" s="2">
        <f>VLOOKUP(AM$266,AURORA!$C$3:$AC$460,$B278-2020,FALSE)</f>
        <v>-98.452470000000005</v>
      </c>
      <c r="AN278" s="2">
        <f>VLOOKUP(AN$266,AURORA!$C$3:$AC$460,$B278-2020,FALSE)</f>
        <v>3051.5749999999998</v>
      </c>
    </row>
    <row r="279" spans="2:40" x14ac:dyDescent="0.35">
      <c r="B279">
        <v>2033</v>
      </c>
      <c r="C279">
        <v>2033</v>
      </c>
      <c r="D279" s="2">
        <f t="shared" si="12"/>
        <v>23.35406</v>
      </c>
      <c r="E279" s="2">
        <f t="shared" si="13"/>
        <v>1682.461</v>
      </c>
      <c r="F279" s="2">
        <f t="shared" si="14"/>
        <v>3516.4259999999999</v>
      </c>
      <c r="G279" s="2">
        <f t="shared" si="15"/>
        <v>3537.4477019999999</v>
      </c>
      <c r="H279" s="2">
        <f t="shared" si="16"/>
        <v>0</v>
      </c>
      <c r="I279" s="2">
        <f t="shared" si="17"/>
        <v>59.452476000000004</v>
      </c>
      <c r="J279" s="2"/>
      <c r="K279" s="2"/>
      <c r="L279" s="2"/>
      <c r="M279" s="6">
        <f t="shared" si="18"/>
        <v>-111.585218</v>
      </c>
      <c r="N279" s="2">
        <f t="shared" si="19"/>
        <v>8620.6186999999991</v>
      </c>
      <c r="O279" s="2">
        <f t="shared" si="20"/>
        <v>3133.3829999999998</v>
      </c>
      <c r="P279" s="2">
        <f t="shared" si="21"/>
        <v>751.05809999999997</v>
      </c>
      <c r="Q279" s="2">
        <f t="shared" si="22"/>
        <v>21212.615819999995</v>
      </c>
      <c r="R279" s="2"/>
      <c r="S279" s="2">
        <v>29024.396617305829</v>
      </c>
      <c r="T279" s="4">
        <f t="shared" si="11"/>
        <v>0.60817161130836694</v>
      </c>
      <c r="U279" s="2"/>
      <c r="V279" s="2"/>
      <c r="W279" s="2">
        <f>VLOOKUP(W$266,AURORA!$C$3:$AC$460,$B279-2020,FALSE)</f>
        <v>3345.0430000000001</v>
      </c>
      <c r="X279" s="2">
        <f>VLOOKUP(X$266,AURORA!$C$3:$AC$460,$B279-2020,FALSE)</f>
        <v>51.441360000000003</v>
      </c>
      <c r="Y279" s="2">
        <f>VLOOKUP(Y$266,AURORA!$C$3:$AC$460,$B279-2020,FALSE)</f>
        <v>3516.4259999999999</v>
      </c>
      <c r="Z279" s="2">
        <f>VLOOKUP(Z$266,AURORA!$C$3:$AC$460,$B279-2020,FALSE)</f>
        <v>1.2655559999999999</v>
      </c>
      <c r="AA279" s="2">
        <f>VLOOKUP(AA$266,AURORA!$C$3:$AC$460,$B279-2020,FALSE)</f>
        <v>5393.6769999999997</v>
      </c>
      <c r="AB279" s="2">
        <f>VLOOKUP(AB$266,AURORA!$C$3:$AC$460,$B279-2020,FALSE)</f>
        <v>2908.9650000000001</v>
      </c>
      <c r="AC279" s="2">
        <f>VLOOKUP(AC$266,AURORA!$C$3:$AC$460,$B279-2020,FALSE)</f>
        <v>0</v>
      </c>
      <c r="AD279" s="2">
        <f>VLOOKUP(AD$266,AURORA!$C$3:$AC$460,$B279-2020,FALSE)</f>
        <v>188.6164</v>
      </c>
      <c r="AE279" s="2">
        <f>VLOOKUP(AE$266,AURORA!$C$3:$AC$460,$B279-2020,FALSE)</f>
        <v>8.0111159999999995</v>
      </c>
      <c r="AF279" s="2">
        <f>VLOOKUP(AF$266,AURORA!$C$3:$AC$460,$B279-2020,FALSE)</f>
        <v>23.35406</v>
      </c>
      <c r="AG279" s="2">
        <f>VLOOKUP(AG$266,AURORA!$C$3:$AC$460,$B279-2020,FALSE)</f>
        <v>1682.461</v>
      </c>
      <c r="AH279" s="2">
        <f>VLOOKUP(AH$266,AURORA!$C$3:$AC$460,$B279-2020,FALSE)</f>
        <v>3.7883019999999998</v>
      </c>
      <c r="AI279" s="2">
        <f>VLOOKUP(AI$266,AURORA!$C$3:$AC$460,$B279-2020,FALSE)</f>
        <v>0</v>
      </c>
      <c r="AJ279" s="2">
        <f>VLOOKUP(AJ$266,AURORA!$C$3:$AC$460,$B279-2020,FALSE)</f>
        <v>751.05809999999997</v>
      </c>
      <c r="AK279" s="2">
        <f>VLOOKUP(AK$266,AURORA!$C$3:$AC$460,$B279-2020,FALSE)</f>
        <v>317.97669999999999</v>
      </c>
      <c r="AL279" s="2">
        <f>VLOOKUP(AL$266,AURORA!$C$3:$AC$460,$B279-2020,FALSE)</f>
        <v>-2.6329180000000001</v>
      </c>
      <c r="AM279" s="2">
        <f>VLOOKUP(AM$266,AURORA!$C$3:$AC$460,$B279-2020,FALSE)</f>
        <v>-108.95229999999999</v>
      </c>
      <c r="AN279" s="2">
        <f>VLOOKUP(AN$266,AURORA!$C$3:$AC$460,$B279-2020,FALSE)</f>
        <v>3133.3829999999998</v>
      </c>
    </row>
    <row r="280" spans="2:40" x14ac:dyDescent="0.35">
      <c r="B280">
        <v>2034</v>
      </c>
      <c r="C280">
        <v>2034</v>
      </c>
      <c r="D280" s="2">
        <f t="shared" si="12"/>
        <v>23.061920000000001</v>
      </c>
      <c r="E280" s="2">
        <f t="shared" si="13"/>
        <v>1716.2529999999999</v>
      </c>
      <c r="F280" s="2">
        <f t="shared" si="14"/>
        <v>3523.1930000000002</v>
      </c>
      <c r="G280" s="2">
        <f t="shared" si="15"/>
        <v>3226.1333610000001</v>
      </c>
      <c r="H280" s="2">
        <f t="shared" si="16"/>
        <v>0</v>
      </c>
      <c r="I280" s="2">
        <f t="shared" si="17"/>
        <v>59.026474</v>
      </c>
      <c r="J280" s="2"/>
      <c r="K280" s="2"/>
      <c r="L280" s="2"/>
      <c r="M280" s="6">
        <f t="shared" si="18"/>
        <v>-124.932879</v>
      </c>
      <c r="N280" s="2">
        <f t="shared" si="19"/>
        <v>8784.6312999999991</v>
      </c>
      <c r="O280" s="2">
        <f t="shared" si="20"/>
        <v>3212.2910000000002</v>
      </c>
      <c r="P280" s="2">
        <f t="shared" si="21"/>
        <v>743.68579999999997</v>
      </c>
      <c r="Q280" s="2">
        <f t="shared" si="22"/>
        <v>21163.342976</v>
      </c>
      <c r="R280" s="2"/>
      <c r="S280" s="2">
        <v>29017.025332131932</v>
      </c>
      <c r="T280" s="4">
        <f t="shared" si="11"/>
        <v>0.6173667869105387</v>
      </c>
      <c r="U280" s="2"/>
      <c r="V280" s="2"/>
      <c r="W280" s="2">
        <f>VLOOKUP(W$266,AURORA!$C$3:$AC$460,$B280-2020,FALSE)</f>
        <v>3039.1179999999999</v>
      </c>
      <c r="X280" s="2">
        <f>VLOOKUP(X$266,AURORA!$C$3:$AC$460,$B280-2020,FALSE)</f>
        <v>51.164560000000002</v>
      </c>
      <c r="Y280" s="2">
        <f>VLOOKUP(Y$266,AURORA!$C$3:$AC$460,$B280-2020,FALSE)</f>
        <v>3523.1930000000002</v>
      </c>
      <c r="Z280" s="2">
        <f>VLOOKUP(Z$266,AURORA!$C$3:$AC$460,$B280-2020,FALSE)</f>
        <v>1.148636</v>
      </c>
      <c r="AA280" s="2">
        <f>VLOOKUP(AA$266,AURORA!$C$3:$AC$460,$B280-2020,FALSE)</f>
        <v>5561.5309999999999</v>
      </c>
      <c r="AB280" s="2">
        <f>VLOOKUP(AB$266,AURORA!$C$3:$AC$460,$B280-2020,FALSE)</f>
        <v>2905.8789999999999</v>
      </c>
      <c r="AC280" s="2">
        <f>VLOOKUP(AC$266,AURORA!$C$3:$AC$460,$B280-2020,FALSE)</f>
        <v>0</v>
      </c>
      <c r="AD280" s="2">
        <f>VLOOKUP(AD$266,AURORA!$C$3:$AC$460,$B280-2020,FALSE)</f>
        <v>183.49</v>
      </c>
      <c r="AE280" s="2">
        <f>VLOOKUP(AE$266,AURORA!$C$3:$AC$460,$B280-2020,FALSE)</f>
        <v>7.8619139999999996</v>
      </c>
      <c r="AF280" s="2">
        <f>VLOOKUP(AF$266,AURORA!$C$3:$AC$460,$B280-2020,FALSE)</f>
        <v>23.061920000000001</v>
      </c>
      <c r="AG280" s="2">
        <f>VLOOKUP(AG$266,AURORA!$C$3:$AC$460,$B280-2020,FALSE)</f>
        <v>1716.2529999999999</v>
      </c>
      <c r="AH280" s="2">
        <f>VLOOKUP(AH$266,AURORA!$C$3:$AC$460,$B280-2020,FALSE)</f>
        <v>3.5253610000000002</v>
      </c>
      <c r="AI280" s="2">
        <f>VLOOKUP(AI$266,AURORA!$C$3:$AC$460,$B280-2020,FALSE)</f>
        <v>0</v>
      </c>
      <c r="AJ280" s="2">
        <f>VLOOKUP(AJ$266,AURORA!$C$3:$AC$460,$B280-2020,FALSE)</f>
        <v>743.68579999999997</v>
      </c>
      <c r="AK280" s="2">
        <f>VLOOKUP(AK$266,AURORA!$C$3:$AC$460,$B280-2020,FALSE)</f>
        <v>317.22129999999999</v>
      </c>
      <c r="AL280" s="2">
        <f>VLOOKUP(AL$266,AURORA!$C$3:$AC$460,$B280-2020,FALSE)</f>
        <v>-2.8770790000000002</v>
      </c>
      <c r="AM280" s="2">
        <f>VLOOKUP(AM$266,AURORA!$C$3:$AC$460,$B280-2020,FALSE)</f>
        <v>-122.0558</v>
      </c>
      <c r="AN280" s="2">
        <f>VLOOKUP(AN$266,AURORA!$C$3:$AC$460,$B280-2020,FALSE)</f>
        <v>3212.2910000000002</v>
      </c>
    </row>
    <row r="281" spans="2:40" x14ac:dyDescent="0.35">
      <c r="B281">
        <v>2035</v>
      </c>
      <c r="C281">
        <v>2035</v>
      </c>
      <c r="D281" s="2">
        <f t="shared" si="12"/>
        <v>22.819019999999998</v>
      </c>
      <c r="E281" s="2">
        <f t="shared" si="13"/>
        <v>1747.758</v>
      </c>
      <c r="F281" s="2">
        <f t="shared" si="14"/>
        <v>3535.7109999999998</v>
      </c>
      <c r="G281" s="2">
        <f t="shared" si="15"/>
        <v>2925.8381470000004</v>
      </c>
      <c r="H281" s="2">
        <f t="shared" si="16"/>
        <v>0</v>
      </c>
      <c r="I281" s="2">
        <f t="shared" si="17"/>
        <v>58.197935999999999</v>
      </c>
      <c r="J281" s="2"/>
      <c r="K281" s="2"/>
      <c r="L281" s="2"/>
      <c r="M281" s="6">
        <f t="shared" si="18"/>
        <v>-139.387934</v>
      </c>
      <c r="N281" s="2">
        <f t="shared" si="19"/>
        <v>8955.3048000000017</v>
      </c>
      <c r="O281" s="2">
        <f t="shared" si="20"/>
        <v>3302.3069999999998</v>
      </c>
      <c r="P281" s="2">
        <f t="shared" si="21"/>
        <v>738.93820000000005</v>
      </c>
      <c r="Q281" s="2">
        <f t="shared" si="22"/>
        <v>21147.486169000003</v>
      </c>
      <c r="R281" s="2"/>
      <c r="S281" s="2">
        <v>29009.655919032961</v>
      </c>
      <c r="T281" s="4">
        <f t="shared" si="11"/>
        <v>0.62733694783535587</v>
      </c>
      <c r="U281" s="2"/>
      <c r="V281" s="2"/>
      <c r="W281" s="2">
        <f>VLOOKUP(W$266,AURORA!$C$3:$AC$460,$B281-2020,FALSE)</f>
        <v>2722.59</v>
      </c>
      <c r="X281" s="2">
        <f>VLOOKUP(X$266,AURORA!$C$3:$AC$460,$B281-2020,FALSE)</f>
        <v>50.464280000000002</v>
      </c>
      <c r="Y281" s="2">
        <f>VLOOKUP(Y$266,AURORA!$C$3:$AC$460,$B281-2020,FALSE)</f>
        <v>3535.7109999999998</v>
      </c>
      <c r="Z281" s="2">
        <f>VLOOKUP(Z$266,AURORA!$C$3:$AC$460,$B281-2020,FALSE)</f>
        <v>1.29559</v>
      </c>
      <c r="AA281" s="2">
        <f>VLOOKUP(AA$266,AURORA!$C$3:$AC$460,$B281-2020,FALSE)</f>
        <v>5734.8130000000001</v>
      </c>
      <c r="AB281" s="2">
        <f>VLOOKUP(AB$266,AURORA!$C$3:$AC$460,$B281-2020,FALSE)</f>
        <v>2905.085</v>
      </c>
      <c r="AC281" s="2">
        <f>VLOOKUP(AC$266,AURORA!$C$3:$AC$460,$B281-2020,FALSE)</f>
        <v>0</v>
      </c>
      <c r="AD281" s="2">
        <f>VLOOKUP(AD$266,AURORA!$C$3:$AC$460,$B281-2020,FALSE)</f>
        <v>199.4958</v>
      </c>
      <c r="AE281" s="2">
        <f>VLOOKUP(AE$266,AURORA!$C$3:$AC$460,$B281-2020,FALSE)</f>
        <v>7.7336559999999999</v>
      </c>
      <c r="AF281" s="2">
        <f>VLOOKUP(AF$266,AURORA!$C$3:$AC$460,$B281-2020,FALSE)</f>
        <v>22.819019999999998</v>
      </c>
      <c r="AG281" s="2">
        <f>VLOOKUP(AG$266,AURORA!$C$3:$AC$460,$B281-2020,FALSE)</f>
        <v>1747.758</v>
      </c>
      <c r="AH281" s="2">
        <f>VLOOKUP(AH$266,AURORA!$C$3:$AC$460,$B281-2020,FALSE)</f>
        <v>3.7523469999999999</v>
      </c>
      <c r="AI281" s="2">
        <f>VLOOKUP(AI$266,AURORA!$C$3:$AC$460,$B281-2020,FALSE)</f>
        <v>0</v>
      </c>
      <c r="AJ281" s="2">
        <f>VLOOKUP(AJ$266,AURORA!$C$3:$AC$460,$B281-2020,FALSE)</f>
        <v>738.93820000000005</v>
      </c>
      <c r="AK281" s="2">
        <f>VLOOKUP(AK$266,AURORA!$C$3:$AC$460,$B281-2020,FALSE)</f>
        <v>315.40679999999998</v>
      </c>
      <c r="AL281" s="2">
        <f>VLOOKUP(AL$266,AURORA!$C$3:$AC$460,$B281-2020,FALSE)</f>
        <v>-3.0034339999999999</v>
      </c>
      <c r="AM281" s="2">
        <f>VLOOKUP(AM$266,AURORA!$C$3:$AC$460,$B281-2020,FALSE)</f>
        <v>-136.3845</v>
      </c>
      <c r="AN281" s="2">
        <f>VLOOKUP(AN$266,AURORA!$C$3:$AC$460,$B281-2020,FALSE)</f>
        <v>3302.3069999999998</v>
      </c>
    </row>
    <row r="282" spans="2:40" x14ac:dyDescent="0.35">
      <c r="B282">
        <v>2036</v>
      </c>
      <c r="C282">
        <v>2036</v>
      </c>
      <c r="D282" s="2">
        <f t="shared" si="12"/>
        <v>22.502600000000001</v>
      </c>
      <c r="E282" s="2">
        <f t="shared" si="13"/>
        <v>1783.088</v>
      </c>
      <c r="F282" s="2">
        <f t="shared" si="14"/>
        <v>3545.8069999999998</v>
      </c>
      <c r="G282" s="2">
        <f t="shared" si="15"/>
        <v>2657.5767310000001</v>
      </c>
      <c r="H282" s="2">
        <f t="shared" si="16"/>
        <v>0</v>
      </c>
      <c r="I282" s="2">
        <f t="shared" si="17"/>
        <v>57.311053999999999</v>
      </c>
      <c r="J282" s="2"/>
      <c r="K282" s="2"/>
      <c r="L282" s="2"/>
      <c r="M282" s="6">
        <f t="shared" si="18"/>
        <v>-151.85336599999999</v>
      </c>
      <c r="N282" s="2">
        <f t="shared" si="19"/>
        <v>9083.9090999999989</v>
      </c>
      <c r="O282" s="2">
        <f t="shared" si="20"/>
        <v>3679.2109999999998</v>
      </c>
      <c r="P282" s="2">
        <f t="shared" si="21"/>
        <v>727.19470000000001</v>
      </c>
      <c r="Q282" s="2">
        <f t="shared" si="22"/>
        <v>21404.746818999996</v>
      </c>
      <c r="R282" s="2"/>
      <c r="S282" s="2">
        <v>29002.288377533467</v>
      </c>
      <c r="T282" s="4">
        <f t="shared" si="11"/>
        <v>0.64562724307317088</v>
      </c>
      <c r="U282" s="2"/>
      <c r="V282" s="2"/>
      <c r="W282" s="2">
        <f>VLOOKUP(W$266,AURORA!$C$3:$AC$460,$B282-2020,FALSE)</f>
        <v>2498.25</v>
      </c>
      <c r="X282" s="2">
        <f>VLOOKUP(X$266,AURORA!$C$3:$AC$460,$B282-2020,FALSE)</f>
        <v>49.783749999999998</v>
      </c>
      <c r="Y282" s="2">
        <f>VLOOKUP(Y$266,AURORA!$C$3:$AC$460,$B282-2020,FALSE)</f>
        <v>3545.8069999999998</v>
      </c>
      <c r="Z282" s="2">
        <f>VLOOKUP(Z$266,AURORA!$C$3:$AC$460,$B282-2020,FALSE)</f>
        <v>0.86796989999999996</v>
      </c>
      <c r="AA282" s="2">
        <f>VLOOKUP(AA$266,AURORA!$C$3:$AC$460,$B282-2020,FALSE)</f>
        <v>5869.268</v>
      </c>
      <c r="AB282" s="2">
        <f>VLOOKUP(AB$266,AURORA!$C$3:$AC$460,$B282-2020,FALSE)</f>
        <v>2902.7469999999998</v>
      </c>
      <c r="AC282" s="2">
        <f>VLOOKUP(AC$266,AURORA!$C$3:$AC$460,$B282-2020,FALSE)</f>
        <v>0</v>
      </c>
      <c r="AD282" s="2">
        <f>VLOOKUP(AD$266,AURORA!$C$3:$AC$460,$B282-2020,FALSE)</f>
        <v>155.95349999999999</v>
      </c>
      <c r="AE282" s="2">
        <f>VLOOKUP(AE$266,AURORA!$C$3:$AC$460,$B282-2020,FALSE)</f>
        <v>7.527304</v>
      </c>
      <c r="AF282" s="2">
        <f>VLOOKUP(AF$266,AURORA!$C$3:$AC$460,$B282-2020,FALSE)</f>
        <v>22.502600000000001</v>
      </c>
      <c r="AG282" s="2">
        <f>VLOOKUP(AG$266,AURORA!$C$3:$AC$460,$B282-2020,FALSE)</f>
        <v>1783.088</v>
      </c>
      <c r="AH282" s="2">
        <f>VLOOKUP(AH$266,AURORA!$C$3:$AC$460,$B282-2020,FALSE)</f>
        <v>3.3732310000000001</v>
      </c>
      <c r="AI282" s="2">
        <f>VLOOKUP(AI$266,AURORA!$C$3:$AC$460,$B282-2020,FALSE)</f>
        <v>0</v>
      </c>
      <c r="AJ282" s="2">
        <f>VLOOKUP(AJ$266,AURORA!$C$3:$AC$460,$B282-2020,FALSE)</f>
        <v>727.19470000000001</v>
      </c>
      <c r="AK282" s="2">
        <f>VLOOKUP(AK$266,AURORA!$C$3:$AC$460,$B282-2020,FALSE)</f>
        <v>311.89409999999998</v>
      </c>
      <c r="AL282" s="2">
        <f>VLOOKUP(AL$266,AURORA!$C$3:$AC$460,$B282-2020,FALSE)</f>
        <v>-3.0149659999999998</v>
      </c>
      <c r="AM282" s="2">
        <f>VLOOKUP(AM$266,AURORA!$C$3:$AC$460,$B282-2020,FALSE)</f>
        <v>-148.83840000000001</v>
      </c>
      <c r="AN282" s="2">
        <f>VLOOKUP(AN$266,AURORA!$C$3:$AC$460,$B282-2020,FALSE)</f>
        <v>3679.2109999999998</v>
      </c>
    </row>
    <row r="283" spans="2:40" x14ac:dyDescent="0.35">
      <c r="B283">
        <v>2037</v>
      </c>
      <c r="C283">
        <v>2037</v>
      </c>
      <c r="D283" s="2">
        <f t="shared" si="12"/>
        <v>22.308630000000001</v>
      </c>
      <c r="E283" s="2">
        <f t="shared" si="13"/>
        <v>1818.7249999999999</v>
      </c>
      <c r="F283" s="2">
        <f t="shared" si="14"/>
        <v>3558.7170000000001</v>
      </c>
      <c r="G283" s="2">
        <f t="shared" si="15"/>
        <v>2300.434377</v>
      </c>
      <c r="H283" s="2">
        <f t="shared" si="16"/>
        <v>0</v>
      </c>
      <c r="I283" s="2">
        <f t="shared" si="17"/>
        <v>56.847746999999998</v>
      </c>
      <c r="J283" s="2"/>
      <c r="K283" s="2"/>
      <c r="L283" s="2"/>
      <c r="M283" s="6">
        <f t="shared" si="18"/>
        <v>-175.963302</v>
      </c>
      <c r="N283" s="2">
        <f t="shared" si="19"/>
        <v>9231.3135000000002</v>
      </c>
      <c r="O283" s="2">
        <f t="shared" si="20"/>
        <v>4067.6860000000001</v>
      </c>
      <c r="P283" s="2">
        <f t="shared" si="21"/>
        <v>720.05610000000001</v>
      </c>
      <c r="Q283" s="2">
        <f t="shared" si="22"/>
        <v>21600.125052000003</v>
      </c>
      <c r="R283" s="2"/>
      <c r="S283" s="2">
        <v>28994.922707158119</v>
      </c>
      <c r="T283" s="4">
        <f t="shared" si="11"/>
        <v>0.66485371386214798</v>
      </c>
      <c r="U283" s="2"/>
      <c r="V283" s="2"/>
      <c r="W283" s="2">
        <f>VLOOKUP(W$266,AURORA!$C$3:$AC$460,$B283-2020,FALSE)</f>
        <v>2132.3000000000002</v>
      </c>
      <c r="X283" s="2">
        <f>VLOOKUP(X$266,AURORA!$C$3:$AC$460,$B283-2020,FALSE)</f>
        <v>49.385219999999997</v>
      </c>
      <c r="Y283" s="2">
        <f>VLOOKUP(Y$266,AURORA!$C$3:$AC$460,$B283-2020,FALSE)</f>
        <v>3558.7170000000001</v>
      </c>
      <c r="Z283" s="2">
        <f>VLOOKUP(Z$266,AURORA!$C$3:$AC$460,$B283-2020,FALSE)</f>
        <v>0.94282200000000005</v>
      </c>
      <c r="AA283" s="2">
        <f>VLOOKUP(AA$266,AURORA!$C$3:$AC$460,$B283-2020,FALSE)</f>
        <v>6016.0529999999999</v>
      </c>
      <c r="AB283" s="2">
        <f>VLOOKUP(AB$266,AURORA!$C$3:$AC$460,$B283-2020,FALSE)</f>
        <v>2905.5189999999998</v>
      </c>
      <c r="AC283" s="2">
        <f>VLOOKUP(AC$266,AURORA!$C$3:$AC$460,$B283-2020,FALSE)</f>
        <v>0</v>
      </c>
      <c r="AD283" s="2">
        <f>VLOOKUP(AD$266,AURORA!$C$3:$AC$460,$B283-2020,FALSE)</f>
        <v>165.5427</v>
      </c>
      <c r="AE283" s="2">
        <f>VLOOKUP(AE$266,AURORA!$C$3:$AC$460,$B283-2020,FALSE)</f>
        <v>7.4625269999999997</v>
      </c>
      <c r="AF283" s="2">
        <f>VLOOKUP(AF$266,AURORA!$C$3:$AC$460,$B283-2020,FALSE)</f>
        <v>22.308630000000001</v>
      </c>
      <c r="AG283" s="2">
        <f>VLOOKUP(AG$266,AURORA!$C$3:$AC$460,$B283-2020,FALSE)</f>
        <v>1818.7249999999999</v>
      </c>
      <c r="AH283" s="2">
        <f>VLOOKUP(AH$266,AURORA!$C$3:$AC$460,$B283-2020,FALSE)</f>
        <v>2.5916769999999998</v>
      </c>
      <c r="AI283" s="2">
        <f>VLOOKUP(AI$266,AURORA!$C$3:$AC$460,$B283-2020,FALSE)</f>
        <v>0</v>
      </c>
      <c r="AJ283" s="2">
        <f>VLOOKUP(AJ$266,AURORA!$C$3:$AC$460,$B283-2020,FALSE)</f>
        <v>720.05610000000001</v>
      </c>
      <c r="AK283" s="2">
        <f>VLOOKUP(AK$266,AURORA!$C$3:$AC$460,$B283-2020,FALSE)</f>
        <v>309.74149999999997</v>
      </c>
      <c r="AL283" s="2">
        <f>VLOOKUP(AL$266,AURORA!$C$3:$AC$460,$B283-2020,FALSE)</f>
        <v>-3.2683019999999998</v>
      </c>
      <c r="AM283" s="2">
        <f>VLOOKUP(AM$266,AURORA!$C$3:$AC$460,$B283-2020,FALSE)</f>
        <v>-172.69499999999999</v>
      </c>
      <c r="AN283" s="2">
        <f>VLOOKUP(AN$266,AURORA!$C$3:$AC$460,$B283-2020,FALSE)</f>
        <v>4067.6860000000001</v>
      </c>
    </row>
    <row r="284" spans="2:40" x14ac:dyDescent="0.35">
      <c r="B284">
        <v>2038</v>
      </c>
      <c r="C284">
        <v>2038</v>
      </c>
      <c r="D284" s="2">
        <f t="shared" si="12"/>
        <v>22.044599999999999</v>
      </c>
      <c r="E284" s="2">
        <f t="shared" si="13"/>
        <v>1866.7329999999999</v>
      </c>
      <c r="F284" s="2">
        <f t="shared" si="14"/>
        <v>3569.8820000000001</v>
      </c>
      <c r="G284" s="2">
        <f t="shared" si="15"/>
        <v>2081.4944369999998</v>
      </c>
      <c r="H284" s="2">
        <f t="shared" si="16"/>
        <v>0</v>
      </c>
      <c r="I284" s="2">
        <f t="shared" si="17"/>
        <v>56.444622999999993</v>
      </c>
      <c r="J284" s="2"/>
      <c r="K284" s="2"/>
      <c r="L284" s="2"/>
      <c r="M284" s="6">
        <f t="shared" si="18"/>
        <v>-192.46881300000001</v>
      </c>
      <c r="N284" s="2">
        <f t="shared" si="19"/>
        <v>9381.6756000000005</v>
      </c>
      <c r="O284" s="2">
        <f t="shared" si="20"/>
        <v>4447.7929999999997</v>
      </c>
      <c r="P284" s="2">
        <f t="shared" si="21"/>
        <v>710.56799999999998</v>
      </c>
      <c r="Q284" s="2">
        <f t="shared" si="22"/>
        <v>21944.166446999996</v>
      </c>
      <c r="R284" s="2"/>
      <c r="S284" s="2">
        <v>28987.558907431714</v>
      </c>
      <c r="T284" s="4">
        <f t="shared" si="11"/>
        <v>0.68445319846899355</v>
      </c>
      <c r="U284" s="2"/>
      <c r="V284" s="2"/>
      <c r="W284" s="2">
        <f>VLOOKUP(W$266,AURORA!$C$3:$AC$460,$B284-2020,FALSE)</f>
        <v>1894.633</v>
      </c>
      <c r="X284" s="2">
        <f>VLOOKUP(X$266,AURORA!$C$3:$AC$460,$B284-2020,FALSE)</f>
        <v>49.074219999999997</v>
      </c>
      <c r="Y284" s="2">
        <f>VLOOKUP(Y$266,AURORA!$C$3:$AC$460,$B284-2020,FALSE)</f>
        <v>3569.8820000000001</v>
      </c>
      <c r="Z284" s="2">
        <f>VLOOKUP(Z$266,AURORA!$C$3:$AC$460,$B284-2020,FALSE)</f>
        <v>1.0376939999999999</v>
      </c>
      <c r="AA284" s="2">
        <f>VLOOKUP(AA$266,AURORA!$C$3:$AC$460,$B284-2020,FALSE)</f>
        <v>6169.375</v>
      </c>
      <c r="AB284" s="2">
        <f>VLOOKUP(AB$266,AURORA!$C$3:$AC$460,$B284-2020,FALSE)</f>
        <v>2905</v>
      </c>
      <c r="AC284" s="2">
        <f>VLOOKUP(AC$266,AURORA!$C$3:$AC$460,$B284-2020,FALSE)</f>
        <v>0</v>
      </c>
      <c r="AD284" s="2">
        <f>VLOOKUP(AD$266,AURORA!$C$3:$AC$460,$B284-2020,FALSE)</f>
        <v>184.7627</v>
      </c>
      <c r="AE284" s="2">
        <f>VLOOKUP(AE$266,AURORA!$C$3:$AC$460,$B284-2020,FALSE)</f>
        <v>7.3704029999999996</v>
      </c>
      <c r="AF284" s="2">
        <f>VLOOKUP(AF$266,AURORA!$C$3:$AC$460,$B284-2020,FALSE)</f>
        <v>22.044599999999999</v>
      </c>
      <c r="AG284" s="2">
        <f>VLOOKUP(AG$266,AURORA!$C$3:$AC$460,$B284-2020,FALSE)</f>
        <v>1866.7329999999999</v>
      </c>
      <c r="AH284" s="2">
        <f>VLOOKUP(AH$266,AURORA!$C$3:$AC$460,$B284-2020,FALSE)</f>
        <v>2.0987369999999999</v>
      </c>
      <c r="AI284" s="2">
        <f>VLOOKUP(AI$266,AURORA!$C$3:$AC$460,$B284-2020,FALSE)</f>
        <v>0</v>
      </c>
      <c r="AJ284" s="2">
        <f>VLOOKUP(AJ$266,AURORA!$C$3:$AC$460,$B284-2020,FALSE)</f>
        <v>710.56799999999998</v>
      </c>
      <c r="AK284" s="2">
        <f>VLOOKUP(AK$266,AURORA!$C$3:$AC$460,$B284-2020,FALSE)</f>
        <v>307.30059999999997</v>
      </c>
      <c r="AL284" s="2">
        <f>VLOOKUP(AL$266,AURORA!$C$3:$AC$460,$B284-2020,FALSE)</f>
        <v>-3.532613</v>
      </c>
      <c r="AM284" s="2">
        <f>VLOOKUP(AM$266,AURORA!$C$3:$AC$460,$B284-2020,FALSE)</f>
        <v>-188.93620000000001</v>
      </c>
      <c r="AN284" s="2">
        <f>VLOOKUP(AN$266,AURORA!$C$3:$AC$460,$B284-2020,FALSE)</f>
        <v>4447.7929999999997</v>
      </c>
    </row>
    <row r="285" spans="2:40" x14ac:dyDescent="0.35">
      <c r="B285">
        <v>2039</v>
      </c>
      <c r="C285">
        <v>2039</v>
      </c>
      <c r="D285" s="2">
        <f t="shared" si="12"/>
        <v>21.785270000000001</v>
      </c>
      <c r="E285" s="2">
        <f t="shared" si="13"/>
        <v>1907.0809999999999</v>
      </c>
      <c r="F285" s="2">
        <f t="shared" si="14"/>
        <v>3580.7080000000001</v>
      </c>
      <c r="G285" s="2">
        <f t="shared" si="15"/>
        <v>1971.2897690000002</v>
      </c>
      <c r="H285" s="2">
        <f t="shared" si="16"/>
        <v>0</v>
      </c>
      <c r="I285" s="2">
        <f t="shared" si="17"/>
        <v>55.828178000000001</v>
      </c>
      <c r="J285" s="2"/>
      <c r="K285" s="2"/>
      <c r="L285" s="2"/>
      <c r="M285" s="6">
        <f t="shared" si="18"/>
        <v>-198.438931</v>
      </c>
      <c r="N285" s="2">
        <f t="shared" si="19"/>
        <v>9521.2191000000003</v>
      </c>
      <c r="O285" s="2">
        <f t="shared" si="20"/>
        <v>4528.9070000000002</v>
      </c>
      <c r="P285" s="2">
        <f t="shared" si="21"/>
        <v>702.16380000000004</v>
      </c>
      <c r="Q285" s="2">
        <f t="shared" si="22"/>
        <v>22090.543185999999</v>
      </c>
      <c r="R285" s="2"/>
      <c r="S285" s="2">
        <v>28980.196977879164</v>
      </c>
      <c r="T285" s="4">
        <f t="shared" si="11"/>
        <v>0.69348970134124943</v>
      </c>
      <c r="U285" s="2"/>
      <c r="V285" s="2"/>
      <c r="W285" s="2">
        <f>VLOOKUP(W$266,AURORA!$C$3:$AC$460,$B285-2020,FALSE)</f>
        <v>1795.0250000000001</v>
      </c>
      <c r="X285" s="2">
        <f>VLOOKUP(X$266,AURORA!$C$3:$AC$460,$B285-2020,FALSE)</f>
        <v>48.601289999999999</v>
      </c>
      <c r="Y285" s="2">
        <f>VLOOKUP(Y$266,AURORA!$C$3:$AC$460,$B285-2020,FALSE)</f>
        <v>3580.7080000000001</v>
      </c>
      <c r="Z285" s="2">
        <f>VLOOKUP(Z$266,AURORA!$C$3:$AC$460,$B285-2020,FALSE)</f>
        <v>1.028843</v>
      </c>
      <c r="AA285" s="2">
        <f>VLOOKUP(AA$266,AURORA!$C$3:$AC$460,$B285-2020,FALSE)</f>
        <v>6312.933</v>
      </c>
      <c r="AB285" s="2">
        <f>VLOOKUP(AB$266,AURORA!$C$3:$AC$460,$B285-2020,FALSE)</f>
        <v>2903.1840000000002</v>
      </c>
      <c r="AC285" s="2">
        <f>VLOOKUP(AC$266,AURORA!$C$3:$AC$460,$B285-2020,FALSE)</f>
        <v>0</v>
      </c>
      <c r="AD285" s="2">
        <f>VLOOKUP(AD$266,AURORA!$C$3:$AC$460,$B285-2020,FALSE)</f>
        <v>174.48609999999999</v>
      </c>
      <c r="AE285" s="2">
        <f>VLOOKUP(AE$266,AURORA!$C$3:$AC$460,$B285-2020,FALSE)</f>
        <v>7.2268879999999998</v>
      </c>
      <c r="AF285" s="2">
        <f>VLOOKUP(AF$266,AURORA!$C$3:$AC$460,$B285-2020,FALSE)</f>
        <v>21.785270000000001</v>
      </c>
      <c r="AG285" s="2">
        <f>VLOOKUP(AG$266,AURORA!$C$3:$AC$460,$B285-2020,FALSE)</f>
        <v>1907.0809999999999</v>
      </c>
      <c r="AH285" s="2">
        <f>VLOOKUP(AH$266,AURORA!$C$3:$AC$460,$B285-2020,FALSE)</f>
        <v>1.7786690000000001</v>
      </c>
      <c r="AI285" s="2">
        <f>VLOOKUP(AI$266,AURORA!$C$3:$AC$460,$B285-2020,FALSE)</f>
        <v>0</v>
      </c>
      <c r="AJ285" s="2">
        <f>VLOOKUP(AJ$266,AURORA!$C$3:$AC$460,$B285-2020,FALSE)</f>
        <v>702.16380000000004</v>
      </c>
      <c r="AK285" s="2">
        <f>VLOOKUP(AK$266,AURORA!$C$3:$AC$460,$B285-2020,FALSE)</f>
        <v>305.10210000000001</v>
      </c>
      <c r="AL285" s="2">
        <f>VLOOKUP(AL$266,AURORA!$C$3:$AC$460,$B285-2020,FALSE)</f>
        <v>-3.608231</v>
      </c>
      <c r="AM285" s="2">
        <f>VLOOKUP(AM$266,AURORA!$C$3:$AC$460,$B285-2020,FALSE)</f>
        <v>-194.83070000000001</v>
      </c>
      <c r="AN285" s="2">
        <f>VLOOKUP(AN$266,AURORA!$C$3:$AC$460,$B285-2020,FALSE)</f>
        <v>4528.9070000000002</v>
      </c>
    </row>
    <row r="286" spans="2:40" x14ac:dyDescent="0.35">
      <c r="B286">
        <v>2040</v>
      </c>
      <c r="C286">
        <v>2040</v>
      </c>
      <c r="D286" s="2">
        <f t="shared" si="12"/>
        <v>21.326429999999998</v>
      </c>
      <c r="E286" s="2">
        <f t="shared" si="13"/>
        <v>1962.079</v>
      </c>
      <c r="F286" s="2">
        <f t="shared" si="14"/>
        <v>3592.4859999999999</v>
      </c>
      <c r="G286" s="2">
        <f t="shared" si="15"/>
        <v>1822.1292759999999</v>
      </c>
      <c r="H286" s="2">
        <f t="shared" si="16"/>
        <v>0</v>
      </c>
      <c r="I286" s="2">
        <f t="shared" si="17"/>
        <v>54.932029999999997</v>
      </c>
      <c r="J286" s="2"/>
      <c r="K286" s="2"/>
      <c r="L286" s="2"/>
      <c r="M286" s="6">
        <f t="shared" si="18"/>
        <v>-213.83698899999999</v>
      </c>
      <c r="N286" s="2">
        <f t="shared" si="19"/>
        <v>9654.8353000000006</v>
      </c>
      <c r="O286" s="2">
        <f t="shared" si="20"/>
        <v>4620.8580000000002</v>
      </c>
      <c r="P286" s="2">
        <f t="shared" si="21"/>
        <v>696.00229999999999</v>
      </c>
      <c r="Q286" s="2">
        <f t="shared" si="22"/>
        <v>22210.811346999999</v>
      </c>
      <c r="R286" s="2"/>
      <c r="S286" s="2">
        <v>28972.836918025507</v>
      </c>
      <c r="T286" s="4">
        <f t="shared" si="11"/>
        <v>0.7029810611444961</v>
      </c>
      <c r="U286" s="2"/>
      <c r="V286" s="2"/>
      <c r="W286" s="2">
        <f>VLOOKUP(W$266,AURORA!$C$3:$AC$460,$B286-2020,FALSE)</f>
        <v>1647.9059999999999</v>
      </c>
      <c r="X286" s="2">
        <f>VLOOKUP(X$266,AURORA!$C$3:$AC$460,$B286-2020,FALSE)</f>
        <v>47.895359999999997</v>
      </c>
      <c r="Y286" s="2">
        <f>VLOOKUP(Y$266,AURORA!$C$3:$AC$460,$B286-2020,FALSE)</f>
        <v>3592.4859999999999</v>
      </c>
      <c r="Z286" s="2">
        <f>VLOOKUP(Z$266,AURORA!$C$3:$AC$460,$B286-2020,FALSE)</f>
        <v>1.0754539999999999</v>
      </c>
      <c r="AA286" s="2">
        <f>VLOOKUP(AA$266,AURORA!$C$3:$AC$460,$B286-2020,FALSE)</f>
        <v>6455.8530000000001</v>
      </c>
      <c r="AB286" s="2">
        <f>VLOOKUP(AB$266,AURORA!$C$3:$AC$460,$B286-2020,FALSE)</f>
        <v>2895.8980000000001</v>
      </c>
      <c r="AC286" s="2">
        <f>VLOOKUP(AC$266,AURORA!$C$3:$AC$460,$B286-2020,FALSE)</f>
        <v>0</v>
      </c>
      <c r="AD286" s="2">
        <f>VLOOKUP(AD$266,AURORA!$C$3:$AC$460,$B286-2020,FALSE)</f>
        <v>172.6233</v>
      </c>
      <c r="AE286" s="2">
        <f>VLOOKUP(AE$266,AURORA!$C$3:$AC$460,$B286-2020,FALSE)</f>
        <v>7.03667</v>
      </c>
      <c r="AF286" s="2">
        <f>VLOOKUP(AF$266,AURORA!$C$3:$AC$460,$B286-2020,FALSE)</f>
        <v>21.326429999999998</v>
      </c>
      <c r="AG286" s="2">
        <f>VLOOKUP(AG$266,AURORA!$C$3:$AC$460,$B286-2020,FALSE)</f>
        <v>1962.079</v>
      </c>
      <c r="AH286" s="2">
        <f>VLOOKUP(AH$266,AURORA!$C$3:$AC$460,$B286-2020,FALSE)</f>
        <v>1.5999760000000001</v>
      </c>
      <c r="AI286" s="2">
        <f>VLOOKUP(AI$266,AURORA!$C$3:$AC$460,$B286-2020,FALSE)</f>
        <v>0</v>
      </c>
      <c r="AJ286" s="2">
        <f>VLOOKUP(AJ$266,AURORA!$C$3:$AC$460,$B286-2020,FALSE)</f>
        <v>696.00229999999999</v>
      </c>
      <c r="AK286" s="2">
        <f>VLOOKUP(AK$266,AURORA!$C$3:$AC$460,$B286-2020,FALSE)</f>
        <v>303.08429999999998</v>
      </c>
      <c r="AL286" s="2">
        <f>VLOOKUP(AL$266,AURORA!$C$3:$AC$460,$B286-2020,FALSE)</f>
        <v>-3.7814890000000001</v>
      </c>
      <c r="AM286" s="2">
        <f>VLOOKUP(AM$266,AURORA!$C$3:$AC$460,$B286-2020,FALSE)</f>
        <v>-210.05549999999999</v>
      </c>
      <c r="AN286" s="2">
        <f>VLOOKUP(AN$266,AURORA!$C$3:$AC$460,$B286-2020,FALSE)</f>
        <v>4620.8580000000002</v>
      </c>
    </row>
    <row r="287" spans="2:40" x14ac:dyDescent="0.35">
      <c r="B287">
        <v>2041</v>
      </c>
      <c r="C287">
        <v>2041</v>
      </c>
      <c r="D287" s="2">
        <f t="shared" si="12"/>
        <v>21.123830000000002</v>
      </c>
      <c r="E287" s="2">
        <f t="shared" si="13"/>
        <v>2012.7070000000001</v>
      </c>
      <c r="F287" s="2">
        <f t="shared" si="14"/>
        <v>3605.4059999999999</v>
      </c>
      <c r="G287" s="2">
        <f t="shared" si="15"/>
        <v>1668.2877396000001</v>
      </c>
      <c r="H287" s="2">
        <f t="shared" si="16"/>
        <v>0</v>
      </c>
      <c r="I287" s="2">
        <f t="shared" si="17"/>
        <v>54.558943999999997</v>
      </c>
      <c r="J287" s="2"/>
      <c r="K287" s="2"/>
      <c r="L287" s="2"/>
      <c r="M287" s="6">
        <f t="shared" si="18"/>
        <v>-226.446372</v>
      </c>
      <c r="N287" s="2">
        <f t="shared" si="19"/>
        <v>9814.2379000000001</v>
      </c>
      <c r="O287" s="2">
        <f t="shared" si="20"/>
        <v>4760.9340000000002</v>
      </c>
      <c r="P287" s="2">
        <f t="shared" si="21"/>
        <v>685.8229</v>
      </c>
      <c r="Q287" s="2">
        <f t="shared" si="22"/>
        <v>22396.631941600001</v>
      </c>
      <c r="R287" s="2"/>
      <c r="S287" s="2">
        <v>28965.478727395897</v>
      </c>
      <c r="T287" s="4">
        <f t="shared" si="11"/>
        <v>0.71489308244765393</v>
      </c>
      <c r="U287" s="2"/>
      <c r="V287" s="2"/>
      <c r="W287" s="2">
        <f>VLOOKUP(W$266,AURORA!$C$3:$AC$460,$B287-2020,FALSE)</f>
        <v>1463.1980000000001</v>
      </c>
      <c r="X287" s="2">
        <f>VLOOKUP(X$266,AURORA!$C$3:$AC$460,$B287-2020,FALSE)</f>
        <v>47.606499999999997</v>
      </c>
      <c r="Y287" s="2">
        <f>VLOOKUP(Y$266,AURORA!$C$3:$AC$460,$B287-2020,FALSE)</f>
        <v>3605.4059999999999</v>
      </c>
      <c r="Z287" s="2">
        <f>VLOOKUP(Z$266,AURORA!$C$3:$AC$460,$B287-2020,FALSE)</f>
        <v>1.06372</v>
      </c>
      <c r="AA287" s="2">
        <f>VLOOKUP(AA$266,AURORA!$C$3:$AC$460,$B287-2020,FALSE)</f>
        <v>6620.85</v>
      </c>
      <c r="AB287" s="2">
        <f>VLOOKUP(AB$266,AURORA!$C$3:$AC$460,$B287-2020,FALSE)</f>
        <v>2896.2</v>
      </c>
      <c r="AC287" s="2">
        <f>VLOOKUP(AC$266,AURORA!$C$3:$AC$460,$B287-2020,FALSE)</f>
        <v>0</v>
      </c>
      <c r="AD287" s="2">
        <f>VLOOKUP(AD$266,AURORA!$C$3:$AC$460,$B287-2020,FALSE)</f>
        <v>204.18780000000001</v>
      </c>
      <c r="AE287" s="2">
        <f>VLOOKUP(AE$266,AURORA!$C$3:$AC$460,$B287-2020,FALSE)</f>
        <v>6.9524439999999998</v>
      </c>
      <c r="AF287" s="2">
        <f>VLOOKUP(AF$266,AURORA!$C$3:$AC$460,$B287-2020,FALSE)</f>
        <v>21.123830000000002</v>
      </c>
      <c r="AG287" s="2">
        <f>VLOOKUP(AG$266,AURORA!$C$3:$AC$460,$B287-2020,FALSE)</f>
        <v>2012.7070000000001</v>
      </c>
      <c r="AH287" s="2">
        <f>VLOOKUP(AH$266,AURORA!$C$3:$AC$460,$B287-2020,FALSE)</f>
        <v>0.90193959999999995</v>
      </c>
      <c r="AI287" s="2">
        <f>VLOOKUP(AI$266,AURORA!$C$3:$AC$460,$B287-2020,FALSE)</f>
        <v>0</v>
      </c>
      <c r="AJ287" s="2">
        <f>VLOOKUP(AJ$266,AURORA!$C$3:$AC$460,$B287-2020,FALSE)</f>
        <v>685.8229</v>
      </c>
      <c r="AK287" s="2">
        <f>VLOOKUP(AK$266,AURORA!$C$3:$AC$460,$B287-2020,FALSE)</f>
        <v>297.18790000000001</v>
      </c>
      <c r="AL287" s="2">
        <f>VLOOKUP(AL$266,AURORA!$C$3:$AC$460,$B287-2020,FALSE)</f>
        <v>-3.917872</v>
      </c>
      <c r="AM287" s="2">
        <f>VLOOKUP(AM$266,AURORA!$C$3:$AC$460,$B287-2020,FALSE)</f>
        <v>-222.52850000000001</v>
      </c>
      <c r="AN287" s="2">
        <f>VLOOKUP(AN$266,AURORA!$C$3:$AC$460,$B287-2020,FALSE)</f>
        <v>4760.9340000000002</v>
      </c>
    </row>
    <row r="288" spans="2:40" x14ac:dyDescent="0.35">
      <c r="B288">
        <v>2042</v>
      </c>
      <c r="C288">
        <v>2042</v>
      </c>
      <c r="D288" s="2">
        <f t="shared" si="12"/>
        <v>20.92493</v>
      </c>
      <c r="E288" s="2">
        <f t="shared" si="13"/>
        <v>2061.8020000000001</v>
      </c>
      <c r="F288" s="2">
        <f t="shared" si="14"/>
        <v>3617.5859999999998</v>
      </c>
      <c r="G288" s="2">
        <f t="shared" si="15"/>
        <v>1590.5932725999999</v>
      </c>
      <c r="H288" s="2">
        <f t="shared" si="16"/>
        <v>0</v>
      </c>
      <c r="I288" s="2">
        <f t="shared" si="17"/>
        <v>54.023653000000003</v>
      </c>
      <c r="J288" s="2"/>
      <c r="K288" s="2"/>
      <c r="L288" s="2"/>
      <c r="M288" s="6">
        <f t="shared" si="18"/>
        <v>-232.813412</v>
      </c>
      <c r="N288" s="2">
        <f t="shared" si="19"/>
        <v>9943.6666000000005</v>
      </c>
      <c r="O288" s="2">
        <f t="shared" si="20"/>
        <v>4866.0770000000002</v>
      </c>
      <c r="P288" s="2">
        <f t="shared" si="21"/>
        <v>677.1472</v>
      </c>
      <c r="Q288" s="2">
        <f t="shared" si="22"/>
        <v>22599.007243600001</v>
      </c>
      <c r="R288" s="2"/>
      <c r="S288" s="2">
        <v>28958.122405515609</v>
      </c>
      <c r="T288" s="4">
        <f t="shared" si="11"/>
        <v>0.7247531019829706</v>
      </c>
      <c r="U288" s="2"/>
      <c r="V288" s="2"/>
      <c r="W288" s="2">
        <f>VLOOKUP(W$266,AURORA!$C$3:$AC$460,$B288-2020,FALSE)</f>
        <v>1375.088</v>
      </c>
      <c r="X288" s="2">
        <f>VLOOKUP(X$266,AURORA!$C$3:$AC$460,$B288-2020,FALSE)</f>
        <v>47.19115</v>
      </c>
      <c r="Y288" s="2">
        <f>VLOOKUP(Y$266,AURORA!$C$3:$AC$460,$B288-2020,FALSE)</f>
        <v>3617.5859999999998</v>
      </c>
      <c r="Z288" s="2">
        <f>VLOOKUP(Z$266,AURORA!$C$3:$AC$460,$B288-2020,FALSE)</f>
        <v>1.2935840000000001</v>
      </c>
      <c r="AA288" s="2">
        <f>VLOOKUP(AA$266,AURORA!$C$3:$AC$460,$B288-2020,FALSE)</f>
        <v>6756.4440000000004</v>
      </c>
      <c r="AB288" s="2">
        <f>VLOOKUP(AB$266,AURORA!$C$3:$AC$460,$B288-2020,FALSE)</f>
        <v>2894.1669999999999</v>
      </c>
      <c r="AC288" s="2">
        <f>VLOOKUP(AC$266,AURORA!$C$3:$AC$460,$B288-2020,FALSE)</f>
        <v>0</v>
      </c>
      <c r="AD288" s="2">
        <f>VLOOKUP(AD$266,AURORA!$C$3:$AC$460,$B288-2020,FALSE)</f>
        <v>214.75819999999999</v>
      </c>
      <c r="AE288" s="2">
        <f>VLOOKUP(AE$266,AURORA!$C$3:$AC$460,$B288-2020,FALSE)</f>
        <v>6.832503</v>
      </c>
      <c r="AF288" s="2">
        <f>VLOOKUP(AF$266,AURORA!$C$3:$AC$460,$B288-2020,FALSE)</f>
        <v>20.92493</v>
      </c>
      <c r="AG288" s="2">
        <f>VLOOKUP(AG$266,AURORA!$C$3:$AC$460,$B288-2020,FALSE)</f>
        <v>2061.8020000000001</v>
      </c>
      <c r="AH288" s="2">
        <f>VLOOKUP(AH$266,AURORA!$C$3:$AC$460,$B288-2020,FALSE)</f>
        <v>0.74707259999999998</v>
      </c>
      <c r="AI288" s="2">
        <f>VLOOKUP(AI$266,AURORA!$C$3:$AC$460,$B288-2020,FALSE)</f>
        <v>0</v>
      </c>
      <c r="AJ288" s="2">
        <f>VLOOKUP(AJ$266,AURORA!$C$3:$AC$460,$B288-2020,FALSE)</f>
        <v>677.1472</v>
      </c>
      <c r="AK288" s="2">
        <f>VLOOKUP(AK$266,AURORA!$C$3:$AC$460,$B288-2020,FALSE)</f>
        <v>293.05560000000003</v>
      </c>
      <c r="AL288" s="2">
        <f>VLOOKUP(AL$266,AURORA!$C$3:$AC$460,$B288-2020,FALSE)</f>
        <v>-4.057912</v>
      </c>
      <c r="AM288" s="2">
        <f>VLOOKUP(AM$266,AURORA!$C$3:$AC$460,$B288-2020,FALSE)</f>
        <v>-228.75550000000001</v>
      </c>
      <c r="AN288" s="2">
        <f>VLOOKUP(AN$266,AURORA!$C$3:$AC$460,$B288-2020,FALSE)</f>
        <v>4866.0770000000002</v>
      </c>
    </row>
    <row r="289" spans="2:40" x14ac:dyDescent="0.35">
      <c r="B289">
        <v>2043</v>
      </c>
      <c r="C289">
        <v>2043</v>
      </c>
      <c r="D289" s="2">
        <f t="shared" si="12"/>
        <v>20.446829999999999</v>
      </c>
      <c r="E289" s="2">
        <f t="shared" si="13"/>
        <v>2114.0129999999999</v>
      </c>
      <c r="F289" s="2">
        <f t="shared" si="14"/>
        <v>3629.7649999999999</v>
      </c>
      <c r="G289" s="2">
        <f t="shared" si="15"/>
        <v>1545.7068092999998</v>
      </c>
      <c r="H289" s="2">
        <f t="shared" si="16"/>
        <v>0</v>
      </c>
      <c r="I289" s="2">
        <f t="shared" si="17"/>
        <v>53.076034999999997</v>
      </c>
      <c r="J289" s="2"/>
      <c r="K289" s="2"/>
      <c r="L289" s="2"/>
      <c r="M289" s="6">
        <f t="shared" si="18"/>
        <v>-239.847848</v>
      </c>
      <c r="N289" s="2">
        <f t="shared" si="19"/>
        <v>10073.6301</v>
      </c>
      <c r="O289" s="2">
        <f t="shared" si="20"/>
        <v>4978.0209999999997</v>
      </c>
      <c r="P289" s="2">
        <f t="shared" si="21"/>
        <v>669.81529999999998</v>
      </c>
      <c r="Q289" s="2">
        <f t="shared" si="22"/>
        <v>22844.626226299999</v>
      </c>
      <c r="R289" s="2"/>
      <c r="S289" s="2">
        <v>28950.767951910038</v>
      </c>
      <c r="T289" s="4">
        <f t="shared" si="11"/>
        <v>0.73498819175869723</v>
      </c>
      <c r="U289" s="2"/>
      <c r="V289" s="2"/>
      <c r="W289" s="2">
        <f>VLOOKUP(W$266,AURORA!$C$3:$AC$460,$B289-2020,FALSE)</f>
        <v>1294.511</v>
      </c>
      <c r="X289" s="2">
        <f>VLOOKUP(X$266,AURORA!$C$3:$AC$460,$B289-2020,FALSE)</f>
        <v>46.42727</v>
      </c>
      <c r="Y289" s="2">
        <f>VLOOKUP(Y$266,AURORA!$C$3:$AC$460,$B289-2020,FALSE)</f>
        <v>3629.7649999999999</v>
      </c>
      <c r="Z289" s="2">
        <f>VLOOKUP(Z$266,AURORA!$C$3:$AC$460,$B289-2020,FALSE)</f>
        <v>1.3577379999999999</v>
      </c>
      <c r="AA289" s="2">
        <f>VLOOKUP(AA$266,AURORA!$C$3:$AC$460,$B289-2020,FALSE)</f>
        <v>6890.201</v>
      </c>
      <c r="AB289" s="2">
        <f>VLOOKUP(AB$266,AURORA!$C$3:$AC$460,$B289-2020,FALSE)</f>
        <v>2893.9169999999999</v>
      </c>
      <c r="AC289" s="2">
        <f>VLOOKUP(AC$266,AURORA!$C$3:$AC$460,$B289-2020,FALSE)</f>
        <v>0</v>
      </c>
      <c r="AD289" s="2">
        <f>VLOOKUP(AD$266,AURORA!$C$3:$AC$460,$B289-2020,FALSE)</f>
        <v>250.21940000000001</v>
      </c>
      <c r="AE289" s="2">
        <f>VLOOKUP(AE$266,AURORA!$C$3:$AC$460,$B289-2020,FALSE)</f>
        <v>6.648765</v>
      </c>
      <c r="AF289" s="2">
        <f>VLOOKUP(AF$266,AURORA!$C$3:$AC$460,$B289-2020,FALSE)</f>
        <v>20.446829999999999</v>
      </c>
      <c r="AG289" s="2">
        <f>VLOOKUP(AG$266,AURORA!$C$3:$AC$460,$B289-2020,FALSE)</f>
        <v>2114.0129999999999</v>
      </c>
      <c r="AH289" s="2">
        <f>VLOOKUP(AH$266,AURORA!$C$3:$AC$460,$B289-2020,FALSE)</f>
        <v>0.97640930000000004</v>
      </c>
      <c r="AI289" s="2">
        <f>VLOOKUP(AI$266,AURORA!$C$3:$AC$460,$B289-2020,FALSE)</f>
        <v>0</v>
      </c>
      <c r="AJ289" s="2">
        <f>VLOOKUP(AJ$266,AURORA!$C$3:$AC$460,$B289-2020,FALSE)</f>
        <v>669.81529999999998</v>
      </c>
      <c r="AK289" s="2">
        <f>VLOOKUP(AK$266,AURORA!$C$3:$AC$460,$B289-2020,FALSE)</f>
        <v>289.51209999999998</v>
      </c>
      <c r="AL289" s="2">
        <f>VLOOKUP(AL$266,AURORA!$C$3:$AC$460,$B289-2020,FALSE)</f>
        <v>-4.1110480000000003</v>
      </c>
      <c r="AM289" s="2">
        <f>VLOOKUP(AM$266,AURORA!$C$3:$AC$460,$B289-2020,FALSE)</f>
        <v>-235.73679999999999</v>
      </c>
      <c r="AN289" s="2">
        <f>VLOOKUP(AN$266,AURORA!$C$3:$AC$460,$B289-2020,FALSE)</f>
        <v>4978.0209999999997</v>
      </c>
    </row>
    <row r="290" spans="2:40" x14ac:dyDescent="0.35">
      <c r="B290">
        <v>2044</v>
      </c>
      <c r="C290">
        <v>2044</v>
      </c>
      <c r="D290" s="2">
        <f t="shared" si="12"/>
        <v>20.40971</v>
      </c>
      <c r="E290" s="2">
        <f t="shared" si="13"/>
        <v>2192.8319999999999</v>
      </c>
      <c r="F290" s="2">
        <f t="shared" si="14"/>
        <v>3641.1950000000002</v>
      </c>
      <c r="G290" s="2">
        <f t="shared" si="15"/>
        <v>1658.6903277000001</v>
      </c>
      <c r="H290" s="2">
        <f t="shared" si="16"/>
        <v>0</v>
      </c>
      <c r="I290" s="2">
        <f t="shared" si="17"/>
        <v>52.929237000000001</v>
      </c>
      <c r="J290" s="2"/>
      <c r="K290" s="2"/>
      <c r="L290" s="2"/>
      <c r="M290" s="6">
        <f t="shared" si="18"/>
        <v>-244.47857499999998</v>
      </c>
      <c r="N290" s="2">
        <f t="shared" si="19"/>
        <v>10056.253900000002</v>
      </c>
      <c r="O290" s="2">
        <f t="shared" si="20"/>
        <v>5096.6779999999999</v>
      </c>
      <c r="P290" s="2">
        <f t="shared" si="21"/>
        <v>669.40170000000001</v>
      </c>
      <c r="Q290" s="2">
        <f t="shared" si="22"/>
        <v>23143.911299700001</v>
      </c>
      <c r="R290" s="2"/>
      <c r="S290" s="2">
        <v>28943.415366104702</v>
      </c>
      <c r="T290" s="4">
        <f t="shared" si="11"/>
        <v>0.74161293650013371</v>
      </c>
      <c r="U290" s="2"/>
      <c r="V290" s="2"/>
      <c r="W290" s="2">
        <f>VLOOKUP(W$266,AURORA!$C$3:$AC$460,$B290-2020,FALSE)</f>
        <v>1402.74</v>
      </c>
      <c r="X290" s="2">
        <f>VLOOKUP(X$266,AURORA!$C$3:$AC$460,$B290-2020,FALSE)</f>
        <v>46.324959999999997</v>
      </c>
      <c r="Y290" s="2">
        <f>VLOOKUP(Y$266,AURORA!$C$3:$AC$460,$B290-2020,FALSE)</f>
        <v>3641.1950000000002</v>
      </c>
      <c r="Z290" s="2">
        <f>VLOOKUP(Z$266,AURORA!$C$3:$AC$460,$B290-2020,FALSE)</f>
        <v>1.198896</v>
      </c>
      <c r="AA290" s="2">
        <f>VLOOKUP(AA$266,AURORA!$C$3:$AC$460,$B290-2020,FALSE)</f>
        <v>6880.7520000000004</v>
      </c>
      <c r="AB290" s="2">
        <f>VLOOKUP(AB$266,AURORA!$C$3:$AC$460,$B290-2020,FALSE)</f>
        <v>2886.0030000000002</v>
      </c>
      <c r="AC290" s="2">
        <f>VLOOKUP(AC$266,AURORA!$C$3:$AC$460,$B290-2020,FALSE)</f>
        <v>0</v>
      </c>
      <c r="AD290" s="2">
        <f>VLOOKUP(AD$266,AURORA!$C$3:$AC$460,$B290-2020,FALSE)</f>
        <v>255.03710000000001</v>
      </c>
      <c r="AE290" s="2">
        <f>VLOOKUP(AE$266,AURORA!$C$3:$AC$460,$B290-2020,FALSE)</f>
        <v>6.6042769999999997</v>
      </c>
      <c r="AF290" s="2">
        <f>VLOOKUP(AF$266,AURORA!$C$3:$AC$460,$B290-2020,FALSE)</f>
        <v>20.40971</v>
      </c>
      <c r="AG290" s="2">
        <f>VLOOKUP(AG$266,AURORA!$C$3:$AC$460,$B290-2020,FALSE)</f>
        <v>2192.8319999999999</v>
      </c>
      <c r="AH290" s="2">
        <f>VLOOKUP(AH$266,AURORA!$C$3:$AC$460,$B290-2020,FALSE)</f>
        <v>0.91322769999999998</v>
      </c>
      <c r="AI290" s="2">
        <f>VLOOKUP(AI$266,AURORA!$C$3:$AC$460,$B290-2020,FALSE)</f>
        <v>0</v>
      </c>
      <c r="AJ290" s="2">
        <f>VLOOKUP(AJ$266,AURORA!$C$3:$AC$460,$B290-2020,FALSE)</f>
        <v>669.40170000000001</v>
      </c>
      <c r="AK290" s="2">
        <f>VLOOKUP(AK$266,AURORA!$C$3:$AC$460,$B290-2020,FALSE)</f>
        <v>289.49889999999999</v>
      </c>
      <c r="AL290" s="2">
        <f>VLOOKUP(AL$266,AURORA!$C$3:$AC$460,$B290-2020,FALSE)</f>
        <v>-4.2279749999999998</v>
      </c>
      <c r="AM290" s="2">
        <f>VLOOKUP(AM$266,AURORA!$C$3:$AC$460,$B290-2020,FALSE)</f>
        <v>-240.25059999999999</v>
      </c>
      <c r="AN290" s="2">
        <f>VLOOKUP(AN$266,AURORA!$C$3:$AC$460,$B290-2020,FALSE)</f>
        <v>5096.6779999999999</v>
      </c>
    </row>
    <row r="291" spans="2:40" x14ac:dyDescent="0.35">
      <c r="B291">
        <v>2045</v>
      </c>
      <c r="C291">
        <v>2045</v>
      </c>
      <c r="D291" s="2">
        <f t="shared" si="12"/>
        <v>20.216270000000002</v>
      </c>
      <c r="E291" s="2">
        <f t="shared" si="13"/>
        <v>2251.6410000000001</v>
      </c>
      <c r="F291" s="2">
        <f t="shared" si="14"/>
        <v>3654.125</v>
      </c>
      <c r="G291" s="2">
        <f t="shared" si="15"/>
        <v>1325.3632575000001</v>
      </c>
      <c r="H291" s="2">
        <f t="shared" si="16"/>
        <v>0</v>
      </c>
      <c r="I291" s="2">
        <f t="shared" si="17"/>
        <v>52.487403999999998</v>
      </c>
      <c r="J291" s="2"/>
      <c r="K291" s="2"/>
      <c r="L291" s="2"/>
      <c r="M291" s="6">
        <f t="shared" si="18"/>
        <v>-254.538106</v>
      </c>
      <c r="N291" s="2">
        <f t="shared" si="19"/>
        <v>10176.5733</v>
      </c>
      <c r="O291" s="2">
        <f t="shared" si="20"/>
        <v>5189.8209999999999</v>
      </c>
      <c r="P291" s="2">
        <f t="shared" si="21"/>
        <v>661.20500000000004</v>
      </c>
      <c r="Q291" s="2">
        <f t="shared" si="22"/>
        <v>23076.894125500003</v>
      </c>
      <c r="R291" s="2"/>
      <c r="S291" s="2">
        <v>28936.064647625237</v>
      </c>
      <c r="T291" s="4">
        <f>(E291+F291+H291+I291+J291+K291+M291+N291+O291+P291)/S291</f>
        <v>0.75101140609953243</v>
      </c>
      <c r="U291" s="2"/>
      <c r="V291" s="2"/>
      <c r="W291" s="2">
        <f>VLOOKUP(W$266,AURORA!$C$3:$AC$460,$B291-2020,FALSE)</f>
        <v>1104.443</v>
      </c>
      <c r="X291" s="2">
        <f>VLOOKUP(X$266,AURORA!$C$3:$AC$460,$B291-2020,FALSE)</f>
        <v>45.978769999999997</v>
      </c>
      <c r="Y291" s="2">
        <f>VLOOKUP(Y$266,AURORA!$C$3:$AC$460,$B291-2020,FALSE)</f>
        <v>3654.125</v>
      </c>
      <c r="Z291" s="2">
        <f>VLOOKUP(Z$266,AURORA!$C$3:$AC$460,$B291-2020,FALSE)</f>
        <v>0.53224000000000005</v>
      </c>
      <c r="AA291" s="2">
        <f>VLOOKUP(AA$266,AURORA!$C$3:$AC$460,$B291-2020,FALSE)</f>
        <v>7006.1750000000002</v>
      </c>
      <c r="AB291" s="2">
        <f>VLOOKUP(AB$266,AURORA!$C$3:$AC$460,$B291-2020,FALSE)</f>
        <v>2885.6860000000001</v>
      </c>
      <c r="AC291" s="2">
        <f>VLOOKUP(AC$266,AURORA!$C$3:$AC$460,$B291-2020,FALSE)</f>
        <v>0</v>
      </c>
      <c r="AD291" s="2">
        <f>VLOOKUP(AD$266,AURORA!$C$3:$AC$460,$B291-2020,FALSE)</f>
        <v>220.50960000000001</v>
      </c>
      <c r="AE291" s="2">
        <f>VLOOKUP(AE$266,AURORA!$C$3:$AC$460,$B291-2020,FALSE)</f>
        <v>6.5086339999999998</v>
      </c>
      <c r="AF291" s="2">
        <f>VLOOKUP(AF$266,AURORA!$C$3:$AC$460,$B291-2020,FALSE)</f>
        <v>20.216270000000002</v>
      </c>
      <c r="AG291" s="2">
        <f>VLOOKUP(AG$266,AURORA!$C$3:$AC$460,$B291-2020,FALSE)</f>
        <v>2251.6410000000001</v>
      </c>
      <c r="AH291" s="2">
        <f>VLOOKUP(AH$266,AURORA!$C$3:$AC$460,$B291-2020,FALSE)</f>
        <v>0.41065750000000001</v>
      </c>
      <c r="AI291" s="2">
        <f>VLOOKUP(AI$266,AURORA!$C$3:$AC$460,$B291-2020,FALSE)</f>
        <v>0</v>
      </c>
      <c r="AJ291" s="2">
        <f>VLOOKUP(AJ$266,AURORA!$C$3:$AC$460,$B291-2020,FALSE)</f>
        <v>661.20500000000004</v>
      </c>
      <c r="AK291" s="2">
        <f>VLOOKUP(AK$266,AURORA!$C$3:$AC$460,$B291-2020,FALSE)</f>
        <v>284.71230000000003</v>
      </c>
      <c r="AL291" s="2">
        <f>VLOOKUP(AL$266,AURORA!$C$3:$AC$460,$B291-2020,FALSE)</f>
        <v>-4.2732060000000001</v>
      </c>
      <c r="AM291" s="2">
        <f>VLOOKUP(AM$266,AURORA!$C$3:$AC$460,$B291-2020,FALSE)</f>
        <v>-250.26490000000001</v>
      </c>
      <c r="AN291" s="2">
        <f>VLOOKUP(AN$266,AURORA!$C$3:$AC$460,$B291-2020,FALSE)</f>
        <v>5189.8209999999999</v>
      </c>
    </row>
    <row r="292" spans="2:40" x14ac:dyDescent="0.35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35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35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35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35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35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35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35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35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35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35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35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35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35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35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35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35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35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35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35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35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35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35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35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35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35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35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3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35"/>
  <cols>
    <col min="3" max="3" width="11.265625" bestFit="1" customWidth="1"/>
    <col min="4" max="4" width="10.3984375" bestFit="1" customWidth="1"/>
    <col min="5" max="5" width="10.1328125" bestFit="1" customWidth="1"/>
    <col min="6" max="6" width="9.1328125" bestFit="1" customWidth="1"/>
    <col min="7" max="7" width="10.3984375" bestFit="1" customWidth="1"/>
    <col min="8" max="8" width="7.265625" bestFit="1" customWidth="1"/>
    <col min="9" max="9" width="7.86328125" bestFit="1" customWidth="1"/>
    <col min="10" max="10" width="8.265625" bestFit="1" customWidth="1"/>
    <col min="11" max="11" width="6.73046875" bestFit="1" customWidth="1"/>
    <col min="12" max="12" width="7.86328125" bestFit="1" customWidth="1"/>
    <col min="13" max="13" width="8.3984375" bestFit="1" customWidth="1"/>
    <col min="14" max="14" width="9.265625" bestFit="1" customWidth="1"/>
    <col min="15" max="15" width="10.3984375" bestFit="1" customWidth="1"/>
    <col min="16" max="16" width="7.1328125" bestFit="1" customWidth="1"/>
    <col min="17" max="17" width="10.3984375" bestFit="1" customWidth="1"/>
  </cols>
  <sheetData>
    <row r="1" spans="1:17" ht="63.75" x14ac:dyDescent="0.35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35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35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35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35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35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35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35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35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35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35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35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35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35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35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35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35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35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35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35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35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35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35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35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35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35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35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35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35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35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35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35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35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35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35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35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35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35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35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35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35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35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35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35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35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35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35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35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35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35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35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35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35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35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35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35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35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35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35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35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35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35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35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35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35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35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35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35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35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35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35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35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35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35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35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35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35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35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35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35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35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35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35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35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35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35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35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35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35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35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35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35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35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35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35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35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35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35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35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35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35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35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35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35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35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35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35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35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35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35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35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35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35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35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35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35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35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35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35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35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35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35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35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35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35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35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35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35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35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35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35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35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35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35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35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35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35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35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35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35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35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35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35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35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35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35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35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35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35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35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35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35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35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35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35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35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35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35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35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35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35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35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35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35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35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35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35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35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35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35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35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35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35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35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35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35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35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35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35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35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35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35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35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35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35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35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35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35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35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35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35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35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35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35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35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35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35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35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35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35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35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35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35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35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35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35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35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35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35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35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35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35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35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35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35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35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35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35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35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35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35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35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35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35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35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35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35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35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35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35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35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35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35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35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35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35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35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35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35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35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35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35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35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35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35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35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35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35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35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35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35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35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35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35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35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35">
      <c r="B268">
        <v>2022</v>
      </c>
      <c r="C268">
        <v>2022</v>
      </c>
      <c r="D268" s="2">
        <f t="shared" ref="D268:D291" si="12">Y268</f>
        <v>3316.5369999999998</v>
      </c>
      <c r="E268" s="2"/>
      <c r="F268" s="2">
        <f t="shared" ref="F268:F291" si="13">T268</f>
        <v>170.24930000000001</v>
      </c>
      <c r="G268" s="2">
        <f t="shared" ref="G268:G291" si="14">S268+X268</f>
        <v>1315.1987099999999</v>
      </c>
      <c r="H268" s="2"/>
      <c r="I268" s="2">
        <f t="shared" ref="I268:I291" si="15">AA268</f>
        <v>11.371499999999999</v>
      </c>
      <c r="J268" s="2"/>
      <c r="K268" s="2"/>
      <c r="L268" s="2"/>
      <c r="M268" s="2">
        <f t="shared" ref="M268:M291" si="16">AB268+AC268</f>
        <v>-1.6817541622000001</v>
      </c>
      <c r="N268" s="2">
        <f t="shared" ref="N268:N291" si="17">U268+V268</f>
        <v>327.78049999999996</v>
      </c>
      <c r="O268" s="2">
        <f t="shared" ref="O268:O291" si="18">AD268</f>
        <v>1397.1869999999999</v>
      </c>
      <c r="P268" s="2">
        <f t="shared" ref="P268:P291" si="19">AA268</f>
        <v>11.371499999999999</v>
      </c>
      <c r="Q268" s="2">
        <f t="shared" ref="Q268:Q291" si="20">SUM(D268:P268)</f>
        <v>6548.0137558377992</v>
      </c>
      <c r="S268" s="2">
        <f>VLOOKUP(S$266,AURORA!$C$3:$AC$460,$B268-2020,FALSE)</f>
        <v>1303.866</v>
      </c>
      <c r="T268" s="2">
        <f>VLOOKUP(T$266,AURORA!$C$3:$AC$460,$B268-2020,FALSE)</f>
        <v>170.24930000000001</v>
      </c>
      <c r="U268" s="2">
        <f>VLOOKUP(U$266,AURORA!$C$3:$AC$460,$B268-2020,FALSE)</f>
        <v>210.34899999999999</v>
      </c>
      <c r="V268" s="2">
        <f>VLOOKUP(V$266,AURORA!$C$3:$AC$460,$B268-2020,FALSE)</f>
        <v>117.4315</v>
      </c>
      <c r="W268" s="2">
        <f>VLOOKUP(W$266,AURORA!$C$3:$AC$460,$B268-2020,FALSE)</f>
        <v>0</v>
      </c>
      <c r="X268" s="2">
        <f>VLOOKUP(X$266,AURORA!$C$3:$AC$460,$B268-2020,FALSE)</f>
        <v>11.332710000000001</v>
      </c>
      <c r="Y268" s="2">
        <f>VLOOKUP(Y$266,AURORA!$C$3:$AC$460,$B268-2020,FALSE)</f>
        <v>3316.5369999999998</v>
      </c>
      <c r="Z268" s="2">
        <f>VLOOKUP(Z$266,AURORA!$C$3:$AC$460,$B268-2020,FALSE)</f>
        <v>21.758279999999999</v>
      </c>
      <c r="AA268" s="2">
        <f>VLOOKUP(AA$266,AURORA!$C$3:$AC$460,$B268-2020,FALSE)</f>
        <v>11.371499999999999</v>
      </c>
      <c r="AB268" s="2">
        <f>VLOOKUP(AB$266,AURORA!$C$3:$AC$460,$B268-2020,FALSE)</f>
        <v>-3.8916219999999999E-4</v>
      </c>
      <c r="AC268" s="2">
        <f>VLOOKUP(AC$266,AURORA!$C$3:$AC$460,$B268-2020,FALSE)</f>
        <v>-1.681365</v>
      </c>
      <c r="AD268" s="2">
        <f>VLOOKUP(AD$266,AURORA!$C$3:$AC$460,$B268-2020,FALSE)</f>
        <v>1397.1869999999999</v>
      </c>
    </row>
    <row r="269" spans="2:30" x14ac:dyDescent="0.35">
      <c r="B269">
        <v>2023</v>
      </c>
      <c r="C269">
        <v>2023</v>
      </c>
      <c r="D269" s="2">
        <f t="shared" si="12"/>
        <v>3028.105</v>
      </c>
      <c r="E269" s="2"/>
      <c r="F269" s="2">
        <f t="shared" si="13"/>
        <v>170.24930000000001</v>
      </c>
      <c r="G269" s="2">
        <f t="shared" si="14"/>
        <v>1408.8658800000001</v>
      </c>
      <c r="H269" s="2"/>
      <c r="I269" s="2">
        <f t="shared" si="15"/>
        <v>11.371499999999999</v>
      </c>
      <c r="J269" s="2"/>
      <c r="K269" s="2"/>
      <c r="L269" s="2"/>
      <c r="M269" s="2">
        <f t="shared" si="16"/>
        <v>-1.6467173989000001</v>
      </c>
      <c r="N269" s="2">
        <f t="shared" si="17"/>
        <v>425.60049999999995</v>
      </c>
      <c r="O269" s="2">
        <f t="shared" si="18"/>
        <v>1428.396</v>
      </c>
      <c r="P269" s="2">
        <f t="shared" si="19"/>
        <v>11.371499999999999</v>
      </c>
      <c r="Q269" s="2">
        <f t="shared" si="20"/>
        <v>6482.3129626010996</v>
      </c>
      <c r="S269" s="2">
        <f>VLOOKUP(S$266,AURORA!$C$3:$AC$460,$B269-2020,FALSE)</f>
        <v>1340.694</v>
      </c>
      <c r="T269" s="2">
        <f>VLOOKUP(T$266,AURORA!$C$3:$AC$460,$B269-2020,FALSE)</f>
        <v>170.24930000000001</v>
      </c>
      <c r="U269" s="2">
        <f>VLOOKUP(U$266,AURORA!$C$3:$AC$460,$B269-2020,FALSE)</f>
        <v>308.23719999999997</v>
      </c>
      <c r="V269" s="2">
        <f>VLOOKUP(V$266,AURORA!$C$3:$AC$460,$B269-2020,FALSE)</f>
        <v>117.3633</v>
      </c>
      <c r="W269" s="2">
        <f>VLOOKUP(W$266,AURORA!$C$3:$AC$460,$B269-2020,FALSE)</f>
        <v>0</v>
      </c>
      <c r="X269" s="2">
        <f>VLOOKUP(X$266,AURORA!$C$3:$AC$460,$B269-2020,FALSE)</f>
        <v>68.171880000000002</v>
      </c>
      <c r="Y269" s="2">
        <f>VLOOKUP(Y$266,AURORA!$C$3:$AC$460,$B269-2020,FALSE)</f>
        <v>3028.105</v>
      </c>
      <c r="Z269" s="2">
        <f>VLOOKUP(Z$266,AURORA!$C$3:$AC$460,$B269-2020,FALSE)</f>
        <v>14.09478</v>
      </c>
      <c r="AA269" s="2">
        <f>VLOOKUP(AA$266,AURORA!$C$3:$AC$460,$B269-2020,FALSE)</f>
        <v>11.371499999999999</v>
      </c>
      <c r="AB269" s="2">
        <f>VLOOKUP(AB$266,AURORA!$C$3:$AC$460,$B269-2020,FALSE)</f>
        <v>-9.3398899999999998E-5</v>
      </c>
      <c r="AC269" s="2">
        <f>VLOOKUP(AC$266,AURORA!$C$3:$AC$460,$B269-2020,FALSE)</f>
        <v>-1.6466240000000001</v>
      </c>
      <c r="AD269" s="2">
        <f>VLOOKUP(AD$266,AURORA!$C$3:$AC$460,$B269-2020,FALSE)</f>
        <v>1428.396</v>
      </c>
    </row>
    <row r="270" spans="2:30" x14ac:dyDescent="0.35">
      <c r="B270">
        <v>2024</v>
      </c>
      <c r="C270">
        <v>2024</v>
      </c>
      <c r="D270" s="2">
        <f t="shared" si="12"/>
        <v>3014.2939999999999</v>
      </c>
      <c r="E270" s="2"/>
      <c r="F270" s="2">
        <f t="shared" si="13"/>
        <v>170.09970000000001</v>
      </c>
      <c r="G270" s="2">
        <f t="shared" si="14"/>
        <v>1307.51136</v>
      </c>
      <c r="H270" s="2"/>
      <c r="I270" s="2">
        <f t="shared" si="15"/>
        <v>11.371499999999999</v>
      </c>
      <c r="J270" s="2"/>
      <c r="K270" s="2"/>
      <c r="L270" s="2"/>
      <c r="M270" s="2">
        <f t="shared" si="16"/>
        <v>-4.2346300000000001</v>
      </c>
      <c r="N270" s="2">
        <f t="shared" si="17"/>
        <v>471.61839999999995</v>
      </c>
      <c r="O270" s="2">
        <f t="shared" si="18"/>
        <v>1461.4469999999999</v>
      </c>
      <c r="P270" s="2">
        <f t="shared" si="19"/>
        <v>11.371499999999999</v>
      </c>
      <c r="Q270" s="2">
        <f t="shared" si="20"/>
        <v>6443.4788300000009</v>
      </c>
      <c r="S270" s="2">
        <f>VLOOKUP(S$266,AURORA!$C$3:$AC$460,$B270-2020,FALSE)</f>
        <v>1245.163</v>
      </c>
      <c r="T270" s="2">
        <f>VLOOKUP(T$266,AURORA!$C$3:$AC$460,$B270-2020,FALSE)</f>
        <v>170.09970000000001</v>
      </c>
      <c r="U270" s="2">
        <f>VLOOKUP(U$266,AURORA!$C$3:$AC$460,$B270-2020,FALSE)</f>
        <v>354.35559999999998</v>
      </c>
      <c r="V270" s="2">
        <f>VLOOKUP(V$266,AURORA!$C$3:$AC$460,$B270-2020,FALSE)</f>
        <v>117.2628</v>
      </c>
      <c r="W270" s="2">
        <f>VLOOKUP(W$266,AURORA!$C$3:$AC$460,$B270-2020,FALSE)</f>
        <v>0</v>
      </c>
      <c r="X270" s="2">
        <f>VLOOKUP(X$266,AURORA!$C$3:$AC$460,$B270-2020,FALSE)</f>
        <v>62.34836</v>
      </c>
      <c r="Y270" s="2">
        <f>VLOOKUP(Y$266,AURORA!$C$3:$AC$460,$B270-2020,FALSE)</f>
        <v>3014.2939999999999</v>
      </c>
      <c r="Z270" s="2">
        <f>VLOOKUP(Z$266,AURORA!$C$3:$AC$460,$B270-2020,FALSE)</f>
        <v>11.46454</v>
      </c>
      <c r="AA270" s="2">
        <f>VLOOKUP(AA$266,AURORA!$C$3:$AC$460,$B270-2020,FALSE)</f>
        <v>11.371499999999999</v>
      </c>
      <c r="AB270" s="2">
        <f>VLOOKUP(AB$266,AURORA!$C$3:$AC$460,$B270-2020,FALSE)</f>
        <v>0</v>
      </c>
      <c r="AC270" s="2">
        <f>VLOOKUP(AC$266,AURORA!$C$3:$AC$460,$B270-2020,FALSE)</f>
        <v>-4.2346300000000001</v>
      </c>
      <c r="AD270" s="2">
        <f>VLOOKUP(AD$266,AURORA!$C$3:$AC$460,$B270-2020,FALSE)</f>
        <v>1461.4469999999999</v>
      </c>
    </row>
    <row r="271" spans="2:30" x14ac:dyDescent="0.35">
      <c r="B271">
        <v>2025</v>
      </c>
      <c r="C271">
        <v>2025</v>
      </c>
      <c r="D271" s="2">
        <f t="shared" si="12"/>
        <v>3021.2620000000002</v>
      </c>
      <c r="E271" s="2"/>
      <c r="F271" s="2">
        <f t="shared" si="13"/>
        <v>170.24930000000001</v>
      </c>
      <c r="G271" s="2">
        <f t="shared" si="14"/>
        <v>1296.62906</v>
      </c>
      <c r="H271" s="2"/>
      <c r="I271" s="2">
        <f t="shared" si="15"/>
        <v>11.371499999999999</v>
      </c>
      <c r="J271" s="2"/>
      <c r="K271" s="2"/>
      <c r="L271" s="2"/>
      <c r="M271" s="2">
        <f t="shared" si="16"/>
        <v>-9.9150511332499995</v>
      </c>
      <c r="N271" s="2">
        <f t="shared" si="17"/>
        <v>538.83789999999999</v>
      </c>
      <c r="O271" s="2">
        <f t="shared" si="18"/>
        <v>1478.3320000000001</v>
      </c>
      <c r="P271" s="2">
        <f t="shared" si="19"/>
        <v>11.371499999999999</v>
      </c>
      <c r="Q271" s="2">
        <f t="shared" si="20"/>
        <v>6518.1382088667515</v>
      </c>
      <c r="S271" s="2">
        <f>VLOOKUP(S$266,AURORA!$C$3:$AC$460,$B271-2020,FALSE)</f>
        <v>1231.3109999999999</v>
      </c>
      <c r="T271" s="2">
        <f>VLOOKUP(T$266,AURORA!$C$3:$AC$460,$B271-2020,FALSE)</f>
        <v>170.24930000000001</v>
      </c>
      <c r="U271" s="2">
        <f>VLOOKUP(U$266,AURORA!$C$3:$AC$460,$B271-2020,FALSE)</f>
        <v>421.42599999999999</v>
      </c>
      <c r="V271" s="2">
        <f>VLOOKUP(V$266,AURORA!$C$3:$AC$460,$B271-2020,FALSE)</f>
        <v>117.4119</v>
      </c>
      <c r="W271" s="2">
        <f>VLOOKUP(W$266,AURORA!$C$3:$AC$460,$B271-2020,FALSE)</f>
        <v>0</v>
      </c>
      <c r="X271" s="2">
        <f>VLOOKUP(X$266,AURORA!$C$3:$AC$460,$B271-2020,FALSE)</f>
        <v>65.318060000000003</v>
      </c>
      <c r="Y271" s="2">
        <f>VLOOKUP(Y$266,AURORA!$C$3:$AC$460,$B271-2020,FALSE)</f>
        <v>3021.2620000000002</v>
      </c>
      <c r="Z271" s="2">
        <f>VLOOKUP(Z$266,AURORA!$C$3:$AC$460,$B271-2020,FALSE)</f>
        <v>17.13815</v>
      </c>
      <c r="AA271" s="2">
        <f>VLOOKUP(AA$266,AURORA!$C$3:$AC$460,$B271-2020,FALSE)</f>
        <v>11.371499999999999</v>
      </c>
      <c r="AB271" s="2">
        <f>VLOOKUP(AB$266,AURORA!$C$3:$AC$460,$B271-2020,FALSE)</f>
        <v>-3.1133249999999999E-5</v>
      </c>
      <c r="AC271" s="2">
        <f>VLOOKUP(AC$266,AURORA!$C$3:$AC$460,$B271-2020,FALSE)</f>
        <v>-9.9150200000000002</v>
      </c>
      <c r="AD271" s="2">
        <f>VLOOKUP(AD$266,AURORA!$C$3:$AC$460,$B271-2020,FALSE)</f>
        <v>1478.3320000000001</v>
      </c>
    </row>
    <row r="272" spans="2:30" x14ac:dyDescent="0.35">
      <c r="B272">
        <v>2026</v>
      </c>
      <c r="C272">
        <v>2026</v>
      </c>
      <c r="D272" s="2">
        <f t="shared" si="12"/>
        <v>2531.5100000000002</v>
      </c>
      <c r="E272" s="2"/>
      <c r="F272" s="2">
        <f t="shared" si="13"/>
        <v>170.24930000000001</v>
      </c>
      <c r="G272" s="2">
        <f t="shared" si="14"/>
        <v>1691.8289</v>
      </c>
      <c r="H272" s="2"/>
      <c r="I272" s="2">
        <f t="shared" si="15"/>
        <v>11.371499999999999</v>
      </c>
      <c r="J272" s="2"/>
      <c r="K272" s="2"/>
      <c r="L272" s="2"/>
      <c r="M272" s="2">
        <f t="shared" si="16"/>
        <v>-9.2644794000000008</v>
      </c>
      <c r="N272" s="2">
        <f t="shared" si="17"/>
        <v>581.14639999999997</v>
      </c>
      <c r="O272" s="2">
        <f t="shared" si="18"/>
        <v>1497.057</v>
      </c>
      <c r="P272" s="2">
        <f t="shared" si="19"/>
        <v>11.371499999999999</v>
      </c>
      <c r="Q272" s="2">
        <f t="shared" si="20"/>
        <v>6485.2701206000002</v>
      </c>
      <c r="S272" s="2">
        <f>VLOOKUP(S$266,AURORA!$C$3:$AC$460,$B272-2020,FALSE)</f>
        <v>1548.92</v>
      </c>
      <c r="T272" s="2">
        <f>VLOOKUP(T$266,AURORA!$C$3:$AC$460,$B272-2020,FALSE)</f>
        <v>170.24930000000001</v>
      </c>
      <c r="U272" s="2">
        <f>VLOOKUP(U$266,AURORA!$C$3:$AC$460,$B272-2020,FALSE)</f>
        <v>463.6515</v>
      </c>
      <c r="V272" s="2">
        <f>VLOOKUP(V$266,AURORA!$C$3:$AC$460,$B272-2020,FALSE)</f>
        <v>117.4949</v>
      </c>
      <c r="W272" s="2">
        <f>VLOOKUP(W$266,AURORA!$C$3:$AC$460,$B272-2020,FALSE)</f>
        <v>0</v>
      </c>
      <c r="X272" s="2">
        <f>VLOOKUP(X$266,AURORA!$C$3:$AC$460,$B272-2020,FALSE)</f>
        <v>142.90889999999999</v>
      </c>
      <c r="Y272" s="2">
        <f>VLOOKUP(Y$266,AURORA!$C$3:$AC$460,$B272-2020,FALSE)</f>
        <v>2531.5100000000002</v>
      </c>
      <c r="Z272" s="2">
        <f>VLOOKUP(Z$266,AURORA!$C$3:$AC$460,$B272-2020,FALSE)</f>
        <v>24.921769999999999</v>
      </c>
      <c r="AA272" s="2">
        <f>VLOOKUP(AA$266,AURORA!$C$3:$AC$460,$B272-2020,FALSE)</f>
        <v>11.371499999999999</v>
      </c>
      <c r="AB272" s="2">
        <f>VLOOKUP(AB$266,AURORA!$C$3:$AC$460,$B272-2020,FALSE)</f>
        <v>-0.94779340000000001</v>
      </c>
      <c r="AC272" s="2">
        <f>VLOOKUP(AC$266,AURORA!$C$3:$AC$460,$B272-2020,FALSE)</f>
        <v>-8.3166860000000007</v>
      </c>
      <c r="AD272" s="2">
        <f>VLOOKUP(AD$266,AURORA!$C$3:$AC$460,$B272-2020,FALSE)</f>
        <v>1497.057</v>
      </c>
    </row>
    <row r="273" spans="2:30" x14ac:dyDescent="0.35">
      <c r="B273">
        <v>2027</v>
      </c>
      <c r="C273">
        <v>2027</v>
      </c>
      <c r="D273" s="2">
        <f t="shared" si="12"/>
        <v>2526.989</v>
      </c>
      <c r="E273" s="2"/>
      <c r="F273" s="2">
        <f t="shared" si="13"/>
        <v>170.24930000000001</v>
      </c>
      <c r="G273" s="2">
        <f t="shared" si="14"/>
        <v>1800.4982</v>
      </c>
      <c r="H273" s="2"/>
      <c r="I273" s="2">
        <f t="shared" si="15"/>
        <v>11.371499999999999</v>
      </c>
      <c r="J273" s="2"/>
      <c r="K273" s="2"/>
      <c r="L273" s="2"/>
      <c r="M273" s="2">
        <f t="shared" si="16"/>
        <v>-11.984621899999999</v>
      </c>
      <c r="N273" s="2">
        <f t="shared" si="17"/>
        <v>630.70389999999998</v>
      </c>
      <c r="O273" s="2">
        <f t="shared" si="18"/>
        <v>1522.0250000000001</v>
      </c>
      <c r="P273" s="2">
        <f t="shared" si="19"/>
        <v>11.371499999999999</v>
      </c>
      <c r="Q273" s="2">
        <f t="shared" si="20"/>
        <v>6661.2237780999994</v>
      </c>
      <c r="S273" s="2">
        <f>VLOOKUP(S$266,AURORA!$C$3:$AC$460,$B273-2020,FALSE)</f>
        <v>1647.5830000000001</v>
      </c>
      <c r="T273" s="2">
        <f>VLOOKUP(T$266,AURORA!$C$3:$AC$460,$B273-2020,FALSE)</f>
        <v>170.24930000000001</v>
      </c>
      <c r="U273" s="2">
        <f>VLOOKUP(U$266,AURORA!$C$3:$AC$460,$B273-2020,FALSE)</f>
        <v>513.27670000000001</v>
      </c>
      <c r="V273" s="2">
        <f>VLOOKUP(V$266,AURORA!$C$3:$AC$460,$B273-2020,FALSE)</f>
        <v>117.4272</v>
      </c>
      <c r="W273" s="2">
        <f>VLOOKUP(W$266,AURORA!$C$3:$AC$460,$B273-2020,FALSE)</f>
        <v>0</v>
      </c>
      <c r="X273" s="2">
        <f>VLOOKUP(X$266,AURORA!$C$3:$AC$460,$B273-2020,FALSE)</f>
        <v>152.9152</v>
      </c>
      <c r="Y273" s="2">
        <f>VLOOKUP(Y$266,AURORA!$C$3:$AC$460,$B273-2020,FALSE)</f>
        <v>2526.989</v>
      </c>
      <c r="Z273" s="2">
        <f>VLOOKUP(Z$266,AURORA!$C$3:$AC$460,$B273-2020,FALSE)</f>
        <v>26.992190000000001</v>
      </c>
      <c r="AA273" s="2">
        <f>VLOOKUP(AA$266,AURORA!$C$3:$AC$460,$B273-2020,FALSE)</f>
        <v>11.371499999999999</v>
      </c>
      <c r="AB273" s="2">
        <f>VLOOKUP(AB$266,AURORA!$C$3:$AC$460,$B273-2020,FALSE)</f>
        <v>-0.92144190000000004</v>
      </c>
      <c r="AC273" s="2">
        <f>VLOOKUP(AC$266,AURORA!$C$3:$AC$460,$B273-2020,FALSE)</f>
        <v>-11.063179999999999</v>
      </c>
      <c r="AD273" s="2">
        <f>VLOOKUP(AD$266,AURORA!$C$3:$AC$460,$B273-2020,FALSE)</f>
        <v>1522.0250000000001</v>
      </c>
    </row>
    <row r="274" spans="2:30" x14ac:dyDescent="0.35">
      <c r="B274">
        <v>2028</v>
      </c>
      <c r="C274">
        <v>2028</v>
      </c>
      <c r="D274" s="2">
        <f t="shared" si="12"/>
        <v>2440.9459999999999</v>
      </c>
      <c r="E274" s="2"/>
      <c r="F274" s="2">
        <f t="shared" si="13"/>
        <v>170.09970000000001</v>
      </c>
      <c r="G274" s="2">
        <f t="shared" si="14"/>
        <v>1939.2535</v>
      </c>
      <c r="H274" s="2"/>
      <c r="I274" s="2">
        <f t="shared" si="15"/>
        <v>11.371499999999999</v>
      </c>
      <c r="J274" s="2"/>
      <c r="K274" s="2"/>
      <c r="L274" s="2"/>
      <c r="M274" s="2">
        <f t="shared" si="16"/>
        <v>-13.982688</v>
      </c>
      <c r="N274" s="2">
        <f t="shared" si="17"/>
        <v>680.73789999999997</v>
      </c>
      <c r="O274" s="2">
        <f t="shared" si="18"/>
        <v>1553.2639999999999</v>
      </c>
      <c r="P274" s="2">
        <f t="shared" si="19"/>
        <v>11.371499999999999</v>
      </c>
      <c r="Q274" s="2">
        <f t="shared" si="20"/>
        <v>6793.0614120000009</v>
      </c>
      <c r="S274" s="2">
        <f>VLOOKUP(S$266,AURORA!$C$3:$AC$460,$B274-2020,FALSE)</f>
        <v>1758.4290000000001</v>
      </c>
      <c r="T274" s="2">
        <f>VLOOKUP(T$266,AURORA!$C$3:$AC$460,$B274-2020,FALSE)</f>
        <v>170.09970000000001</v>
      </c>
      <c r="U274" s="2">
        <f>VLOOKUP(U$266,AURORA!$C$3:$AC$460,$B274-2020,FALSE)</f>
        <v>563.3963</v>
      </c>
      <c r="V274" s="2">
        <f>VLOOKUP(V$266,AURORA!$C$3:$AC$460,$B274-2020,FALSE)</f>
        <v>117.3416</v>
      </c>
      <c r="W274" s="2">
        <f>VLOOKUP(W$266,AURORA!$C$3:$AC$460,$B274-2020,FALSE)</f>
        <v>0</v>
      </c>
      <c r="X274" s="2">
        <f>VLOOKUP(X$266,AURORA!$C$3:$AC$460,$B274-2020,FALSE)</f>
        <v>180.8245</v>
      </c>
      <c r="Y274" s="2">
        <f>VLOOKUP(Y$266,AURORA!$C$3:$AC$460,$B274-2020,FALSE)</f>
        <v>2440.9459999999999</v>
      </c>
      <c r="Z274" s="2">
        <f>VLOOKUP(Z$266,AURORA!$C$3:$AC$460,$B274-2020,FALSE)</f>
        <v>31.293589999999998</v>
      </c>
      <c r="AA274" s="2">
        <f>VLOOKUP(AA$266,AURORA!$C$3:$AC$460,$B274-2020,FALSE)</f>
        <v>11.371499999999999</v>
      </c>
      <c r="AB274" s="2">
        <f>VLOOKUP(AB$266,AURORA!$C$3:$AC$460,$B274-2020,FALSE)</f>
        <v>-0.88692800000000005</v>
      </c>
      <c r="AC274" s="2">
        <f>VLOOKUP(AC$266,AURORA!$C$3:$AC$460,$B274-2020,FALSE)</f>
        <v>-13.09576</v>
      </c>
      <c r="AD274" s="2">
        <f>VLOOKUP(AD$266,AURORA!$C$3:$AC$460,$B274-2020,FALSE)</f>
        <v>1553.2639999999999</v>
      </c>
    </row>
    <row r="275" spans="2:30" x14ac:dyDescent="0.35">
      <c r="B275">
        <v>2029</v>
      </c>
      <c r="C275">
        <v>2029</v>
      </c>
      <c r="D275" s="2">
        <f t="shared" si="12"/>
        <v>2194.0320000000002</v>
      </c>
      <c r="E275" s="2"/>
      <c r="F275" s="2">
        <f t="shared" si="13"/>
        <v>170.24930000000001</v>
      </c>
      <c r="G275" s="2">
        <f t="shared" si="14"/>
        <v>2088.5398</v>
      </c>
      <c r="H275" s="2"/>
      <c r="I275" s="2">
        <f t="shared" si="15"/>
        <v>11.371499999999999</v>
      </c>
      <c r="J275" s="2"/>
      <c r="K275" s="2"/>
      <c r="L275" s="2"/>
      <c r="M275" s="2">
        <f t="shared" si="16"/>
        <v>-12.602082999999999</v>
      </c>
      <c r="N275" s="2">
        <f t="shared" si="17"/>
        <v>733.12270000000001</v>
      </c>
      <c r="O275" s="2">
        <f t="shared" si="18"/>
        <v>1587.5650000000001</v>
      </c>
      <c r="P275" s="2">
        <f t="shared" si="19"/>
        <v>11.371499999999999</v>
      </c>
      <c r="Q275" s="2">
        <f t="shared" si="20"/>
        <v>6783.6497170000011</v>
      </c>
      <c r="S275" s="2">
        <f>VLOOKUP(S$266,AURORA!$C$3:$AC$460,$B275-2020,FALSE)</f>
        <v>1829.915</v>
      </c>
      <c r="T275" s="2">
        <f>VLOOKUP(T$266,AURORA!$C$3:$AC$460,$B275-2020,FALSE)</f>
        <v>170.24930000000001</v>
      </c>
      <c r="U275" s="2">
        <f>VLOOKUP(U$266,AURORA!$C$3:$AC$460,$B275-2020,FALSE)</f>
        <v>615.80330000000004</v>
      </c>
      <c r="V275" s="2">
        <f>VLOOKUP(V$266,AURORA!$C$3:$AC$460,$B275-2020,FALSE)</f>
        <v>117.3194</v>
      </c>
      <c r="W275" s="2">
        <f>VLOOKUP(W$266,AURORA!$C$3:$AC$460,$B275-2020,FALSE)</f>
        <v>0</v>
      </c>
      <c r="X275" s="2">
        <f>VLOOKUP(X$266,AURORA!$C$3:$AC$460,$B275-2020,FALSE)</f>
        <v>258.62479999999999</v>
      </c>
      <c r="Y275" s="2">
        <f>VLOOKUP(Y$266,AURORA!$C$3:$AC$460,$B275-2020,FALSE)</f>
        <v>2194.0320000000002</v>
      </c>
      <c r="Z275" s="2">
        <f>VLOOKUP(Z$266,AURORA!$C$3:$AC$460,$B275-2020,FALSE)</f>
        <v>39.891379999999998</v>
      </c>
      <c r="AA275" s="2">
        <f>VLOOKUP(AA$266,AURORA!$C$3:$AC$460,$B275-2020,FALSE)</f>
        <v>11.371499999999999</v>
      </c>
      <c r="AB275" s="2">
        <f>VLOOKUP(AB$266,AURORA!$C$3:$AC$460,$B275-2020,FALSE)</f>
        <v>-0.90466299999999999</v>
      </c>
      <c r="AC275" s="2">
        <f>VLOOKUP(AC$266,AURORA!$C$3:$AC$460,$B275-2020,FALSE)</f>
        <v>-11.697419999999999</v>
      </c>
      <c r="AD275" s="2">
        <f>VLOOKUP(AD$266,AURORA!$C$3:$AC$460,$B275-2020,FALSE)</f>
        <v>1587.5650000000001</v>
      </c>
    </row>
    <row r="276" spans="2:30" x14ac:dyDescent="0.35">
      <c r="B276">
        <v>2030</v>
      </c>
      <c r="C276">
        <v>2030</v>
      </c>
      <c r="D276" s="2">
        <f t="shared" si="12"/>
        <v>1947.5419999999999</v>
      </c>
      <c r="E276" s="2"/>
      <c r="F276" s="2">
        <f t="shared" si="13"/>
        <v>170.24930000000001</v>
      </c>
      <c r="G276" s="2">
        <f t="shared" si="14"/>
        <v>2293.7341999999999</v>
      </c>
      <c r="H276" s="2"/>
      <c r="I276" s="2">
        <f t="shared" si="15"/>
        <v>11.371499999999999</v>
      </c>
      <c r="J276" s="2"/>
      <c r="K276" s="2"/>
      <c r="L276" s="2"/>
      <c r="M276" s="2">
        <f t="shared" si="16"/>
        <v>-13.227956899999999</v>
      </c>
      <c r="N276" s="2">
        <f t="shared" si="17"/>
        <v>797.88739999999996</v>
      </c>
      <c r="O276" s="2">
        <f t="shared" si="18"/>
        <v>1620.335</v>
      </c>
      <c r="P276" s="2">
        <f t="shared" si="19"/>
        <v>11.371499999999999</v>
      </c>
      <c r="Q276" s="2">
        <f t="shared" si="20"/>
        <v>6839.2629430999996</v>
      </c>
      <c r="S276" s="2">
        <f>VLOOKUP(S$266,AURORA!$C$3:$AC$460,$B276-2020,FALSE)</f>
        <v>2043.2670000000001</v>
      </c>
      <c r="T276" s="2">
        <f>VLOOKUP(T$266,AURORA!$C$3:$AC$460,$B276-2020,FALSE)</f>
        <v>170.24930000000001</v>
      </c>
      <c r="U276" s="2">
        <f>VLOOKUP(U$266,AURORA!$C$3:$AC$460,$B276-2020,FALSE)</f>
        <v>680.67849999999999</v>
      </c>
      <c r="V276" s="2">
        <f>VLOOKUP(V$266,AURORA!$C$3:$AC$460,$B276-2020,FALSE)</f>
        <v>117.2089</v>
      </c>
      <c r="W276" s="2">
        <f>VLOOKUP(W$266,AURORA!$C$3:$AC$460,$B276-2020,FALSE)</f>
        <v>0</v>
      </c>
      <c r="X276" s="2">
        <f>VLOOKUP(X$266,AURORA!$C$3:$AC$460,$B276-2020,FALSE)</f>
        <v>250.46719999999999</v>
      </c>
      <c r="Y276" s="2">
        <f>VLOOKUP(Y$266,AURORA!$C$3:$AC$460,$B276-2020,FALSE)</f>
        <v>1947.5419999999999</v>
      </c>
      <c r="Z276" s="2">
        <f>VLOOKUP(Z$266,AURORA!$C$3:$AC$460,$B276-2020,FALSE)</f>
        <v>35.695099999999996</v>
      </c>
      <c r="AA276" s="2">
        <f>VLOOKUP(AA$266,AURORA!$C$3:$AC$460,$B276-2020,FALSE)</f>
        <v>11.371499999999999</v>
      </c>
      <c r="AB276" s="2">
        <f>VLOOKUP(AB$266,AURORA!$C$3:$AC$460,$B276-2020,FALSE)</f>
        <v>-0.8739169</v>
      </c>
      <c r="AC276" s="2">
        <f>VLOOKUP(AC$266,AURORA!$C$3:$AC$460,$B276-2020,FALSE)</f>
        <v>-12.354039999999999</v>
      </c>
      <c r="AD276" s="2">
        <f>VLOOKUP(AD$266,AURORA!$C$3:$AC$460,$B276-2020,FALSE)</f>
        <v>1620.335</v>
      </c>
    </row>
    <row r="277" spans="2:30" x14ac:dyDescent="0.35">
      <c r="B277">
        <v>2031</v>
      </c>
      <c r="C277">
        <v>2031</v>
      </c>
      <c r="D277" s="2">
        <f t="shared" si="12"/>
        <v>1049.7349999999999</v>
      </c>
      <c r="E277" s="2"/>
      <c r="F277" s="2">
        <f t="shared" si="13"/>
        <v>170.24930000000001</v>
      </c>
      <c r="G277" s="2">
        <f t="shared" si="14"/>
        <v>2826.7182000000003</v>
      </c>
      <c r="H277" s="2"/>
      <c r="I277" s="2">
        <f t="shared" si="15"/>
        <v>11.371499999999999</v>
      </c>
      <c r="J277" s="2"/>
      <c r="K277" s="2"/>
      <c r="L277" s="2"/>
      <c r="M277" s="2">
        <f t="shared" si="16"/>
        <v>-16.663442</v>
      </c>
      <c r="N277" s="2">
        <f t="shared" si="17"/>
        <v>866.26960000000008</v>
      </c>
      <c r="O277" s="2">
        <f t="shared" si="18"/>
        <v>1647.4880000000001</v>
      </c>
      <c r="P277" s="2">
        <f t="shared" si="19"/>
        <v>11.371499999999999</v>
      </c>
      <c r="Q277" s="2">
        <f t="shared" si="20"/>
        <v>6566.5396580000015</v>
      </c>
      <c r="S277" s="2">
        <f>VLOOKUP(S$266,AURORA!$C$3:$AC$460,$B277-2020,FALSE)</f>
        <v>2436.6930000000002</v>
      </c>
      <c r="T277" s="2">
        <f>VLOOKUP(T$266,AURORA!$C$3:$AC$460,$B277-2020,FALSE)</f>
        <v>170.24930000000001</v>
      </c>
      <c r="U277" s="2">
        <f>VLOOKUP(U$266,AURORA!$C$3:$AC$460,$B277-2020,FALSE)</f>
        <v>748.85770000000002</v>
      </c>
      <c r="V277" s="2">
        <f>VLOOKUP(V$266,AURORA!$C$3:$AC$460,$B277-2020,FALSE)</f>
        <v>117.4119</v>
      </c>
      <c r="W277" s="2">
        <f>VLOOKUP(W$266,AURORA!$C$3:$AC$460,$B277-2020,FALSE)</f>
        <v>0</v>
      </c>
      <c r="X277" s="2">
        <f>VLOOKUP(X$266,AURORA!$C$3:$AC$460,$B277-2020,FALSE)</f>
        <v>390.02519999999998</v>
      </c>
      <c r="Y277" s="2">
        <f>VLOOKUP(Y$266,AURORA!$C$3:$AC$460,$B277-2020,FALSE)</f>
        <v>1049.7349999999999</v>
      </c>
      <c r="Z277" s="2">
        <f>VLOOKUP(Z$266,AURORA!$C$3:$AC$460,$B277-2020,FALSE)</f>
        <v>59.23198</v>
      </c>
      <c r="AA277" s="2">
        <f>VLOOKUP(AA$266,AURORA!$C$3:$AC$460,$B277-2020,FALSE)</f>
        <v>11.371499999999999</v>
      </c>
      <c r="AB277" s="2">
        <f>VLOOKUP(AB$266,AURORA!$C$3:$AC$460,$B277-2020,FALSE)</f>
        <v>-3.6248619999999998</v>
      </c>
      <c r="AC277" s="2">
        <f>VLOOKUP(AC$266,AURORA!$C$3:$AC$460,$B277-2020,FALSE)</f>
        <v>-13.03858</v>
      </c>
      <c r="AD277" s="2">
        <f>VLOOKUP(AD$266,AURORA!$C$3:$AC$460,$B277-2020,FALSE)</f>
        <v>1647.4880000000001</v>
      </c>
    </row>
    <row r="278" spans="2:30" x14ac:dyDescent="0.35">
      <c r="B278">
        <v>2032</v>
      </c>
      <c r="C278">
        <v>2032</v>
      </c>
      <c r="D278" s="2">
        <f t="shared" si="12"/>
        <v>1048.72</v>
      </c>
      <c r="E278" s="2"/>
      <c r="F278" s="2">
        <f t="shared" si="13"/>
        <v>170.09970000000001</v>
      </c>
      <c r="G278" s="2">
        <f t="shared" si="14"/>
        <v>2790.7521999999999</v>
      </c>
      <c r="H278" s="2"/>
      <c r="I278" s="2">
        <f t="shared" si="15"/>
        <v>11.371499999999999</v>
      </c>
      <c r="J278" s="2"/>
      <c r="K278" s="2"/>
      <c r="L278" s="2"/>
      <c r="M278" s="2">
        <f t="shared" si="16"/>
        <v>-17.574804999999998</v>
      </c>
      <c r="N278" s="2">
        <f t="shared" si="17"/>
        <v>931.74059999999997</v>
      </c>
      <c r="O278" s="2">
        <f t="shared" si="18"/>
        <v>1664.377</v>
      </c>
      <c r="P278" s="2">
        <f t="shared" si="19"/>
        <v>11.371499999999999</v>
      </c>
      <c r="Q278" s="2">
        <f t="shared" si="20"/>
        <v>6610.8576949999997</v>
      </c>
      <c r="S278" s="2">
        <f>VLOOKUP(S$266,AURORA!$C$3:$AC$460,$B278-2020,FALSE)</f>
        <v>2402.299</v>
      </c>
      <c r="T278" s="2">
        <f>VLOOKUP(T$266,AURORA!$C$3:$AC$460,$B278-2020,FALSE)</f>
        <v>170.09970000000001</v>
      </c>
      <c r="U278" s="2">
        <f>VLOOKUP(U$266,AURORA!$C$3:$AC$460,$B278-2020,FALSE)</f>
        <v>814.49950000000001</v>
      </c>
      <c r="V278" s="2">
        <f>VLOOKUP(V$266,AURORA!$C$3:$AC$460,$B278-2020,FALSE)</f>
        <v>117.2411</v>
      </c>
      <c r="W278" s="2">
        <f>VLOOKUP(W$266,AURORA!$C$3:$AC$460,$B278-2020,FALSE)</f>
        <v>0</v>
      </c>
      <c r="X278" s="2">
        <f>VLOOKUP(X$266,AURORA!$C$3:$AC$460,$B278-2020,FALSE)</f>
        <v>388.45319999999998</v>
      </c>
      <c r="Y278" s="2">
        <f>VLOOKUP(Y$266,AURORA!$C$3:$AC$460,$B278-2020,FALSE)</f>
        <v>1048.72</v>
      </c>
      <c r="Z278" s="2">
        <f>VLOOKUP(Z$266,AURORA!$C$3:$AC$460,$B278-2020,FALSE)</f>
        <v>65.560299999999998</v>
      </c>
      <c r="AA278" s="2">
        <f>VLOOKUP(AA$266,AURORA!$C$3:$AC$460,$B278-2020,FALSE)</f>
        <v>11.371499999999999</v>
      </c>
      <c r="AB278" s="2">
        <f>VLOOKUP(AB$266,AURORA!$C$3:$AC$460,$B278-2020,FALSE)</f>
        <v>-3.631745</v>
      </c>
      <c r="AC278" s="2">
        <f>VLOOKUP(AC$266,AURORA!$C$3:$AC$460,$B278-2020,FALSE)</f>
        <v>-13.943059999999999</v>
      </c>
      <c r="AD278" s="2">
        <f>VLOOKUP(AD$266,AURORA!$C$3:$AC$460,$B278-2020,FALSE)</f>
        <v>1664.377</v>
      </c>
    </row>
    <row r="279" spans="2:30" x14ac:dyDescent="0.35">
      <c r="B279">
        <v>2033</v>
      </c>
      <c r="C279">
        <v>2033</v>
      </c>
      <c r="D279" s="2">
        <f t="shared" si="12"/>
        <v>1049.7629999999999</v>
      </c>
      <c r="E279" s="2"/>
      <c r="F279" s="2">
        <f t="shared" si="13"/>
        <v>170.24930000000001</v>
      </c>
      <c r="G279" s="2">
        <f t="shared" si="14"/>
        <v>2860.7507000000001</v>
      </c>
      <c r="H279" s="2"/>
      <c r="I279" s="2">
        <f t="shared" si="15"/>
        <v>11.371499999999999</v>
      </c>
      <c r="J279" s="2"/>
      <c r="K279" s="2"/>
      <c r="L279" s="2"/>
      <c r="M279" s="2">
        <f t="shared" si="16"/>
        <v>-18.960529000000001</v>
      </c>
      <c r="N279" s="2">
        <f t="shared" si="17"/>
        <v>1000.8463</v>
      </c>
      <c r="O279" s="2">
        <f t="shared" si="18"/>
        <v>1686.5</v>
      </c>
      <c r="P279" s="2">
        <f t="shared" si="19"/>
        <v>11.371499999999999</v>
      </c>
      <c r="Q279" s="2">
        <f t="shared" si="20"/>
        <v>6771.8917710000005</v>
      </c>
      <c r="S279" s="2">
        <f>VLOOKUP(S$266,AURORA!$C$3:$AC$460,$B279-2020,FALSE)</f>
        <v>2432.02</v>
      </c>
      <c r="T279" s="2">
        <f>VLOOKUP(T$266,AURORA!$C$3:$AC$460,$B279-2020,FALSE)</f>
        <v>170.24930000000001</v>
      </c>
      <c r="U279" s="2">
        <f>VLOOKUP(U$266,AURORA!$C$3:$AC$460,$B279-2020,FALSE)</f>
        <v>883.41480000000001</v>
      </c>
      <c r="V279" s="2">
        <f>VLOOKUP(V$266,AURORA!$C$3:$AC$460,$B279-2020,FALSE)</f>
        <v>117.4315</v>
      </c>
      <c r="W279" s="2">
        <f>VLOOKUP(W$266,AURORA!$C$3:$AC$460,$B279-2020,FALSE)</f>
        <v>0</v>
      </c>
      <c r="X279" s="2">
        <f>VLOOKUP(X$266,AURORA!$C$3:$AC$460,$B279-2020,FALSE)</f>
        <v>428.73070000000001</v>
      </c>
      <c r="Y279" s="2">
        <f>VLOOKUP(Y$266,AURORA!$C$3:$AC$460,$B279-2020,FALSE)</f>
        <v>1049.7629999999999</v>
      </c>
      <c r="Z279" s="2">
        <f>VLOOKUP(Z$266,AURORA!$C$3:$AC$460,$B279-2020,FALSE)</f>
        <v>70.637309999999999</v>
      </c>
      <c r="AA279" s="2">
        <f>VLOOKUP(AA$266,AURORA!$C$3:$AC$460,$B279-2020,FALSE)</f>
        <v>11.371499999999999</v>
      </c>
      <c r="AB279" s="2">
        <f>VLOOKUP(AB$266,AURORA!$C$3:$AC$460,$B279-2020,FALSE)</f>
        <v>-3.5617489999999998</v>
      </c>
      <c r="AC279" s="2">
        <f>VLOOKUP(AC$266,AURORA!$C$3:$AC$460,$B279-2020,FALSE)</f>
        <v>-15.39878</v>
      </c>
      <c r="AD279" s="2">
        <f>VLOOKUP(AD$266,AURORA!$C$3:$AC$460,$B279-2020,FALSE)</f>
        <v>1686.5</v>
      </c>
    </row>
    <row r="280" spans="2:30" x14ac:dyDescent="0.35">
      <c r="B280">
        <v>2034</v>
      </c>
      <c r="C280">
        <v>2034</v>
      </c>
      <c r="D280" s="2">
        <f t="shared" si="12"/>
        <v>1049.3150000000001</v>
      </c>
      <c r="E280" s="2"/>
      <c r="F280" s="2">
        <f t="shared" si="13"/>
        <v>170.24930000000001</v>
      </c>
      <c r="G280" s="2">
        <f t="shared" si="14"/>
        <v>2809.9470999999999</v>
      </c>
      <c r="H280" s="2"/>
      <c r="I280" s="2">
        <f t="shared" si="15"/>
        <v>11.371499999999999</v>
      </c>
      <c r="J280" s="2"/>
      <c r="K280" s="2"/>
      <c r="L280" s="2"/>
      <c r="M280" s="2">
        <f t="shared" si="16"/>
        <v>-20.853610999999997</v>
      </c>
      <c r="N280" s="2">
        <f t="shared" si="17"/>
        <v>1067.1165000000001</v>
      </c>
      <c r="O280" s="2">
        <f t="shared" si="18"/>
        <v>1709.9069999999999</v>
      </c>
      <c r="P280" s="2">
        <f t="shared" si="19"/>
        <v>11.371499999999999</v>
      </c>
      <c r="Q280" s="2">
        <f t="shared" si="20"/>
        <v>6808.4242890000005</v>
      </c>
      <c r="S280" s="2">
        <f>VLOOKUP(S$266,AURORA!$C$3:$AC$460,$B280-2020,FALSE)</f>
        <v>2379.165</v>
      </c>
      <c r="T280" s="2">
        <f>VLOOKUP(T$266,AURORA!$C$3:$AC$460,$B280-2020,FALSE)</f>
        <v>170.24930000000001</v>
      </c>
      <c r="U280" s="2">
        <f>VLOOKUP(U$266,AURORA!$C$3:$AC$460,$B280-2020,FALSE)</f>
        <v>949.75319999999999</v>
      </c>
      <c r="V280" s="2">
        <f>VLOOKUP(V$266,AURORA!$C$3:$AC$460,$B280-2020,FALSE)</f>
        <v>117.3633</v>
      </c>
      <c r="W280" s="2">
        <f>VLOOKUP(W$266,AURORA!$C$3:$AC$460,$B280-2020,FALSE)</f>
        <v>0</v>
      </c>
      <c r="X280" s="2">
        <f>VLOOKUP(X$266,AURORA!$C$3:$AC$460,$B280-2020,FALSE)</f>
        <v>430.78210000000001</v>
      </c>
      <c r="Y280" s="2">
        <f>VLOOKUP(Y$266,AURORA!$C$3:$AC$460,$B280-2020,FALSE)</f>
        <v>1049.3150000000001</v>
      </c>
      <c r="Z280" s="2">
        <f>VLOOKUP(Z$266,AURORA!$C$3:$AC$460,$B280-2020,FALSE)</f>
        <v>66.371740000000003</v>
      </c>
      <c r="AA280" s="2">
        <f>VLOOKUP(AA$266,AURORA!$C$3:$AC$460,$B280-2020,FALSE)</f>
        <v>11.371499999999999</v>
      </c>
      <c r="AB280" s="2">
        <f>VLOOKUP(AB$266,AURORA!$C$3:$AC$460,$B280-2020,FALSE)</f>
        <v>-3.563501</v>
      </c>
      <c r="AC280" s="2">
        <f>VLOOKUP(AC$266,AURORA!$C$3:$AC$460,$B280-2020,FALSE)</f>
        <v>-17.290109999999999</v>
      </c>
      <c r="AD280" s="2">
        <f>VLOOKUP(AD$266,AURORA!$C$3:$AC$460,$B280-2020,FALSE)</f>
        <v>1709.9069999999999</v>
      </c>
    </row>
    <row r="281" spans="2:30" x14ac:dyDescent="0.35">
      <c r="B281">
        <v>2035</v>
      </c>
      <c r="C281">
        <v>2035</v>
      </c>
      <c r="D281" s="2">
        <f t="shared" si="12"/>
        <v>1044.635</v>
      </c>
      <c r="E281" s="2"/>
      <c r="F281" s="2">
        <f t="shared" si="13"/>
        <v>170.24930000000001</v>
      </c>
      <c r="G281" s="2">
        <f t="shared" si="14"/>
        <v>2829.8607000000002</v>
      </c>
      <c r="H281" s="2"/>
      <c r="I281" s="2">
        <f t="shared" si="15"/>
        <v>11.371499999999999</v>
      </c>
      <c r="J281" s="2"/>
      <c r="K281" s="2"/>
      <c r="L281" s="2"/>
      <c r="M281" s="2">
        <f t="shared" si="16"/>
        <v>-22.850785999999999</v>
      </c>
      <c r="N281" s="2">
        <f t="shared" si="17"/>
        <v>1132.6824000000001</v>
      </c>
      <c r="O281" s="2">
        <f t="shared" si="18"/>
        <v>1733.3140000000001</v>
      </c>
      <c r="P281" s="2">
        <f t="shared" si="19"/>
        <v>11.371499999999999</v>
      </c>
      <c r="Q281" s="2">
        <f t="shared" si="20"/>
        <v>6910.6336140000012</v>
      </c>
      <c r="S281" s="2">
        <f>VLOOKUP(S$266,AURORA!$C$3:$AC$460,$B281-2020,FALSE)</f>
        <v>2358.4059999999999</v>
      </c>
      <c r="T281" s="2">
        <f>VLOOKUP(T$266,AURORA!$C$3:$AC$460,$B281-2020,FALSE)</f>
        <v>170.24930000000001</v>
      </c>
      <c r="U281" s="2">
        <f>VLOOKUP(U$266,AURORA!$C$3:$AC$460,$B281-2020,FALSE)</f>
        <v>1015.3630000000001</v>
      </c>
      <c r="V281" s="2">
        <f>VLOOKUP(V$266,AURORA!$C$3:$AC$460,$B281-2020,FALSE)</f>
        <v>117.3194</v>
      </c>
      <c r="W281" s="2">
        <f>VLOOKUP(W$266,AURORA!$C$3:$AC$460,$B281-2020,FALSE)</f>
        <v>0</v>
      </c>
      <c r="X281" s="2">
        <f>VLOOKUP(X$266,AURORA!$C$3:$AC$460,$B281-2020,FALSE)</f>
        <v>471.4547</v>
      </c>
      <c r="Y281" s="2">
        <f>VLOOKUP(Y$266,AURORA!$C$3:$AC$460,$B281-2020,FALSE)</f>
        <v>1044.635</v>
      </c>
      <c r="Z281" s="2">
        <f>VLOOKUP(Z$266,AURORA!$C$3:$AC$460,$B281-2020,FALSE)</f>
        <v>74.299199999999999</v>
      </c>
      <c r="AA281" s="2">
        <f>VLOOKUP(AA$266,AURORA!$C$3:$AC$460,$B281-2020,FALSE)</f>
        <v>11.371499999999999</v>
      </c>
      <c r="AB281" s="2">
        <f>VLOOKUP(AB$266,AURORA!$C$3:$AC$460,$B281-2020,FALSE)</f>
        <v>-3.569896</v>
      </c>
      <c r="AC281" s="2">
        <f>VLOOKUP(AC$266,AURORA!$C$3:$AC$460,$B281-2020,FALSE)</f>
        <v>-19.280889999999999</v>
      </c>
      <c r="AD281" s="2">
        <f>VLOOKUP(AD$266,AURORA!$C$3:$AC$460,$B281-2020,FALSE)</f>
        <v>1733.3140000000001</v>
      </c>
    </row>
    <row r="282" spans="2:30" x14ac:dyDescent="0.35">
      <c r="B282">
        <v>2036</v>
      </c>
      <c r="C282">
        <v>2036</v>
      </c>
      <c r="D282" s="2">
        <f t="shared" si="12"/>
        <v>1041.067</v>
      </c>
      <c r="E282" s="2"/>
      <c r="F282" s="2">
        <f t="shared" si="13"/>
        <v>170.09970000000001</v>
      </c>
      <c r="G282" s="2">
        <f t="shared" si="14"/>
        <v>2763.6546000000003</v>
      </c>
      <c r="H282" s="2"/>
      <c r="I282" s="2">
        <f t="shared" si="15"/>
        <v>11.371499999999999</v>
      </c>
      <c r="J282" s="2"/>
      <c r="K282" s="2"/>
      <c r="L282" s="2"/>
      <c r="M282" s="2">
        <f t="shared" si="16"/>
        <v>-24.631598</v>
      </c>
      <c r="N282" s="2">
        <f t="shared" si="17"/>
        <v>1199.0234</v>
      </c>
      <c r="O282" s="2">
        <f t="shared" si="18"/>
        <v>1755.883</v>
      </c>
      <c r="P282" s="2">
        <f t="shared" si="19"/>
        <v>11.371499999999999</v>
      </c>
      <c r="Q282" s="2">
        <f t="shared" si="20"/>
        <v>6927.8391020000008</v>
      </c>
      <c r="S282" s="2">
        <f>VLOOKUP(S$266,AURORA!$C$3:$AC$460,$B282-2020,FALSE)</f>
        <v>2279.6390000000001</v>
      </c>
      <c r="T282" s="2">
        <f>VLOOKUP(T$266,AURORA!$C$3:$AC$460,$B282-2020,FALSE)</f>
        <v>170.09970000000001</v>
      </c>
      <c r="U282" s="2">
        <f>VLOOKUP(U$266,AURORA!$C$3:$AC$460,$B282-2020,FALSE)</f>
        <v>1081.616</v>
      </c>
      <c r="V282" s="2">
        <f>VLOOKUP(V$266,AURORA!$C$3:$AC$460,$B282-2020,FALSE)</f>
        <v>117.4074</v>
      </c>
      <c r="W282" s="2">
        <f>VLOOKUP(W$266,AURORA!$C$3:$AC$460,$B282-2020,FALSE)</f>
        <v>0</v>
      </c>
      <c r="X282" s="2">
        <f>VLOOKUP(X$266,AURORA!$C$3:$AC$460,$B282-2020,FALSE)</f>
        <v>484.01560000000001</v>
      </c>
      <c r="Y282" s="2">
        <f>VLOOKUP(Y$266,AURORA!$C$3:$AC$460,$B282-2020,FALSE)</f>
        <v>1041.067</v>
      </c>
      <c r="Z282" s="2">
        <f>VLOOKUP(Z$266,AURORA!$C$3:$AC$460,$B282-2020,FALSE)</f>
        <v>79.143299999999996</v>
      </c>
      <c r="AA282" s="2">
        <f>VLOOKUP(AA$266,AURORA!$C$3:$AC$460,$B282-2020,FALSE)</f>
        <v>11.371499999999999</v>
      </c>
      <c r="AB282" s="2">
        <f>VLOOKUP(AB$266,AURORA!$C$3:$AC$460,$B282-2020,FALSE)</f>
        <v>-3.5728780000000002</v>
      </c>
      <c r="AC282" s="2">
        <f>VLOOKUP(AC$266,AURORA!$C$3:$AC$460,$B282-2020,FALSE)</f>
        <v>-21.058720000000001</v>
      </c>
      <c r="AD282" s="2">
        <f>VLOOKUP(AD$266,AURORA!$C$3:$AC$460,$B282-2020,FALSE)</f>
        <v>1755.883</v>
      </c>
    </row>
    <row r="283" spans="2:30" x14ac:dyDescent="0.35">
      <c r="B283">
        <v>2037</v>
      </c>
      <c r="C283">
        <v>2037</v>
      </c>
      <c r="D283" s="2">
        <f t="shared" si="12"/>
        <v>1037.105</v>
      </c>
      <c r="E283" s="2"/>
      <c r="F283" s="2">
        <f t="shared" si="13"/>
        <v>170.24930000000001</v>
      </c>
      <c r="G283" s="2">
        <f t="shared" si="14"/>
        <v>2815.7116000000001</v>
      </c>
      <c r="H283" s="2"/>
      <c r="I283" s="2">
        <f t="shared" si="15"/>
        <v>11.37072</v>
      </c>
      <c r="J283" s="2"/>
      <c r="K283" s="2"/>
      <c r="L283" s="2"/>
      <c r="M283" s="2">
        <f t="shared" si="16"/>
        <v>-27.908521</v>
      </c>
      <c r="N283" s="2">
        <f t="shared" si="17"/>
        <v>1271.9758999999999</v>
      </c>
      <c r="O283" s="2">
        <f t="shared" si="18"/>
        <v>1778.2149999999999</v>
      </c>
      <c r="P283" s="2">
        <f t="shared" si="19"/>
        <v>11.37072</v>
      </c>
      <c r="Q283" s="2">
        <f t="shared" si="20"/>
        <v>7068.0897190000005</v>
      </c>
      <c r="S283" s="2">
        <f>VLOOKUP(S$266,AURORA!$C$3:$AC$460,$B283-2020,FALSE)</f>
        <v>2295.21</v>
      </c>
      <c r="T283" s="2">
        <f>VLOOKUP(T$266,AURORA!$C$3:$AC$460,$B283-2020,FALSE)</f>
        <v>170.24930000000001</v>
      </c>
      <c r="U283" s="2">
        <f>VLOOKUP(U$266,AURORA!$C$3:$AC$460,$B283-2020,FALSE)</f>
        <v>1154.481</v>
      </c>
      <c r="V283" s="2">
        <f>VLOOKUP(V$266,AURORA!$C$3:$AC$460,$B283-2020,FALSE)</f>
        <v>117.4949</v>
      </c>
      <c r="W283" s="2">
        <f>VLOOKUP(W$266,AURORA!$C$3:$AC$460,$B283-2020,FALSE)</f>
        <v>0</v>
      </c>
      <c r="X283" s="2">
        <f>VLOOKUP(X$266,AURORA!$C$3:$AC$460,$B283-2020,FALSE)</f>
        <v>520.50160000000005</v>
      </c>
      <c r="Y283" s="2">
        <f>VLOOKUP(Y$266,AURORA!$C$3:$AC$460,$B283-2020,FALSE)</f>
        <v>1037.105</v>
      </c>
      <c r="Z283" s="2">
        <f>VLOOKUP(Z$266,AURORA!$C$3:$AC$460,$B283-2020,FALSE)</f>
        <v>81.654409999999999</v>
      </c>
      <c r="AA283" s="2">
        <f>VLOOKUP(AA$266,AURORA!$C$3:$AC$460,$B283-2020,FALSE)</f>
        <v>11.37072</v>
      </c>
      <c r="AB283" s="2">
        <f>VLOOKUP(AB$266,AURORA!$C$3:$AC$460,$B283-2020,FALSE)</f>
        <v>-3.589051</v>
      </c>
      <c r="AC283" s="2">
        <f>VLOOKUP(AC$266,AURORA!$C$3:$AC$460,$B283-2020,FALSE)</f>
        <v>-24.319469999999999</v>
      </c>
      <c r="AD283" s="2">
        <f>VLOOKUP(AD$266,AURORA!$C$3:$AC$460,$B283-2020,FALSE)</f>
        <v>1778.2149999999999</v>
      </c>
    </row>
    <row r="284" spans="2:30" x14ac:dyDescent="0.35">
      <c r="B284">
        <v>2038</v>
      </c>
      <c r="C284">
        <v>2038</v>
      </c>
      <c r="D284" s="2">
        <f t="shared" si="12"/>
        <v>1029.8219999999999</v>
      </c>
      <c r="E284" s="2"/>
      <c r="F284" s="2">
        <f t="shared" si="13"/>
        <v>170.24930000000001</v>
      </c>
      <c r="G284" s="2">
        <f t="shared" si="14"/>
        <v>2939.3606</v>
      </c>
      <c r="H284" s="2"/>
      <c r="I284" s="2">
        <f t="shared" si="15"/>
        <v>11.369160000000001</v>
      </c>
      <c r="J284" s="2"/>
      <c r="K284" s="2"/>
      <c r="L284" s="2"/>
      <c r="M284" s="2">
        <f t="shared" si="16"/>
        <v>-30.239058</v>
      </c>
      <c r="N284" s="2">
        <f t="shared" si="17"/>
        <v>1343.2372</v>
      </c>
      <c r="O284" s="2">
        <f t="shared" si="18"/>
        <v>1803.4659999999999</v>
      </c>
      <c r="P284" s="2">
        <f t="shared" si="19"/>
        <v>11.369160000000001</v>
      </c>
      <c r="Q284" s="2">
        <f t="shared" si="20"/>
        <v>7278.6343620000007</v>
      </c>
      <c r="S284" s="2">
        <f>VLOOKUP(S$266,AURORA!$C$3:$AC$460,$B284-2020,FALSE)</f>
        <v>2330.4340000000002</v>
      </c>
      <c r="T284" s="2">
        <f>VLOOKUP(T$266,AURORA!$C$3:$AC$460,$B284-2020,FALSE)</f>
        <v>170.24930000000001</v>
      </c>
      <c r="U284" s="2">
        <f>VLOOKUP(U$266,AURORA!$C$3:$AC$460,$B284-2020,FALSE)</f>
        <v>1225.81</v>
      </c>
      <c r="V284" s="2">
        <f>VLOOKUP(V$266,AURORA!$C$3:$AC$460,$B284-2020,FALSE)</f>
        <v>117.4272</v>
      </c>
      <c r="W284" s="2">
        <f>VLOOKUP(W$266,AURORA!$C$3:$AC$460,$B284-2020,FALSE)</f>
        <v>0</v>
      </c>
      <c r="X284" s="2">
        <f>VLOOKUP(X$266,AURORA!$C$3:$AC$460,$B284-2020,FALSE)</f>
        <v>608.92660000000001</v>
      </c>
      <c r="Y284" s="2">
        <f>VLOOKUP(Y$266,AURORA!$C$3:$AC$460,$B284-2020,FALSE)</f>
        <v>1029.8219999999999</v>
      </c>
      <c r="Z284" s="2">
        <f>VLOOKUP(Z$266,AURORA!$C$3:$AC$460,$B284-2020,FALSE)</f>
        <v>98.99718</v>
      </c>
      <c r="AA284" s="2">
        <f>VLOOKUP(AA$266,AURORA!$C$3:$AC$460,$B284-2020,FALSE)</f>
        <v>11.369160000000001</v>
      </c>
      <c r="AB284" s="2">
        <f>VLOOKUP(AB$266,AURORA!$C$3:$AC$460,$B284-2020,FALSE)</f>
        <v>-3.598058</v>
      </c>
      <c r="AC284" s="2">
        <f>VLOOKUP(AC$266,AURORA!$C$3:$AC$460,$B284-2020,FALSE)</f>
        <v>-26.640999999999998</v>
      </c>
      <c r="AD284" s="2">
        <f>VLOOKUP(AD$266,AURORA!$C$3:$AC$460,$B284-2020,FALSE)</f>
        <v>1803.4659999999999</v>
      </c>
    </row>
    <row r="285" spans="2:30" x14ac:dyDescent="0.35">
      <c r="B285">
        <v>2039</v>
      </c>
      <c r="C285">
        <v>2039</v>
      </c>
      <c r="D285" s="2">
        <f t="shared" si="12"/>
        <v>1028.7860000000001</v>
      </c>
      <c r="E285" s="2"/>
      <c r="F285" s="2">
        <f t="shared" si="13"/>
        <v>170.24930000000001</v>
      </c>
      <c r="G285" s="2">
        <f t="shared" si="14"/>
        <v>2922.8227999999999</v>
      </c>
      <c r="H285" s="2"/>
      <c r="I285" s="2">
        <f t="shared" si="15"/>
        <v>11.36449</v>
      </c>
      <c r="J285" s="2"/>
      <c r="K285" s="2"/>
      <c r="L285" s="2"/>
      <c r="M285" s="2">
        <f t="shared" si="16"/>
        <v>-31.095468</v>
      </c>
      <c r="N285" s="2">
        <f t="shared" si="17"/>
        <v>1416.1824999999999</v>
      </c>
      <c r="O285" s="2">
        <f t="shared" si="18"/>
        <v>1813.354</v>
      </c>
      <c r="P285" s="2">
        <f t="shared" si="19"/>
        <v>11.36449</v>
      </c>
      <c r="Q285" s="2">
        <f t="shared" si="20"/>
        <v>7343.0281119999991</v>
      </c>
      <c r="S285" s="2">
        <f>VLOOKUP(S$266,AURORA!$C$3:$AC$460,$B285-2020,FALSE)</f>
        <v>2290.7449999999999</v>
      </c>
      <c r="T285" s="2">
        <f>VLOOKUP(T$266,AURORA!$C$3:$AC$460,$B285-2020,FALSE)</f>
        <v>170.24930000000001</v>
      </c>
      <c r="U285" s="2">
        <f>VLOOKUP(U$266,AURORA!$C$3:$AC$460,$B285-2020,FALSE)</f>
        <v>1298.751</v>
      </c>
      <c r="V285" s="2">
        <f>VLOOKUP(V$266,AURORA!$C$3:$AC$460,$B285-2020,FALSE)</f>
        <v>117.4315</v>
      </c>
      <c r="W285" s="2">
        <f>VLOOKUP(W$266,AURORA!$C$3:$AC$460,$B285-2020,FALSE)</f>
        <v>0</v>
      </c>
      <c r="X285" s="2">
        <f>VLOOKUP(X$266,AURORA!$C$3:$AC$460,$B285-2020,FALSE)</f>
        <v>632.07780000000002</v>
      </c>
      <c r="Y285" s="2">
        <f>VLOOKUP(Y$266,AURORA!$C$3:$AC$460,$B285-2020,FALSE)</f>
        <v>1028.7860000000001</v>
      </c>
      <c r="Z285" s="2">
        <f>VLOOKUP(Z$266,AURORA!$C$3:$AC$460,$B285-2020,FALSE)</f>
        <v>99.180589999999995</v>
      </c>
      <c r="AA285" s="2">
        <f>VLOOKUP(AA$266,AURORA!$C$3:$AC$460,$B285-2020,FALSE)</f>
        <v>11.36449</v>
      </c>
      <c r="AB285" s="2">
        <f>VLOOKUP(AB$266,AURORA!$C$3:$AC$460,$B285-2020,FALSE)</f>
        <v>-3.5775679999999999</v>
      </c>
      <c r="AC285" s="2">
        <f>VLOOKUP(AC$266,AURORA!$C$3:$AC$460,$B285-2020,FALSE)</f>
        <v>-27.517900000000001</v>
      </c>
      <c r="AD285" s="2">
        <f>VLOOKUP(AD$266,AURORA!$C$3:$AC$460,$B285-2020,FALSE)</f>
        <v>1813.354</v>
      </c>
    </row>
    <row r="286" spans="2:30" x14ac:dyDescent="0.35">
      <c r="B286">
        <v>2040</v>
      </c>
      <c r="C286">
        <v>2040</v>
      </c>
      <c r="D286" s="2">
        <f t="shared" si="12"/>
        <v>1025.722</v>
      </c>
      <c r="E286" s="2"/>
      <c r="F286" s="2">
        <f t="shared" si="13"/>
        <v>170.09970000000001</v>
      </c>
      <c r="G286" s="2">
        <f t="shared" si="14"/>
        <v>2964.1578</v>
      </c>
      <c r="H286" s="2"/>
      <c r="I286" s="2">
        <f t="shared" si="15"/>
        <v>11.36218</v>
      </c>
      <c r="J286" s="2"/>
      <c r="K286" s="2"/>
      <c r="L286" s="2"/>
      <c r="M286" s="2">
        <f t="shared" si="16"/>
        <v>-33.209581999999997</v>
      </c>
      <c r="N286" s="2">
        <f t="shared" si="17"/>
        <v>1484.9534999999998</v>
      </c>
      <c r="O286" s="2">
        <f t="shared" si="18"/>
        <v>1820.348</v>
      </c>
      <c r="P286" s="2">
        <f t="shared" si="19"/>
        <v>11.36218</v>
      </c>
      <c r="Q286" s="2">
        <f t="shared" si="20"/>
        <v>7454.7957779999988</v>
      </c>
      <c r="S286" s="2">
        <f>VLOOKUP(S$266,AURORA!$C$3:$AC$460,$B286-2020,FALSE)</f>
        <v>2232.2109999999998</v>
      </c>
      <c r="T286" s="2">
        <f>VLOOKUP(T$266,AURORA!$C$3:$AC$460,$B286-2020,FALSE)</f>
        <v>170.09970000000001</v>
      </c>
      <c r="U286" s="2">
        <f>VLOOKUP(U$266,AURORA!$C$3:$AC$460,$B286-2020,FALSE)</f>
        <v>1367.6559999999999</v>
      </c>
      <c r="V286" s="2">
        <f>VLOOKUP(V$266,AURORA!$C$3:$AC$460,$B286-2020,FALSE)</f>
        <v>117.2975</v>
      </c>
      <c r="W286" s="2">
        <f>VLOOKUP(W$266,AURORA!$C$3:$AC$460,$B286-2020,FALSE)</f>
        <v>0</v>
      </c>
      <c r="X286" s="2">
        <f>VLOOKUP(X$266,AURORA!$C$3:$AC$460,$B286-2020,FALSE)</f>
        <v>731.94680000000005</v>
      </c>
      <c r="Y286" s="2">
        <f>VLOOKUP(Y$266,AURORA!$C$3:$AC$460,$B286-2020,FALSE)</f>
        <v>1025.722</v>
      </c>
      <c r="Z286" s="2">
        <f>VLOOKUP(Z$266,AURORA!$C$3:$AC$460,$B286-2020,FALSE)</f>
        <v>99.453239999999994</v>
      </c>
      <c r="AA286" s="2">
        <f>VLOOKUP(AA$266,AURORA!$C$3:$AC$460,$B286-2020,FALSE)</f>
        <v>11.36218</v>
      </c>
      <c r="AB286" s="2">
        <f>VLOOKUP(AB$266,AURORA!$C$3:$AC$460,$B286-2020,FALSE)</f>
        <v>-3.558182</v>
      </c>
      <c r="AC286" s="2">
        <f>VLOOKUP(AC$266,AURORA!$C$3:$AC$460,$B286-2020,FALSE)</f>
        <v>-29.651399999999999</v>
      </c>
      <c r="AD286" s="2">
        <f>VLOOKUP(AD$266,AURORA!$C$3:$AC$460,$B286-2020,FALSE)</f>
        <v>1820.348</v>
      </c>
    </row>
    <row r="287" spans="2:30" x14ac:dyDescent="0.35">
      <c r="B287">
        <v>2041</v>
      </c>
      <c r="C287">
        <v>2041</v>
      </c>
      <c r="D287" s="2">
        <f t="shared" si="12"/>
        <v>1010.6319999999999</v>
      </c>
      <c r="E287" s="2"/>
      <c r="F287" s="2">
        <f t="shared" si="13"/>
        <v>170.24930000000001</v>
      </c>
      <c r="G287" s="2">
        <f t="shared" si="14"/>
        <v>2930.7316000000001</v>
      </c>
      <c r="H287" s="2"/>
      <c r="I287" s="2">
        <f t="shared" si="15"/>
        <v>11.35904</v>
      </c>
      <c r="J287" s="2"/>
      <c r="K287" s="2"/>
      <c r="L287" s="2"/>
      <c r="M287" s="2">
        <f t="shared" si="16"/>
        <v>-34.971637999999999</v>
      </c>
      <c r="N287" s="2">
        <f t="shared" si="17"/>
        <v>1554.8519000000001</v>
      </c>
      <c r="O287" s="2">
        <f t="shared" si="18"/>
        <v>1833.502</v>
      </c>
      <c r="P287" s="2">
        <f t="shared" si="19"/>
        <v>11.35904</v>
      </c>
      <c r="Q287" s="2">
        <f t="shared" si="20"/>
        <v>7487.7132420000007</v>
      </c>
      <c r="S287" s="2">
        <f>VLOOKUP(S$266,AURORA!$C$3:$AC$460,$B287-2020,FALSE)</f>
        <v>2165.8850000000002</v>
      </c>
      <c r="T287" s="2">
        <f>VLOOKUP(T$266,AURORA!$C$3:$AC$460,$B287-2020,FALSE)</f>
        <v>170.24930000000001</v>
      </c>
      <c r="U287" s="2">
        <f>VLOOKUP(U$266,AURORA!$C$3:$AC$460,$B287-2020,FALSE)</f>
        <v>1437.643</v>
      </c>
      <c r="V287" s="2">
        <f>VLOOKUP(V$266,AURORA!$C$3:$AC$460,$B287-2020,FALSE)</f>
        <v>117.2089</v>
      </c>
      <c r="W287" s="2">
        <f>VLOOKUP(W$266,AURORA!$C$3:$AC$460,$B287-2020,FALSE)</f>
        <v>0</v>
      </c>
      <c r="X287" s="2">
        <f>VLOOKUP(X$266,AURORA!$C$3:$AC$460,$B287-2020,FALSE)</f>
        <v>764.84659999999997</v>
      </c>
      <c r="Y287" s="2">
        <f>VLOOKUP(Y$266,AURORA!$C$3:$AC$460,$B287-2020,FALSE)</f>
        <v>1010.6319999999999</v>
      </c>
      <c r="Z287" s="2">
        <f>VLOOKUP(Z$266,AURORA!$C$3:$AC$460,$B287-2020,FALSE)</f>
        <v>101.1512</v>
      </c>
      <c r="AA287" s="2">
        <f>VLOOKUP(AA$266,AURORA!$C$3:$AC$460,$B287-2020,FALSE)</f>
        <v>11.35904</v>
      </c>
      <c r="AB287" s="2">
        <f>VLOOKUP(AB$266,AURORA!$C$3:$AC$460,$B287-2020,FALSE)</f>
        <v>-3.5552779999999999</v>
      </c>
      <c r="AC287" s="2">
        <f>VLOOKUP(AC$266,AURORA!$C$3:$AC$460,$B287-2020,FALSE)</f>
        <v>-31.416360000000001</v>
      </c>
      <c r="AD287" s="2">
        <f>VLOOKUP(AD$266,AURORA!$C$3:$AC$460,$B287-2020,FALSE)</f>
        <v>1833.502</v>
      </c>
    </row>
    <row r="288" spans="2:30" x14ac:dyDescent="0.35">
      <c r="B288">
        <v>2042</v>
      </c>
      <c r="C288">
        <v>2042</v>
      </c>
      <c r="D288" s="2">
        <f t="shared" si="12"/>
        <v>621.77760000000001</v>
      </c>
      <c r="E288" s="2"/>
      <c r="F288" s="2">
        <f t="shared" si="13"/>
        <v>170.24930000000001</v>
      </c>
      <c r="G288" s="2">
        <f t="shared" si="14"/>
        <v>3155.8683000000001</v>
      </c>
      <c r="H288" s="2"/>
      <c r="I288" s="2">
        <f t="shared" si="15"/>
        <v>11.34891</v>
      </c>
      <c r="J288" s="2"/>
      <c r="K288" s="2"/>
      <c r="L288" s="2"/>
      <c r="M288" s="2">
        <f t="shared" si="16"/>
        <v>-40.251885000000001</v>
      </c>
      <c r="N288" s="2">
        <f t="shared" si="17"/>
        <v>1631.3749</v>
      </c>
      <c r="O288" s="2">
        <f t="shared" si="18"/>
        <v>1842.0609999999999</v>
      </c>
      <c r="P288" s="2">
        <f t="shared" si="19"/>
        <v>11.34891</v>
      </c>
      <c r="Q288" s="2">
        <f t="shared" si="20"/>
        <v>7403.7770349999992</v>
      </c>
      <c r="S288" s="2">
        <f>VLOOKUP(S$266,AURORA!$C$3:$AC$460,$B288-2020,FALSE)</f>
        <v>2251.116</v>
      </c>
      <c r="T288" s="2">
        <f>VLOOKUP(T$266,AURORA!$C$3:$AC$460,$B288-2020,FALSE)</f>
        <v>170.24930000000001</v>
      </c>
      <c r="U288" s="2">
        <f>VLOOKUP(U$266,AURORA!$C$3:$AC$460,$B288-2020,FALSE)</f>
        <v>1513.963</v>
      </c>
      <c r="V288" s="2">
        <f>VLOOKUP(V$266,AURORA!$C$3:$AC$460,$B288-2020,FALSE)</f>
        <v>117.4119</v>
      </c>
      <c r="W288" s="2">
        <f>VLOOKUP(W$266,AURORA!$C$3:$AC$460,$B288-2020,FALSE)</f>
        <v>0</v>
      </c>
      <c r="X288" s="2">
        <f>VLOOKUP(X$266,AURORA!$C$3:$AC$460,$B288-2020,FALSE)</f>
        <v>904.75229999999999</v>
      </c>
      <c r="Y288" s="2">
        <f>VLOOKUP(Y$266,AURORA!$C$3:$AC$460,$B288-2020,FALSE)</f>
        <v>621.77760000000001</v>
      </c>
      <c r="Z288" s="2">
        <f>VLOOKUP(Z$266,AURORA!$C$3:$AC$460,$B288-2020,FALSE)</f>
        <v>117.6242</v>
      </c>
      <c r="AA288" s="2">
        <f>VLOOKUP(AA$266,AURORA!$C$3:$AC$460,$B288-2020,FALSE)</f>
        <v>11.34891</v>
      </c>
      <c r="AB288" s="2">
        <f>VLOOKUP(AB$266,AURORA!$C$3:$AC$460,$B288-2020,FALSE)</f>
        <v>-8.009665</v>
      </c>
      <c r="AC288" s="2">
        <f>VLOOKUP(AC$266,AURORA!$C$3:$AC$460,$B288-2020,FALSE)</f>
        <v>-32.242220000000003</v>
      </c>
      <c r="AD288" s="2">
        <f>VLOOKUP(AD$266,AURORA!$C$3:$AC$460,$B288-2020,FALSE)</f>
        <v>1842.0609999999999</v>
      </c>
    </row>
    <row r="289" spans="2:30" x14ac:dyDescent="0.35">
      <c r="B289">
        <v>2043</v>
      </c>
      <c r="C289">
        <v>2043</v>
      </c>
      <c r="D289" s="2">
        <f t="shared" si="12"/>
        <v>616.47050000000002</v>
      </c>
      <c r="E289" s="2"/>
      <c r="F289" s="2">
        <f t="shared" si="13"/>
        <v>170.24930000000001</v>
      </c>
      <c r="G289" s="2">
        <f t="shared" si="14"/>
        <v>3247.1970000000001</v>
      </c>
      <c r="H289" s="2"/>
      <c r="I289" s="2">
        <f t="shared" si="15"/>
        <v>11.34019</v>
      </c>
      <c r="J289" s="2"/>
      <c r="K289" s="2"/>
      <c r="L289" s="2"/>
      <c r="M289" s="2">
        <f t="shared" si="16"/>
        <v>-41.301245999999999</v>
      </c>
      <c r="N289" s="2">
        <f t="shared" si="17"/>
        <v>1706.1908999999998</v>
      </c>
      <c r="O289" s="2">
        <f t="shared" si="18"/>
        <v>1855.395</v>
      </c>
      <c r="P289" s="2">
        <f t="shared" si="19"/>
        <v>11.34019</v>
      </c>
      <c r="Q289" s="2">
        <f t="shared" si="20"/>
        <v>7576.8818339999989</v>
      </c>
      <c r="S289" s="2">
        <f>VLOOKUP(S$266,AURORA!$C$3:$AC$460,$B289-2020,FALSE)</f>
        <v>2236.8510000000001</v>
      </c>
      <c r="T289" s="2">
        <f>VLOOKUP(T$266,AURORA!$C$3:$AC$460,$B289-2020,FALSE)</f>
        <v>170.24930000000001</v>
      </c>
      <c r="U289" s="2">
        <f>VLOOKUP(U$266,AURORA!$C$3:$AC$460,$B289-2020,FALSE)</f>
        <v>1588.6959999999999</v>
      </c>
      <c r="V289" s="2">
        <f>VLOOKUP(V$266,AURORA!$C$3:$AC$460,$B289-2020,FALSE)</f>
        <v>117.4949</v>
      </c>
      <c r="W289" s="2">
        <f>VLOOKUP(W$266,AURORA!$C$3:$AC$460,$B289-2020,FALSE)</f>
        <v>0</v>
      </c>
      <c r="X289" s="2">
        <f>VLOOKUP(X$266,AURORA!$C$3:$AC$460,$B289-2020,FALSE)</f>
        <v>1010.346</v>
      </c>
      <c r="Y289" s="2">
        <f>VLOOKUP(Y$266,AURORA!$C$3:$AC$460,$B289-2020,FALSE)</f>
        <v>616.47050000000002</v>
      </c>
      <c r="Z289" s="2">
        <f>VLOOKUP(Z$266,AURORA!$C$3:$AC$460,$B289-2020,FALSE)</f>
        <v>126.21380000000001</v>
      </c>
      <c r="AA289" s="2">
        <f>VLOOKUP(AA$266,AURORA!$C$3:$AC$460,$B289-2020,FALSE)</f>
        <v>11.34019</v>
      </c>
      <c r="AB289" s="2">
        <f>VLOOKUP(AB$266,AURORA!$C$3:$AC$460,$B289-2020,FALSE)</f>
        <v>-8.0332460000000001</v>
      </c>
      <c r="AC289" s="2">
        <f>VLOOKUP(AC$266,AURORA!$C$3:$AC$460,$B289-2020,FALSE)</f>
        <v>-33.268000000000001</v>
      </c>
      <c r="AD289" s="2">
        <f>VLOOKUP(AD$266,AURORA!$C$3:$AC$460,$B289-2020,FALSE)</f>
        <v>1855.395</v>
      </c>
    </row>
    <row r="290" spans="2:30" x14ac:dyDescent="0.35">
      <c r="B290">
        <v>2044</v>
      </c>
      <c r="C290">
        <v>2044</v>
      </c>
      <c r="D290" s="2">
        <f t="shared" si="12"/>
        <v>616.42520000000002</v>
      </c>
      <c r="E290" s="2"/>
      <c r="F290" s="2">
        <f t="shared" si="13"/>
        <v>170.09970000000001</v>
      </c>
      <c r="G290" s="2">
        <f t="shared" si="14"/>
        <v>3291.6030000000001</v>
      </c>
      <c r="H290" s="2"/>
      <c r="I290" s="2">
        <f t="shared" si="15"/>
        <v>11.34198</v>
      </c>
      <c r="J290" s="2"/>
      <c r="K290" s="2"/>
      <c r="L290" s="2"/>
      <c r="M290" s="2">
        <f t="shared" si="16"/>
        <v>-41.909087999999997</v>
      </c>
      <c r="N290" s="2">
        <f t="shared" si="17"/>
        <v>1779.4728</v>
      </c>
      <c r="O290" s="2">
        <f t="shared" si="18"/>
        <v>1861.8150000000001</v>
      </c>
      <c r="P290" s="2">
        <f t="shared" si="19"/>
        <v>11.34198</v>
      </c>
      <c r="Q290" s="2">
        <f t="shared" si="20"/>
        <v>7700.1905720000004</v>
      </c>
      <c r="S290" s="2">
        <f>VLOOKUP(S$266,AURORA!$C$3:$AC$460,$B290-2020,FALSE)</f>
        <v>2242.1729999999998</v>
      </c>
      <c r="T290" s="2">
        <f>VLOOKUP(T$266,AURORA!$C$3:$AC$460,$B290-2020,FALSE)</f>
        <v>170.09970000000001</v>
      </c>
      <c r="U290" s="2">
        <f>VLOOKUP(U$266,AURORA!$C$3:$AC$460,$B290-2020,FALSE)</f>
        <v>1662.1</v>
      </c>
      <c r="V290" s="2">
        <f>VLOOKUP(V$266,AURORA!$C$3:$AC$460,$B290-2020,FALSE)</f>
        <v>117.3728</v>
      </c>
      <c r="W290" s="2">
        <f>VLOOKUP(W$266,AURORA!$C$3:$AC$460,$B290-2020,FALSE)</f>
        <v>0</v>
      </c>
      <c r="X290" s="2">
        <f>VLOOKUP(X$266,AURORA!$C$3:$AC$460,$B290-2020,FALSE)</f>
        <v>1049.43</v>
      </c>
      <c r="Y290" s="2">
        <f>VLOOKUP(Y$266,AURORA!$C$3:$AC$460,$B290-2020,FALSE)</f>
        <v>616.42520000000002</v>
      </c>
      <c r="Z290" s="2">
        <f>VLOOKUP(Z$266,AURORA!$C$3:$AC$460,$B290-2020,FALSE)</f>
        <v>129.08670000000001</v>
      </c>
      <c r="AA290" s="2">
        <f>VLOOKUP(AA$266,AURORA!$C$3:$AC$460,$B290-2020,FALSE)</f>
        <v>11.34198</v>
      </c>
      <c r="AB290" s="2">
        <f>VLOOKUP(AB$266,AURORA!$C$3:$AC$460,$B290-2020,FALSE)</f>
        <v>-7.990348</v>
      </c>
      <c r="AC290" s="2">
        <f>VLOOKUP(AC$266,AURORA!$C$3:$AC$460,$B290-2020,FALSE)</f>
        <v>-33.91874</v>
      </c>
      <c r="AD290" s="2">
        <f>VLOOKUP(AD$266,AURORA!$C$3:$AC$460,$B290-2020,FALSE)</f>
        <v>1861.8150000000001</v>
      </c>
    </row>
    <row r="291" spans="2:30" x14ac:dyDescent="0.35">
      <c r="B291">
        <v>2045</v>
      </c>
      <c r="C291">
        <v>2045</v>
      </c>
      <c r="D291" s="2">
        <f t="shared" si="12"/>
        <v>614.00409999999999</v>
      </c>
      <c r="E291" s="2"/>
      <c r="F291" s="2">
        <f t="shared" si="13"/>
        <v>170.24930000000001</v>
      </c>
      <c r="G291" s="2">
        <f t="shared" si="14"/>
        <v>3185.0080000000003</v>
      </c>
      <c r="H291" s="2"/>
      <c r="I291" s="2">
        <f t="shared" si="15"/>
        <v>11.33178</v>
      </c>
      <c r="J291" s="2"/>
      <c r="K291" s="2"/>
      <c r="L291" s="2"/>
      <c r="M291" s="2">
        <f t="shared" si="16"/>
        <v>-43.350079000000001</v>
      </c>
      <c r="N291" s="2">
        <f t="shared" si="17"/>
        <v>1876.5723</v>
      </c>
      <c r="O291" s="2">
        <f t="shared" si="18"/>
        <v>1863.5619999999999</v>
      </c>
      <c r="P291" s="2">
        <f t="shared" si="19"/>
        <v>11.33178</v>
      </c>
      <c r="Q291" s="2">
        <f t="shared" si="20"/>
        <v>7688.7091810000011</v>
      </c>
      <c r="S291" s="2">
        <f>VLOOKUP(S$266,AURORA!$C$3:$AC$460,$B291-2020,FALSE)</f>
        <v>2131.9720000000002</v>
      </c>
      <c r="T291" s="2">
        <f>VLOOKUP(T$266,AURORA!$C$3:$AC$460,$B291-2020,FALSE)</f>
        <v>170.24930000000001</v>
      </c>
      <c r="U291" s="2">
        <f>VLOOKUP(U$266,AURORA!$C$3:$AC$460,$B291-2020,FALSE)</f>
        <v>1759.2090000000001</v>
      </c>
      <c r="V291" s="2">
        <f>VLOOKUP(V$266,AURORA!$C$3:$AC$460,$B291-2020,FALSE)</f>
        <v>117.3633</v>
      </c>
      <c r="W291" s="2">
        <f>VLOOKUP(W$266,AURORA!$C$3:$AC$460,$B291-2020,FALSE)</f>
        <v>0</v>
      </c>
      <c r="X291" s="2">
        <f>VLOOKUP(X$266,AURORA!$C$3:$AC$460,$B291-2020,FALSE)</f>
        <v>1053.0360000000001</v>
      </c>
      <c r="Y291" s="2">
        <f>VLOOKUP(Y$266,AURORA!$C$3:$AC$460,$B291-2020,FALSE)</f>
        <v>614.00409999999999</v>
      </c>
      <c r="Z291" s="2">
        <f>VLOOKUP(Z$266,AURORA!$C$3:$AC$460,$B291-2020,FALSE)</f>
        <v>129.61359999999999</v>
      </c>
      <c r="AA291" s="2">
        <f>VLOOKUP(AA$266,AURORA!$C$3:$AC$460,$B291-2020,FALSE)</f>
        <v>11.33178</v>
      </c>
      <c r="AB291" s="2">
        <f>VLOOKUP(AB$266,AURORA!$C$3:$AC$460,$B291-2020,FALSE)</f>
        <v>-8.0288389999999996</v>
      </c>
      <c r="AC291" s="2">
        <f>VLOOKUP(AC$266,AURORA!$C$3:$AC$460,$B291-2020,FALSE)</f>
        <v>-35.321240000000003</v>
      </c>
      <c r="AD291" s="2">
        <f>VLOOKUP(AD$266,AURORA!$C$3:$AC$460,$B291-2020,FALSE)</f>
        <v>1863.5619999999999</v>
      </c>
    </row>
    <row r="292" spans="2:30" x14ac:dyDescent="0.35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35"/>
  <cols>
    <col min="2" max="2" width="5" bestFit="1" customWidth="1"/>
    <col min="3" max="3" width="10.265625" bestFit="1" customWidth="1"/>
    <col min="4" max="18" width="11.265625" customWidth="1"/>
  </cols>
  <sheetData>
    <row r="1" spans="1:18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35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35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35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35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35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35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35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35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35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35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35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35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35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35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35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35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35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35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35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35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35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35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35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35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35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35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35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35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35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35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35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35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35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35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35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35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35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35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35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35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35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35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35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35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35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35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35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35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35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35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35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35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35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35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35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35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35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35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35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35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35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35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35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35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35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35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35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35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35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35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35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35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35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35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35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35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35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35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35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35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35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35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35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35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35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35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35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35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35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35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35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35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35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35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35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35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35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35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35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35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35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35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35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35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35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35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35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35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35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35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35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35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35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35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35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35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35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35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35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35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35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35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35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35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35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35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35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35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35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35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35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35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35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35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35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35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35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35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35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35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35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35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35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35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35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35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35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35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35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35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35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35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35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35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35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35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35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35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35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35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35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35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35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35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35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35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35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35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35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35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35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35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35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35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35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35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35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35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35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35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35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35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35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35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35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35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35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35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35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35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35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35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35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35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35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35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35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35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35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35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35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35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35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35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35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35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35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35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35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35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35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35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35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35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35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35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35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35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35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35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35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35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35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35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35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35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35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35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35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35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35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35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35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35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35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35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35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35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35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35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35">
      <c r="H242" s="2"/>
      <c r="M242" s="2"/>
      <c r="Q242" s="2"/>
      <c r="R242" s="2"/>
    </row>
    <row r="243" spans="1:18" x14ac:dyDescent="0.35">
      <c r="C243" s="6"/>
      <c r="D243" s="6"/>
      <c r="G243" s="6"/>
      <c r="L243" s="6"/>
      <c r="M243" s="2"/>
      <c r="Q243" s="2"/>
      <c r="R243" s="2"/>
    </row>
    <row r="244" spans="1:18" x14ac:dyDescent="0.35">
      <c r="C244" s="6"/>
      <c r="D244" s="6"/>
      <c r="G244" s="6"/>
      <c r="L244" s="6"/>
      <c r="M244" s="2"/>
      <c r="Q244" s="2"/>
      <c r="R244" s="2"/>
    </row>
    <row r="247" spans="1:18" x14ac:dyDescent="0.35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35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35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35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35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35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35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35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35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35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35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35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35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35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35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35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35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35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35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35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35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35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14.706</v>
      </c>
      <c r="F268" s="6">
        <f t="shared" ref="F268:F291" si="14">U268</f>
        <v>1102.105</v>
      </c>
      <c r="G268" s="6">
        <f t="shared" ref="G268:G291" si="15">T268+X268</f>
        <v>422.00754000000001</v>
      </c>
      <c r="H268" s="6"/>
      <c r="I268" s="6">
        <f t="shared" ref="I268:I291" si="16">AA268</f>
        <v>48.665080000000003</v>
      </c>
      <c r="J268" s="6"/>
      <c r="M268" s="6"/>
      <c r="N268" s="6">
        <f t="shared" ref="N268:N291" si="17">V268+W268</f>
        <v>156.47891999999999</v>
      </c>
      <c r="O268" s="6">
        <f t="shared" ref="O268:O291" si="18">AB268</f>
        <v>424.62209999999999</v>
      </c>
      <c r="P268" s="6"/>
      <c r="Q268" s="6">
        <f t="shared" ref="Q268:Q291" si="19">SUM(D268:P268)</f>
        <v>2168.58464</v>
      </c>
      <c r="T268" s="2">
        <f>VLOOKUP(T$266,AURORA!$C$3:$AC$460,$B268-2020,FALSE)</f>
        <v>409.46660000000003</v>
      </c>
      <c r="U268" s="2">
        <f>VLOOKUP(U$266,AURORA!$C$3:$AC$460,$B268-2020,FALSE)</f>
        <v>1102.105</v>
      </c>
      <c r="V268" s="2">
        <f>VLOOKUP(V$266,AURORA!$C$3:$AC$460,$B268-2020,FALSE)</f>
        <v>93.246769999999998</v>
      </c>
      <c r="W268" s="2">
        <f>VLOOKUP(W$266,AURORA!$C$3:$AC$460,$B268-2020,FALSE)</f>
        <v>63.232149999999997</v>
      </c>
      <c r="X268" s="2">
        <f>VLOOKUP(X$266,AURORA!$C$3:$AC$460,$B268-2020,FALSE)</f>
        <v>12.540940000000001</v>
      </c>
      <c r="Y268" s="2">
        <f>VLOOKUP(Y$266,AURORA!$C$3:$AC$460,$B268-2020,FALSE)</f>
        <v>0</v>
      </c>
      <c r="Z268" s="2">
        <f>VLOOKUP(Z$266,AURORA!$C$3:$AC$460,$B268-2020,FALSE)</f>
        <v>14.706</v>
      </c>
      <c r="AA268" s="2">
        <f>VLOOKUP(AA$266,AURORA!$C$3:$AC$460,$B268-2020,FALSE)</f>
        <v>48.665080000000003</v>
      </c>
      <c r="AB268" s="2">
        <f>VLOOKUP(AB$266,AURORA!$C$3:$AC$460,$B268-2020,FALSE)</f>
        <v>424.62209999999999</v>
      </c>
      <c r="AC268" s="2"/>
    </row>
    <row r="269" spans="2:29" x14ac:dyDescent="0.35">
      <c r="B269">
        <v>2023</v>
      </c>
      <c r="C269">
        <v>2023</v>
      </c>
      <c r="D269" s="6">
        <f t="shared" si="12"/>
        <v>0</v>
      </c>
      <c r="E269" s="6">
        <f t="shared" si="13"/>
        <v>14.706</v>
      </c>
      <c r="F269" s="6">
        <f t="shared" si="14"/>
        <v>1102.105</v>
      </c>
      <c r="G269" s="6">
        <f t="shared" si="15"/>
        <v>448.35293999999999</v>
      </c>
      <c r="H269" s="6"/>
      <c r="I269" s="6">
        <f t="shared" si="16"/>
        <v>48.665080000000003</v>
      </c>
      <c r="J269" s="6"/>
      <c r="M269" s="6"/>
      <c r="N269" s="6">
        <f t="shared" si="17"/>
        <v>214.15579</v>
      </c>
      <c r="O269" s="6">
        <f t="shared" si="18"/>
        <v>436.10270000000003</v>
      </c>
      <c r="P269" s="6"/>
      <c r="Q269" s="6">
        <f t="shared" si="19"/>
        <v>2264.0875099999998</v>
      </c>
      <c r="T269" s="2">
        <f>VLOOKUP(T$266,AURORA!$C$3:$AC$460,$B269-2020,FALSE)</f>
        <v>396.16550000000001</v>
      </c>
      <c r="U269" s="2">
        <f>VLOOKUP(U$266,AURORA!$C$3:$AC$460,$B269-2020,FALSE)</f>
        <v>1102.105</v>
      </c>
      <c r="V269" s="2">
        <f>VLOOKUP(V$266,AURORA!$C$3:$AC$460,$B269-2020,FALSE)</f>
        <v>150.82939999999999</v>
      </c>
      <c r="W269" s="2">
        <f>VLOOKUP(W$266,AURORA!$C$3:$AC$460,$B269-2020,FALSE)</f>
        <v>63.326390000000004</v>
      </c>
      <c r="X269" s="2">
        <f>VLOOKUP(X$266,AURORA!$C$3:$AC$460,$B269-2020,FALSE)</f>
        <v>52.187440000000002</v>
      </c>
      <c r="Y269" s="2">
        <f>VLOOKUP(Y$266,AURORA!$C$3:$AC$460,$B269-2020,FALSE)</f>
        <v>0</v>
      </c>
      <c r="Z269" s="2">
        <f>VLOOKUP(Z$266,AURORA!$C$3:$AC$460,$B269-2020,FALSE)</f>
        <v>14.706</v>
      </c>
      <c r="AA269" s="2">
        <f>VLOOKUP(AA$266,AURORA!$C$3:$AC$460,$B269-2020,FALSE)</f>
        <v>48.665080000000003</v>
      </c>
      <c r="AB269" s="2">
        <f>VLOOKUP(AB$266,AURORA!$C$3:$AC$460,$B269-2020,FALSE)</f>
        <v>436.10270000000003</v>
      </c>
      <c r="AC269" s="2"/>
    </row>
    <row r="270" spans="2:29" x14ac:dyDescent="0.35">
      <c r="B270">
        <v>2024</v>
      </c>
      <c r="C270">
        <v>2024</v>
      </c>
      <c r="D270" s="6">
        <f t="shared" si="12"/>
        <v>0</v>
      </c>
      <c r="E270" s="6">
        <f t="shared" si="13"/>
        <v>19.835999999999999</v>
      </c>
      <c r="F270" s="6">
        <f t="shared" si="14"/>
        <v>1102.1179999999999</v>
      </c>
      <c r="G270" s="6">
        <f t="shared" si="15"/>
        <v>440.64351999999997</v>
      </c>
      <c r="H270" s="6"/>
      <c r="I270" s="6">
        <f t="shared" si="16"/>
        <v>48.678150000000002</v>
      </c>
      <c r="J270" s="6"/>
      <c r="M270" s="6"/>
      <c r="N270" s="6">
        <f t="shared" si="17"/>
        <v>236.05699000000001</v>
      </c>
      <c r="O270" s="6">
        <f t="shared" si="18"/>
        <v>450.928</v>
      </c>
      <c r="P270" s="6"/>
      <c r="Q270" s="6">
        <f t="shared" si="19"/>
        <v>2298.2606599999999</v>
      </c>
      <c r="T270" s="2">
        <f>VLOOKUP(T$266,AURORA!$C$3:$AC$460,$B270-2020,FALSE)</f>
        <v>382.64769999999999</v>
      </c>
      <c r="U270" s="2">
        <f>VLOOKUP(U$266,AURORA!$C$3:$AC$460,$B270-2020,FALSE)</f>
        <v>1102.1179999999999</v>
      </c>
      <c r="V270" s="2">
        <f>VLOOKUP(V$266,AURORA!$C$3:$AC$460,$B270-2020,FALSE)</f>
        <v>173.09520000000001</v>
      </c>
      <c r="W270" s="2">
        <f>VLOOKUP(W$266,AURORA!$C$3:$AC$460,$B270-2020,FALSE)</f>
        <v>62.961790000000001</v>
      </c>
      <c r="X270" s="2">
        <f>VLOOKUP(X$266,AURORA!$C$3:$AC$460,$B270-2020,FALSE)</f>
        <v>57.995820000000002</v>
      </c>
      <c r="Y270" s="2">
        <f>VLOOKUP(Y$266,AURORA!$C$3:$AC$460,$B270-2020,FALSE)</f>
        <v>0</v>
      </c>
      <c r="Z270" s="2">
        <f>VLOOKUP(Z$266,AURORA!$C$3:$AC$460,$B270-2020,FALSE)</f>
        <v>19.835999999999999</v>
      </c>
      <c r="AA270" s="2">
        <f>VLOOKUP(AA$266,AURORA!$C$3:$AC$460,$B270-2020,FALSE)</f>
        <v>48.678150000000002</v>
      </c>
      <c r="AB270" s="2">
        <f>VLOOKUP(AB$266,AURORA!$C$3:$AC$460,$B270-2020,FALSE)</f>
        <v>450.928</v>
      </c>
      <c r="AC270" s="2"/>
    </row>
    <row r="271" spans="2:29" x14ac:dyDescent="0.35">
      <c r="B271">
        <v>2025</v>
      </c>
      <c r="C271">
        <v>2025</v>
      </c>
      <c r="D271" s="6">
        <f t="shared" si="12"/>
        <v>0</v>
      </c>
      <c r="E271" s="6">
        <f t="shared" si="13"/>
        <v>30.951000000000001</v>
      </c>
      <c r="F271" s="6">
        <f t="shared" si="14"/>
        <v>1092.691</v>
      </c>
      <c r="G271" s="6">
        <f t="shared" si="15"/>
        <v>395.02093000000002</v>
      </c>
      <c r="H271" s="6"/>
      <c r="I271" s="6">
        <f t="shared" si="16"/>
        <v>48.665080000000003</v>
      </c>
      <c r="J271" s="6"/>
      <c r="M271" s="6"/>
      <c r="N271" s="6">
        <f t="shared" si="17"/>
        <v>256.76998000000003</v>
      </c>
      <c r="O271" s="6">
        <f t="shared" si="18"/>
        <v>453.5324</v>
      </c>
      <c r="P271" s="6"/>
      <c r="Q271" s="6">
        <f t="shared" si="19"/>
        <v>2277.6303899999998</v>
      </c>
      <c r="T271" s="2">
        <f>VLOOKUP(T$266,AURORA!$C$3:$AC$460,$B271-2020,FALSE)</f>
        <v>347.89150000000001</v>
      </c>
      <c r="U271" s="2">
        <f>VLOOKUP(U$266,AURORA!$C$3:$AC$460,$B271-2020,FALSE)</f>
        <v>1092.691</v>
      </c>
      <c r="V271" s="2">
        <f>VLOOKUP(V$266,AURORA!$C$3:$AC$460,$B271-2020,FALSE)</f>
        <v>193.703</v>
      </c>
      <c r="W271" s="2">
        <f>VLOOKUP(W$266,AURORA!$C$3:$AC$460,$B271-2020,FALSE)</f>
        <v>63.066980000000001</v>
      </c>
      <c r="X271" s="2">
        <f>VLOOKUP(X$266,AURORA!$C$3:$AC$460,$B271-2020,FALSE)</f>
        <v>47.129429999999999</v>
      </c>
      <c r="Y271" s="2">
        <f>VLOOKUP(Y$266,AURORA!$C$3:$AC$460,$B271-2020,FALSE)</f>
        <v>0</v>
      </c>
      <c r="Z271" s="2">
        <f>VLOOKUP(Z$266,AURORA!$C$3:$AC$460,$B271-2020,FALSE)</f>
        <v>30.951000000000001</v>
      </c>
      <c r="AA271" s="2">
        <f>VLOOKUP(AA$266,AURORA!$C$3:$AC$460,$B271-2020,FALSE)</f>
        <v>48.665080000000003</v>
      </c>
      <c r="AB271" s="2">
        <f>VLOOKUP(AB$266,AURORA!$C$3:$AC$460,$B271-2020,FALSE)</f>
        <v>453.5324</v>
      </c>
      <c r="AC271" s="2"/>
    </row>
    <row r="272" spans="2:29" x14ac:dyDescent="0.35">
      <c r="B272">
        <v>2026</v>
      </c>
      <c r="C272">
        <v>2026</v>
      </c>
      <c r="D272" s="6">
        <f t="shared" si="12"/>
        <v>0</v>
      </c>
      <c r="E272" s="6">
        <f t="shared" si="13"/>
        <v>36.081000000000003</v>
      </c>
      <c r="F272" s="6">
        <f t="shared" si="14"/>
        <v>1106.29</v>
      </c>
      <c r="G272" s="6">
        <f t="shared" si="15"/>
        <v>424.54485999999997</v>
      </c>
      <c r="H272" s="6"/>
      <c r="I272" s="6">
        <f t="shared" si="16"/>
        <v>48.665080000000003</v>
      </c>
      <c r="J272" s="6"/>
      <c r="M272" s="6"/>
      <c r="N272" s="6">
        <f t="shared" si="17"/>
        <v>274.57321000000002</v>
      </c>
      <c r="O272" s="6">
        <f t="shared" si="18"/>
        <v>464.52300000000002</v>
      </c>
      <c r="P272" s="6"/>
      <c r="Q272" s="6">
        <f t="shared" si="19"/>
        <v>2354.67715</v>
      </c>
      <c r="T272" s="2">
        <f>VLOOKUP(T$266,AURORA!$C$3:$AC$460,$B272-2020,FALSE)</f>
        <v>369.51519999999999</v>
      </c>
      <c r="U272" s="2">
        <f>VLOOKUP(U$266,AURORA!$C$3:$AC$460,$B272-2020,FALSE)</f>
        <v>1106.29</v>
      </c>
      <c r="V272" s="2">
        <f>VLOOKUP(V$266,AURORA!$C$3:$AC$460,$B272-2020,FALSE)</f>
        <v>211.50829999999999</v>
      </c>
      <c r="W272" s="2">
        <f>VLOOKUP(W$266,AURORA!$C$3:$AC$460,$B272-2020,FALSE)</f>
        <v>63.064909999999998</v>
      </c>
      <c r="X272" s="2">
        <f>VLOOKUP(X$266,AURORA!$C$3:$AC$460,$B272-2020,FALSE)</f>
        <v>55.02966</v>
      </c>
      <c r="Y272" s="2">
        <f>VLOOKUP(Y$266,AURORA!$C$3:$AC$460,$B272-2020,FALSE)</f>
        <v>0</v>
      </c>
      <c r="Z272" s="2">
        <f>VLOOKUP(Z$266,AURORA!$C$3:$AC$460,$B272-2020,FALSE)</f>
        <v>36.081000000000003</v>
      </c>
      <c r="AA272" s="2">
        <f>VLOOKUP(AA$266,AURORA!$C$3:$AC$460,$B272-2020,FALSE)</f>
        <v>48.665080000000003</v>
      </c>
      <c r="AB272" s="2">
        <f>VLOOKUP(AB$266,AURORA!$C$3:$AC$460,$B272-2020,FALSE)</f>
        <v>464.52300000000002</v>
      </c>
      <c r="AC272" s="2"/>
    </row>
    <row r="273" spans="2:29" x14ac:dyDescent="0.35">
      <c r="B273">
        <v>2027</v>
      </c>
      <c r="C273">
        <v>2027</v>
      </c>
      <c r="D273" s="6">
        <f t="shared" si="12"/>
        <v>0</v>
      </c>
      <c r="E273" s="6">
        <f t="shared" si="13"/>
        <v>47.195999999999998</v>
      </c>
      <c r="F273" s="6">
        <f t="shared" si="14"/>
        <v>1106.29</v>
      </c>
      <c r="G273" s="6">
        <f t="shared" si="15"/>
        <v>400.46096999999997</v>
      </c>
      <c r="H273" s="6"/>
      <c r="I273" s="6">
        <f t="shared" si="16"/>
        <v>48.665080000000003</v>
      </c>
      <c r="J273" s="6"/>
      <c r="M273" s="6"/>
      <c r="N273" s="6">
        <f t="shared" si="17"/>
        <v>293.79217999999997</v>
      </c>
      <c r="O273" s="6">
        <f t="shared" si="18"/>
        <v>483.70589999999999</v>
      </c>
      <c r="P273" s="6"/>
      <c r="Q273" s="6">
        <f t="shared" si="19"/>
        <v>2380.11013</v>
      </c>
      <c r="T273" s="2">
        <f>VLOOKUP(T$266,AURORA!$C$3:$AC$460,$B273-2020,FALSE)</f>
        <v>343.3578</v>
      </c>
      <c r="U273" s="2">
        <f>VLOOKUP(U$266,AURORA!$C$3:$AC$460,$B273-2020,FALSE)</f>
        <v>1106.29</v>
      </c>
      <c r="V273" s="2">
        <f>VLOOKUP(V$266,AURORA!$C$3:$AC$460,$B273-2020,FALSE)</f>
        <v>230.73249999999999</v>
      </c>
      <c r="W273" s="2">
        <f>VLOOKUP(W$266,AURORA!$C$3:$AC$460,$B273-2020,FALSE)</f>
        <v>63.05968</v>
      </c>
      <c r="X273" s="2">
        <f>VLOOKUP(X$266,AURORA!$C$3:$AC$460,$B273-2020,FALSE)</f>
        <v>57.103169999999999</v>
      </c>
      <c r="Y273" s="2">
        <f>VLOOKUP(Y$266,AURORA!$C$3:$AC$460,$B273-2020,FALSE)</f>
        <v>0</v>
      </c>
      <c r="Z273" s="2">
        <f>VLOOKUP(Z$266,AURORA!$C$3:$AC$460,$B273-2020,FALSE)</f>
        <v>47.195999999999998</v>
      </c>
      <c r="AA273" s="2">
        <f>VLOOKUP(AA$266,AURORA!$C$3:$AC$460,$B273-2020,FALSE)</f>
        <v>48.665080000000003</v>
      </c>
      <c r="AB273" s="2">
        <f>VLOOKUP(AB$266,AURORA!$C$3:$AC$460,$B273-2020,FALSE)</f>
        <v>483.70589999999999</v>
      </c>
      <c r="AC273" s="2"/>
    </row>
    <row r="274" spans="2:29" x14ac:dyDescent="0.35">
      <c r="B274">
        <v>2028</v>
      </c>
      <c r="C274">
        <v>2028</v>
      </c>
      <c r="D274" s="6">
        <f t="shared" si="12"/>
        <v>0</v>
      </c>
      <c r="E274" s="6">
        <f t="shared" si="13"/>
        <v>52.326000000000001</v>
      </c>
      <c r="F274" s="6">
        <f t="shared" si="14"/>
        <v>1106.3030000000001</v>
      </c>
      <c r="G274" s="6">
        <f t="shared" si="15"/>
        <v>422.38567</v>
      </c>
      <c r="H274" s="6"/>
      <c r="I274" s="6">
        <f t="shared" si="16"/>
        <v>48.678150000000002</v>
      </c>
      <c r="J274" s="6"/>
      <c r="M274" s="6"/>
      <c r="N274" s="6">
        <f t="shared" si="17"/>
        <v>315.46458999999999</v>
      </c>
      <c r="O274" s="6">
        <f t="shared" si="18"/>
        <v>504.47539999999998</v>
      </c>
      <c r="P274" s="6"/>
      <c r="Q274" s="6">
        <f t="shared" si="19"/>
        <v>2449.6328100000001</v>
      </c>
      <c r="T274" s="2">
        <f>VLOOKUP(T$266,AURORA!$C$3:$AC$460,$B274-2020,FALSE)</f>
        <v>355.2398</v>
      </c>
      <c r="U274" s="2">
        <f>VLOOKUP(U$266,AURORA!$C$3:$AC$460,$B274-2020,FALSE)</f>
        <v>1106.3030000000001</v>
      </c>
      <c r="V274" s="2">
        <f>VLOOKUP(V$266,AURORA!$C$3:$AC$460,$B274-2020,FALSE)</f>
        <v>252.13900000000001</v>
      </c>
      <c r="W274" s="2">
        <f>VLOOKUP(W$266,AURORA!$C$3:$AC$460,$B274-2020,FALSE)</f>
        <v>63.325589999999998</v>
      </c>
      <c r="X274" s="2">
        <f>VLOOKUP(X$266,AURORA!$C$3:$AC$460,$B274-2020,FALSE)</f>
        <v>67.145870000000002</v>
      </c>
      <c r="Y274" s="2">
        <f>VLOOKUP(Y$266,AURORA!$C$3:$AC$460,$B274-2020,FALSE)</f>
        <v>0</v>
      </c>
      <c r="Z274" s="2">
        <f>VLOOKUP(Z$266,AURORA!$C$3:$AC$460,$B274-2020,FALSE)</f>
        <v>52.326000000000001</v>
      </c>
      <c r="AA274" s="2">
        <f>VLOOKUP(AA$266,AURORA!$C$3:$AC$460,$B274-2020,FALSE)</f>
        <v>48.678150000000002</v>
      </c>
      <c r="AB274" s="2">
        <f>VLOOKUP(AB$266,AURORA!$C$3:$AC$460,$B274-2020,FALSE)</f>
        <v>504.47539999999998</v>
      </c>
      <c r="AC274" s="2"/>
    </row>
    <row r="275" spans="2:29" x14ac:dyDescent="0.35">
      <c r="B275">
        <v>2029</v>
      </c>
      <c r="C275">
        <v>2029</v>
      </c>
      <c r="D275" s="6">
        <f t="shared" si="12"/>
        <v>0</v>
      </c>
      <c r="E275" s="6">
        <f t="shared" si="13"/>
        <v>62.585999999999999</v>
      </c>
      <c r="F275" s="6">
        <f t="shared" si="14"/>
        <v>1106.29</v>
      </c>
      <c r="G275" s="6">
        <f t="shared" si="15"/>
        <v>396.73978999999997</v>
      </c>
      <c r="H275" s="6"/>
      <c r="I275" s="6">
        <f t="shared" si="16"/>
        <v>48.665080000000003</v>
      </c>
      <c r="J275" s="6"/>
      <c r="M275" s="6"/>
      <c r="N275" s="6">
        <f t="shared" si="17"/>
        <v>332.81495000000001</v>
      </c>
      <c r="O275" s="6">
        <f t="shared" si="18"/>
        <v>526.31010000000003</v>
      </c>
      <c r="P275" s="6"/>
      <c r="Q275" s="6">
        <f t="shared" si="19"/>
        <v>2473.4059199999997</v>
      </c>
      <c r="T275" s="2">
        <f>VLOOKUP(T$266,AURORA!$C$3:$AC$460,$B275-2020,FALSE)</f>
        <v>330.87349999999998</v>
      </c>
      <c r="U275" s="2">
        <f>VLOOKUP(U$266,AURORA!$C$3:$AC$460,$B275-2020,FALSE)</f>
        <v>1106.29</v>
      </c>
      <c r="V275" s="2">
        <f>VLOOKUP(V$266,AURORA!$C$3:$AC$460,$B275-2020,FALSE)</f>
        <v>269.61930000000001</v>
      </c>
      <c r="W275" s="2">
        <f>VLOOKUP(W$266,AURORA!$C$3:$AC$460,$B275-2020,FALSE)</f>
        <v>63.195650000000001</v>
      </c>
      <c r="X275" s="2">
        <f>VLOOKUP(X$266,AURORA!$C$3:$AC$460,$B275-2020,FALSE)</f>
        <v>65.866290000000006</v>
      </c>
      <c r="Y275" s="2">
        <f>VLOOKUP(Y$266,AURORA!$C$3:$AC$460,$B275-2020,FALSE)</f>
        <v>0</v>
      </c>
      <c r="Z275" s="2">
        <f>VLOOKUP(Z$266,AURORA!$C$3:$AC$460,$B275-2020,FALSE)</f>
        <v>62.585999999999999</v>
      </c>
      <c r="AA275" s="2">
        <f>VLOOKUP(AA$266,AURORA!$C$3:$AC$460,$B275-2020,FALSE)</f>
        <v>48.665080000000003</v>
      </c>
      <c r="AB275" s="2">
        <f>VLOOKUP(AB$266,AURORA!$C$3:$AC$460,$B275-2020,FALSE)</f>
        <v>526.31010000000003</v>
      </c>
      <c r="AC275" s="2"/>
    </row>
    <row r="276" spans="2:29" x14ac:dyDescent="0.35">
      <c r="B276">
        <v>2030</v>
      </c>
      <c r="C276">
        <v>2030</v>
      </c>
      <c r="D276" s="6">
        <f t="shared" si="12"/>
        <v>0</v>
      </c>
      <c r="E276" s="6">
        <f t="shared" si="13"/>
        <v>68.570999999999998</v>
      </c>
      <c r="F276" s="6">
        <f t="shared" si="14"/>
        <v>1106.29</v>
      </c>
      <c r="G276" s="6">
        <f t="shared" si="15"/>
        <v>374.24727000000001</v>
      </c>
      <c r="H276" s="6"/>
      <c r="I276" s="6">
        <f t="shared" si="16"/>
        <v>48.665080000000003</v>
      </c>
      <c r="J276" s="6"/>
      <c r="M276" s="6"/>
      <c r="N276" s="6">
        <f t="shared" si="17"/>
        <v>350.67757</v>
      </c>
      <c r="O276" s="6">
        <f t="shared" si="18"/>
        <v>550.49540000000002</v>
      </c>
      <c r="P276" s="6"/>
      <c r="Q276" s="6">
        <f t="shared" si="19"/>
        <v>2498.94632</v>
      </c>
      <c r="T276" s="2">
        <f>VLOOKUP(T$266,AURORA!$C$3:$AC$460,$B276-2020,FALSE)</f>
        <v>314.56400000000002</v>
      </c>
      <c r="U276" s="2">
        <f>VLOOKUP(U$266,AURORA!$C$3:$AC$460,$B276-2020,FALSE)</f>
        <v>1106.29</v>
      </c>
      <c r="V276" s="2">
        <f>VLOOKUP(V$266,AURORA!$C$3:$AC$460,$B276-2020,FALSE)</f>
        <v>287.60120000000001</v>
      </c>
      <c r="W276" s="2">
        <f>VLOOKUP(W$266,AURORA!$C$3:$AC$460,$B276-2020,FALSE)</f>
        <v>63.076369999999997</v>
      </c>
      <c r="X276" s="2">
        <f>VLOOKUP(X$266,AURORA!$C$3:$AC$460,$B276-2020,FALSE)</f>
        <v>59.68327</v>
      </c>
      <c r="Y276" s="2">
        <f>VLOOKUP(Y$266,AURORA!$C$3:$AC$460,$B276-2020,FALSE)</f>
        <v>0</v>
      </c>
      <c r="Z276" s="2">
        <f>VLOOKUP(Z$266,AURORA!$C$3:$AC$460,$B276-2020,FALSE)</f>
        <v>68.570999999999998</v>
      </c>
      <c r="AA276" s="2">
        <f>VLOOKUP(AA$266,AURORA!$C$3:$AC$460,$B276-2020,FALSE)</f>
        <v>48.665080000000003</v>
      </c>
      <c r="AB276" s="2">
        <f>VLOOKUP(AB$266,AURORA!$C$3:$AC$460,$B276-2020,FALSE)</f>
        <v>550.49540000000002</v>
      </c>
      <c r="AC276" s="2"/>
    </row>
    <row r="277" spans="2:29" x14ac:dyDescent="0.35">
      <c r="B277">
        <v>2031</v>
      </c>
      <c r="C277">
        <v>2031</v>
      </c>
      <c r="D277" s="6">
        <f t="shared" si="12"/>
        <v>0</v>
      </c>
      <c r="E277" s="6">
        <f t="shared" si="13"/>
        <v>78.824200000000005</v>
      </c>
      <c r="F277" s="6">
        <f t="shared" si="14"/>
        <v>1106.29</v>
      </c>
      <c r="G277" s="6">
        <f t="shared" si="15"/>
        <v>369.49675000000002</v>
      </c>
      <c r="H277" s="6"/>
      <c r="I277" s="6">
        <f t="shared" si="16"/>
        <v>48.665080000000003</v>
      </c>
      <c r="J277" s="6"/>
      <c r="M277" s="6"/>
      <c r="N277" s="6">
        <f t="shared" si="17"/>
        <v>368.43508000000003</v>
      </c>
      <c r="O277" s="6">
        <f t="shared" si="18"/>
        <v>570.19269999999995</v>
      </c>
      <c r="P277" s="6"/>
      <c r="Q277" s="6">
        <f t="shared" si="19"/>
        <v>2541.9038099999998</v>
      </c>
      <c r="T277" s="2">
        <f>VLOOKUP(T$266,AURORA!$C$3:$AC$460,$B277-2020,FALSE)</f>
        <v>285.1395</v>
      </c>
      <c r="U277" s="2">
        <f>VLOOKUP(U$266,AURORA!$C$3:$AC$460,$B277-2020,FALSE)</f>
        <v>1106.29</v>
      </c>
      <c r="V277" s="2">
        <f>VLOOKUP(V$266,AURORA!$C$3:$AC$460,$B277-2020,FALSE)</f>
        <v>305.36810000000003</v>
      </c>
      <c r="W277" s="2">
        <f>VLOOKUP(W$266,AURORA!$C$3:$AC$460,$B277-2020,FALSE)</f>
        <v>63.066980000000001</v>
      </c>
      <c r="X277" s="2">
        <f>VLOOKUP(X$266,AURORA!$C$3:$AC$460,$B277-2020,FALSE)</f>
        <v>84.357249999999993</v>
      </c>
      <c r="Y277" s="2">
        <f>VLOOKUP(Y$266,AURORA!$C$3:$AC$460,$B277-2020,FALSE)</f>
        <v>0</v>
      </c>
      <c r="Z277" s="2">
        <f>VLOOKUP(Z$266,AURORA!$C$3:$AC$460,$B277-2020,FALSE)</f>
        <v>78.824200000000005</v>
      </c>
      <c r="AA277" s="2">
        <f>VLOOKUP(AA$266,AURORA!$C$3:$AC$460,$B277-2020,FALSE)</f>
        <v>48.665080000000003</v>
      </c>
      <c r="AB277" s="2">
        <f>VLOOKUP(AB$266,AURORA!$C$3:$AC$460,$B277-2020,FALSE)</f>
        <v>570.19269999999995</v>
      </c>
      <c r="AC277" s="2"/>
    </row>
    <row r="278" spans="2:29" x14ac:dyDescent="0.35">
      <c r="B278">
        <v>2032</v>
      </c>
      <c r="C278">
        <v>2032</v>
      </c>
      <c r="D278" s="6">
        <f t="shared" si="12"/>
        <v>0</v>
      </c>
      <c r="E278" s="6">
        <f t="shared" si="13"/>
        <v>88.220860000000002</v>
      </c>
      <c r="F278" s="6">
        <f t="shared" si="14"/>
        <v>1106.3030000000001</v>
      </c>
      <c r="G278" s="6">
        <f t="shared" si="15"/>
        <v>357.45434999999998</v>
      </c>
      <c r="H278" s="6"/>
      <c r="I278" s="6">
        <f t="shared" si="16"/>
        <v>48.678150000000002</v>
      </c>
      <c r="J278" s="6"/>
      <c r="M278" s="6"/>
      <c r="N278" s="6">
        <f t="shared" si="17"/>
        <v>385.98613999999998</v>
      </c>
      <c r="O278" s="6">
        <f t="shared" si="18"/>
        <v>590.23270000000002</v>
      </c>
      <c r="P278" s="6"/>
      <c r="Q278" s="6">
        <f t="shared" si="19"/>
        <v>2576.8751999999999</v>
      </c>
      <c r="T278" s="2">
        <f>VLOOKUP(T$266,AURORA!$C$3:$AC$460,$B278-2020,FALSE)</f>
        <v>282.613</v>
      </c>
      <c r="U278" s="2">
        <f>VLOOKUP(U$266,AURORA!$C$3:$AC$460,$B278-2020,FALSE)</f>
        <v>1106.3030000000001</v>
      </c>
      <c r="V278" s="2">
        <f>VLOOKUP(V$266,AURORA!$C$3:$AC$460,$B278-2020,FALSE)</f>
        <v>322.94479999999999</v>
      </c>
      <c r="W278" s="2">
        <f>VLOOKUP(W$266,AURORA!$C$3:$AC$460,$B278-2020,FALSE)</f>
        <v>63.041339999999998</v>
      </c>
      <c r="X278" s="2">
        <f>VLOOKUP(X$266,AURORA!$C$3:$AC$460,$B278-2020,FALSE)</f>
        <v>74.841350000000006</v>
      </c>
      <c r="Y278" s="2">
        <f>VLOOKUP(Y$266,AURORA!$C$3:$AC$460,$B278-2020,FALSE)</f>
        <v>0</v>
      </c>
      <c r="Z278" s="2">
        <f>VLOOKUP(Z$266,AURORA!$C$3:$AC$460,$B278-2020,FALSE)</f>
        <v>88.220860000000002</v>
      </c>
      <c r="AA278" s="2">
        <f>VLOOKUP(AA$266,AURORA!$C$3:$AC$460,$B278-2020,FALSE)</f>
        <v>48.678150000000002</v>
      </c>
      <c r="AB278" s="2">
        <f>VLOOKUP(AB$266,AURORA!$C$3:$AC$460,$B278-2020,FALSE)</f>
        <v>590.23270000000002</v>
      </c>
      <c r="AC278" s="2"/>
    </row>
    <row r="279" spans="2:29" x14ac:dyDescent="0.35">
      <c r="B279">
        <v>2033</v>
      </c>
      <c r="C279">
        <v>2033</v>
      </c>
      <c r="D279" s="6">
        <f t="shared" si="12"/>
        <v>0</v>
      </c>
      <c r="E279" s="6">
        <f t="shared" si="13"/>
        <v>101.01949999999999</v>
      </c>
      <c r="F279" s="6">
        <f t="shared" si="14"/>
        <v>1106.29</v>
      </c>
      <c r="G279" s="6">
        <f t="shared" si="15"/>
        <v>348.82753000000002</v>
      </c>
      <c r="H279" s="6"/>
      <c r="I279" s="6">
        <f t="shared" si="16"/>
        <v>48.665080000000003</v>
      </c>
      <c r="J279" s="6"/>
      <c r="M279" s="6"/>
      <c r="N279" s="6">
        <f t="shared" si="17"/>
        <v>405.09264999999999</v>
      </c>
      <c r="O279" s="6">
        <f t="shared" si="18"/>
        <v>601.77620000000002</v>
      </c>
      <c r="P279" s="6"/>
      <c r="Q279" s="6">
        <f t="shared" si="19"/>
        <v>2611.6709599999999</v>
      </c>
      <c r="T279" s="2">
        <f>VLOOKUP(T$266,AURORA!$C$3:$AC$460,$B279-2020,FALSE)</f>
        <v>253.1583</v>
      </c>
      <c r="U279" s="2">
        <f>VLOOKUP(U$266,AURORA!$C$3:$AC$460,$B279-2020,FALSE)</f>
        <v>1106.29</v>
      </c>
      <c r="V279" s="2">
        <f>VLOOKUP(V$266,AURORA!$C$3:$AC$460,$B279-2020,FALSE)</f>
        <v>341.8605</v>
      </c>
      <c r="W279" s="2">
        <f>VLOOKUP(W$266,AURORA!$C$3:$AC$460,$B279-2020,FALSE)</f>
        <v>63.232149999999997</v>
      </c>
      <c r="X279" s="2">
        <f>VLOOKUP(X$266,AURORA!$C$3:$AC$460,$B279-2020,FALSE)</f>
        <v>95.669229999999999</v>
      </c>
      <c r="Y279" s="2">
        <f>VLOOKUP(Y$266,AURORA!$C$3:$AC$460,$B279-2020,FALSE)</f>
        <v>0</v>
      </c>
      <c r="Z279" s="2">
        <f>VLOOKUP(Z$266,AURORA!$C$3:$AC$460,$B279-2020,FALSE)</f>
        <v>101.01949999999999</v>
      </c>
      <c r="AA279" s="2">
        <f>VLOOKUP(AA$266,AURORA!$C$3:$AC$460,$B279-2020,FALSE)</f>
        <v>48.665080000000003</v>
      </c>
      <c r="AB279" s="2">
        <f>VLOOKUP(AB$266,AURORA!$C$3:$AC$460,$B279-2020,FALSE)</f>
        <v>601.77620000000002</v>
      </c>
      <c r="AC279" s="2"/>
    </row>
    <row r="280" spans="2:29" x14ac:dyDescent="0.35">
      <c r="B280">
        <v>2034</v>
      </c>
      <c r="C280">
        <v>2034</v>
      </c>
      <c r="D280" s="6">
        <f t="shared" si="12"/>
        <v>0</v>
      </c>
      <c r="E280" s="6">
        <f t="shared" si="13"/>
        <v>110.3625</v>
      </c>
      <c r="F280" s="6">
        <f t="shared" si="14"/>
        <v>1106.29</v>
      </c>
      <c r="G280" s="6">
        <f t="shared" si="15"/>
        <v>334.09886999999998</v>
      </c>
      <c r="H280" s="6"/>
      <c r="I280" s="6">
        <f t="shared" si="16"/>
        <v>48.665080000000003</v>
      </c>
      <c r="J280" s="6"/>
      <c r="M280" s="6"/>
      <c r="N280" s="6">
        <f t="shared" si="17"/>
        <v>424.06718999999998</v>
      </c>
      <c r="O280" s="6">
        <f t="shared" si="18"/>
        <v>611.87239999999997</v>
      </c>
      <c r="P280" s="6"/>
      <c r="Q280" s="6">
        <f t="shared" si="19"/>
        <v>2635.3560399999997</v>
      </c>
      <c r="T280" s="2">
        <f>VLOOKUP(T$266,AURORA!$C$3:$AC$460,$B280-2020,FALSE)</f>
        <v>247.6703</v>
      </c>
      <c r="U280" s="2">
        <f>VLOOKUP(U$266,AURORA!$C$3:$AC$460,$B280-2020,FALSE)</f>
        <v>1106.29</v>
      </c>
      <c r="V280" s="2">
        <f>VLOOKUP(V$266,AURORA!$C$3:$AC$460,$B280-2020,FALSE)</f>
        <v>360.74079999999998</v>
      </c>
      <c r="W280" s="2">
        <f>VLOOKUP(W$266,AURORA!$C$3:$AC$460,$B280-2020,FALSE)</f>
        <v>63.326390000000004</v>
      </c>
      <c r="X280" s="2">
        <f>VLOOKUP(X$266,AURORA!$C$3:$AC$460,$B280-2020,FALSE)</f>
        <v>86.428569999999993</v>
      </c>
      <c r="Y280" s="2">
        <f>VLOOKUP(Y$266,AURORA!$C$3:$AC$460,$B280-2020,FALSE)</f>
        <v>0</v>
      </c>
      <c r="Z280" s="2">
        <f>VLOOKUP(Z$266,AURORA!$C$3:$AC$460,$B280-2020,FALSE)</f>
        <v>110.3625</v>
      </c>
      <c r="AA280" s="2">
        <f>VLOOKUP(AA$266,AURORA!$C$3:$AC$460,$B280-2020,FALSE)</f>
        <v>48.665080000000003</v>
      </c>
      <c r="AB280" s="2">
        <f>VLOOKUP(AB$266,AURORA!$C$3:$AC$460,$B280-2020,FALSE)</f>
        <v>611.87239999999997</v>
      </c>
      <c r="AC280" s="2"/>
    </row>
    <row r="281" spans="2:29" x14ac:dyDescent="0.35">
      <c r="B281">
        <v>2035</v>
      </c>
      <c r="C281">
        <v>2035</v>
      </c>
      <c r="D281" s="6">
        <f t="shared" si="12"/>
        <v>0</v>
      </c>
      <c r="E281" s="6">
        <f t="shared" si="13"/>
        <v>124.8343</v>
      </c>
      <c r="F281" s="6">
        <f t="shared" si="14"/>
        <v>1106.29</v>
      </c>
      <c r="G281" s="6">
        <f t="shared" si="15"/>
        <v>327.38</v>
      </c>
      <c r="H281" s="6"/>
      <c r="I281" s="6">
        <f t="shared" si="16"/>
        <v>48.665080000000003</v>
      </c>
      <c r="J281" s="6"/>
      <c r="M281" s="6"/>
      <c r="N281" s="6">
        <f t="shared" si="17"/>
        <v>443.07495</v>
      </c>
      <c r="O281" s="6">
        <f t="shared" si="18"/>
        <v>621.80899999999997</v>
      </c>
      <c r="P281" s="6"/>
      <c r="Q281" s="6">
        <f t="shared" si="19"/>
        <v>2672.0533299999997</v>
      </c>
      <c r="T281" s="2">
        <f>VLOOKUP(T$266,AURORA!$C$3:$AC$460,$B281-2020,FALSE)</f>
        <v>221.8895</v>
      </c>
      <c r="U281" s="2">
        <f>VLOOKUP(U$266,AURORA!$C$3:$AC$460,$B281-2020,FALSE)</f>
        <v>1106.29</v>
      </c>
      <c r="V281" s="2">
        <f>VLOOKUP(V$266,AURORA!$C$3:$AC$460,$B281-2020,FALSE)</f>
        <v>379.8793</v>
      </c>
      <c r="W281" s="2">
        <f>VLOOKUP(W$266,AURORA!$C$3:$AC$460,$B281-2020,FALSE)</f>
        <v>63.195650000000001</v>
      </c>
      <c r="X281" s="2">
        <f>VLOOKUP(X$266,AURORA!$C$3:$AC$460,$B281-2020,FALSE)</f>
        <v>105.4905</v>
      </c>
      <c r="Y281" s="2">
        <f>VLOOKUP(Y$266,AURORA!$C$3:$AC$460,$B281-2020,FALSE)</f>
        <v>0</v>
      </c>
      <c r="Z281" s="2">
        <f>VLOOKUP(Z$266,AURORA!$C$3:$AC$460,$B281-2020,FALSE)</f>
        <v>124.8343</v>
      </c>
      <c r="AA281" s="2">
        <f>VLOOKUP(AA$266,AURORA!$C$3:$AC$460,$B281-2020,FALSE)</f>
        <v>48.665080000000003</v>
      </c>
      <c r="AB281" s="2">
        <f>VLOOKUP(AB$266,AURORA!$C$3:$AC$460,$B281-2020,FALSE)</f>
        <v>621.80899999999997</v>
      </c>
      <c r="AC281" s="2"/>
    </row>
    <row r="282" spans="2:29" x14ac:dyDescent="0.35">
      <c r="B282">
        <v>2036</v>
      </c>
      <c r="C282">
        <v>2036</v>
      </c>
      <c r="D282" s="6">
        <f t="shared" si="12"/>
        <v>0</v>
      </c>
      <c r="E282" s="6">
        <f t="shared" si="13"/>
        <v>135.88820000000001</v>
      </c>
      <c r="F282" s="6">
        <f t="shared" si="14"/>
        <v>1106.3030000000001</v>
      </c>
      <c r="G282" s="6">
        <f t="shared" si="15"/>
        <v>340.5548</v>
      </c>
      <c r="H282" s="6"/>
      <c r="I282" s="6">
        <f t="shared" si="16"/>
        <v>48.678150000000002</v>
      </c>
      <c r="J282" s="6"/>
      <c r="M282" s="6"/>
      <c r="N282" s="6">
        <f t="shared" si="17"/>
        <v>456.95472999999998</v>
      </c>
      <c r="O282" s="6">
        <f t="shared" si="18"/>
        <v>630.36270000000002</v>
      </c>
      <c r="P282" s="6"/>
      <c r="Q282" s="6">
        <f t="shared" si="19"/>
        <v>2718.7415800000003</v>
      </c>
      <c r="T282" s="2">
        <f>VLOOKUP(T$266,AURORA!$C$3:$AC$460,$B282-2020,FALSE)</f>
        <v>224.34219999999999</v>
      </c>
      <c r="U282" s="2">
        <f>VLOOKUP(U$266,AURORA!$C$3:$AC$460,$B282-2020,FALSE)</f>
        <v>1106.3030000000001</v>
      </c>
      <c r="V282" s="2">
        <f>VLOOKUP(V$266,AURORA!$C$3:$AC$460,$B282-2020,FALSE)</f>
        <v>393.97129999999999</v>
      </c>
      <c r="W282" s="2">
        <f>VLOOKUP(W$266,AURORA!$C$3:$AC$460,$B282-2020,FALSE)</f>
        <v>62.983429999999998</v>
      </c>
      <c r="X282" s="2">
        <f>VLOOKUP(X$266,AURORA!$C$3:$AC$460,$B282-2020,FALSE)</f>
        <v>116.21259999999999</v>
      </c>
      <c r="Y282" s="2">
        <f>VLOOKUP(Y$266,AURORA!$C$3:$AC$460,$B282-2020,FALSE)</f>
        <v>0</v>
      </c>
      <c r="Z282" s="2">
        <f>VLOOKUP(Z$266,AURORA!$C$3:$AC$460,$B282-2020,FALSE)</f>
        <v>135.88820000000001</v>
      </c>
      <c r="AA282" s="2">
        <f>VLOOKUP(AA$266,AURORA!$C$3:$AC$460,$B282-2020,FALSE)</f>
        <v>48.678150000000002</v>
      </c>
      <c r="AB282" s="2">
        <f>VLOOKUP(AB$266,AURORA!$C$3:$AC$460,$B282-2020,FALSE)</f>
        <v>630.36270000000002</v>
      </c>
      <c r="AC282" s="2"/>
    </row>
    <row r="283" spans="2:29" x14ac:dyDescent="0.35">
      <c r="B283">
        <v>2037</v>
      </c>
      <c r="C283">
        <v>2037</v>
      </c>
      <c r="D283" s="6">
        <f t="shared" si="12"/>
        <v>0</v>
      </c>
      <c r="E283" s="6">
        <f t="shared" si="13"/>
        <v>152.07390000000001</v>
      </c>
      <c r="F283" s="6">
        <f t="shared" si="14"/>
        <v>1106.29</v>
      </c>
      <c r="G283" s="6">
        <f t="shared" si="15"/>
        <v>327.54640000000001</v>
      </c>
      <c r="H283" s="6"/>
      <c r="I283" s="6">
        <f t="shared" si="16"/>
        <v>48.665080000000003</v>
      </c>
      <c r="J283" s="6"/>
      <c r="M283" s="6"/>
      <c r="N283" s="6">
        <f t="shared" si="17"/>
        <v>473.48530999999997</v>
      </c>
      <c r="O283" s="6">
        <f t="shared" si="18"/>
        <v>636.79970000000003</v>
      </c>
      <c r="P283" s="6"/>
      <c r="Q283" s="6">
        <f t="shared" si="19"/>
        <v>2744.8603899999998</v>
      </c>
      <c r="T283" s="2">
        <f>VLOOKUP(T$266,AURORA!$C$3:$AC$460,$B283-2020,FALSE)</f>
        <v>212.4443</v>
      </c>
      <c r="U283" s="2">
        <f>VLOOKUP(U$266,AURORA!$C$3:$AC$460,$B283-2020,FALSE)</f>
        <v>1106.29</v>
      </c>
      <c r="V283" s="2">
        <f>VLOOKUP(V$266,AURORA!$C$3:$AC$460,$B283-2020,FALSE)</f>
        <v>410.42039999999997</v>
      </c>
      <c r="W283" s="2">
        <f>VLOOKUP(W$266,AURORA!$C$3:$AC$460,$B283-2020,FALSE)</f>
        <v>63.064909999999998</v>
      </c>
      <c r="X283" s="2">
        <f>VLOOKUP(X$266,AURORA!$C$3:$AC$460,$B283-2020,FALSE)</f>
        <v>115.10209999999999</v>
      </c>
      <c r="Y283" s="2">
        <f>VLOOKUP(Y$266,AURORA!$C$3:$AC$460,$B283-2020,FALSE)</f>
        <v>0</v>
      </c>
      <c r="Z283" s="2">
        <f>VLOOKUP(Z$266,AURORA!$C$3:$AC$460,$B283-2020,FALSE)</f>
        <v>152.07390000000001</v>
      </c>
      <c r="AA283" s="2">
        <f>VLOOKUP(AA$266,AURORA!$C$3:$AC$460,$B283-2020,FALSE)</f>
        <v>48.665080000000003</v>
      </c>
      <c r="AB283" s="2">
        <f>VLOOKUP(AB$266,AURORA!$C$3:$AC$460,$B283-2020,FALSE)</f>
        <v>636.79970000000003</v>
      </c>
      <c r="AC283" s="2"/>
    </row>
    <row r="284" spans="2:29" x14ac:dyDescent="0.35">
      <c r="B284">
        <v>2038</v>
      </c>
      <c r="C284">
        <v>2038</v>
      </c>
      <c r="D284" s="6">
        <f t="shared" si="12"/>
        <v>0</v>
      </c>
      <c r="E284" s="6">
        <f t="shared" si="13"/>
        <v>169.7867</v>
      </c>
      <c r="F284" s="6">
        <f t="shared" si="14"/>
        <v>1106.29</v>
      </c>
      <c r="G284" s="6">
        <f t="shared" si="15"/>
        <v>377.18899999999996</v>
      </c>
      <c r="H284" s="6"/>
      <c r="I284" s="6">
        <f t="shared" si="16"/>
        <v>48.665080000000003</v>
      </c>
      <c r="J284" s="6"/>
      <c r="M284" s="6"/>
      <c r="N284" s="6">
        <f t="shared" si="17"/>
        <v>489.13968</v>
      </c>
      <c r="O284" s="6">
        <f t="shared" si="18"/>
        <v>643.68370000000004</v>
      </c>
      <c r="P284" s="6"/>
      <c r="Q284" s="6">
        <f t="shared" si="19"/>
        <v>2834.75416</v>
      </c>
      <c r="T284" s="2">
        <f>VLOOKUP(T$266,AURORA!$C$3:$AC$460,$B284-2020,FALSE)</f>
        <v>234.3022</v>
      </c>
      <c r="U284" s="2">
        <f>VLOOKUP(U$266,AURORA!$C$3:$AC$460,$B284-2020,FALSE)</f>
        <v>1106.29</v>
      </c>
      <c r="V284" s="2">
        <f>VLOOKUP(V$266,AURORA!$C$3:$AC$460,$B284-2020,FALSE)</f>
        <v>426.08</v>
      </c>
      <c r="W284" s="2">
        <f>VLOOKUP(W$266,AURORA!$C$3:$AC$460,$B284-2020,FALSE)</f>
        <v>63.05968</v>
      </c>
      <c r="X284" s="2">
        <f>VLOOKUP(X$266,AURORA!$C$3:$AC$460,$B284-2020,FALSE)</f>
        <v>142.88679999999999</v>
      </c>
      <c r="Y284" s="2">
        <f>VLOOKUP(Y$266,AURORA!$C$3:$AC$460,$B284-2020,FALSE)</f>
        <v>0</v>
      </c>
      <c r="Z284" s="2">
        <f>VLOOKUP(Z$266,AURORA!$C$3:$AC$460,$B284-2020,FALSE)</f>
        <v>169.7867</v>
      </c>
      <c r="AA284" s="2">
        <f>VLOOKUP(AA$266,AURORA!$C$3:$AC$460,$B284-2020,FALSE)</f>
        <v>48.665080000000003</v>
      </c>
      <c r="AB284" s="2">
        <f>VLOOKUP(AB$266,AURORA!$C$3:$AC$460,$B284-2020,FALSE)</f>
        <v>643.68370000000004</v>
      </c>
      <c r="AC284" s="2"/>
    </row>
    <row r="285" spans="2:29" x14ac:dyDescent="0.35">
      <c r="B285">
        <v>2039</v>
      </c>
      <c r="C285">
        <v>2039</v>
      </c>
      <c r="D285" s="6">
        <f t="shared" si="12"/>
        <v>0</v>
      </c>
      <c r="E285" s="6">
        <f t="shared" si="13"/>
        <v>192.53020000000001</v>
      </c>
      <c r="F285" s="6">
        <f t="shared" si="14"/>
        <v>1106.29</v>
      </c>
      <c r="G285" s="6">
        <f t="shared" si="15"/>
        <v>374.32460000000003</v>
      </c>
      <c r="H285" s="6"/>
      <c r="I285" s="6">
        <f t="shared" si="16"/>
        <v>48.665080000000003</v>
      </c>
      <c r="J285" s="6"/>
      <c r="M285" s="6"/>
      <c r="N285" s="6">
        <f t="shared" si="17"/>
        <v>506.28424999999999</v>
      </c>
      <c r="O285" s="6">
        <f t="shared" si="18"/>
        <v>652.5018</v>
      </c>
      <c r="P285" s="6"/>
      <c r="Q285" s="6">
        <f t="shared" si="19"/>
        <v>2880.59593</v>
      </c>
      <c r="T285" s="2">
        <f>VLOOKUP(T$266,AURORA!$C$3:$AC$460,$B285-2020,FALSE)</f>
        <v>216.77369999999999</v>
      </c>
      <c r="U285" s="2">
        <f>VLOOKUP(U$266,AURORA!$C$3:$AC$460,$B285-2020,FALSE)</f>
        <v>1106.29</v>
      </c>
      <c r="V285" s="2">
        <f>VLOOKUP(V$266,AURORA!$C$3:$AC$460,$B285-2020,FALSE)</f>
        <v>443.0521</v>
      </c>
      <c r="W285" s="2">
        <f>VLOOKUP(W$266,AURORA!$C$3:$AC$460,$B285-2020,FALSE)</f>
        <v>63.232149999999997</v>
      </c>
      <c r="X285" s="2">
        <f>VLOOKUP(X$266,AURORA!$C$3:$AC$460,$B285-2020,FALSE)</f>
        <v>157.55090000000001</v>
      </c>
      <c r="Y285" s="2">
        <f>VLOOKUP(Y$266,AURORA!$C$3:$AC$460,$B285-2020,FALSE)</f>
        <v>0</v>
      </c>
      <c r="Z285" s="2">
        <f>VLOOKUP(Z$266,AURORA!$C$3:$AC$460,$B285-2020,FALSE)</f>
        <v>192.53020000000001</v>
      </c>
      <c r="AA285" s="2">
        <f>VLOOKUP(AA$266,AURORA!$C$3:$AC$460,$B285-2020,FALSE)</f>
        <v>48.665080000000003</v>
      </c>
      <c r="AB285" s="2">
        <f>VLOOKUP(AB$266,AURORA!$C$3:$AC$460,$B285-2020,FALSE)</f>
        <v>652.5018</v>
      </c>
      <c r="AC285" s="2"/>
    </row>
    <row r="286" spans="2:29" x14ac:dyDescent="0.35">
      <c r="B286">
        <v>2040</v>
      </c>
      <c r="C286">
        <v>2040</v>
      </c>
      <c r="D286" s="6">
        <f t="shared" si="12"/>
        <v>0</v>
      </c>
      <c r="E286" s="6">
        <f t="shared" si="13"/>
        <v>211.74350000000001</v>
      </c>
      <c r="F286" s="6">
        <f t="shared" si="14"/>
        <v>1106.3030000000001</v>
      </c>
      <c r="G286" s="6">
        <f t="shared" si="15"/>
        <v>394.89170000000001</v>
      </c>
      <c r="H286" s="6"/>
      <c r="I286" s="6">
        <f t="shared" si="16"/>
        <v>48.678150000000002</v>
      </c>
      <c r="J286" s="6"/>
      <c r="M286" s="6"/>
      <c r="N286" s="6">
        <f t="shared" si="17"/>
        <v>523.577</v>
      </c>
      <c r="O286" s="6">
        <f t="shared" si="18"/>
        <v>659.91539999999998</v>
      </c>
      <c r="P286" s="6"/>
      <c r="Q286" s="6">
        <f t="shared" si="19"/>
        <v>2945.1087499999999</v>
      </c>
      <c r="T286" s="2">
        <f>VLOOKUP(T$266,AURORA!$C$3:$AC$460,$B286-2020,FALSE)</f>
        <v>218.3115</v>
      </c>
      <c r="U286" s="2">
        <f>VLOOKUP(U$266,AURORA!$C$3:$AC$460,$B286-2020,FALSE)</f>
        <v>1106.3030000000001</v>
      </c>
      <c r="V286" s="2">
        <f>VLOOKUP(V$266,AURORA!$C$3:$AC$460,$B286-2020,FALSE)</f>
        <v>460.464</v>
      </c>
      <c r="W286" s="2">
        <f>VLOOKUP(W$266,AURORA!$C$3:$AC$460,$B286-2020,FALSE)</f>
        <v>63.113</v>
      </c>
      <c r="X286" s="2">
        <f>VLOOKUP(X$266,AURORA!$C$3:$AC$460,$B286-2020,FALSE)</f>
        <v>176.58019999999999</v>
      </c>
      <c r="Y286" s="2">
        <f>VLOOKUP(Y$266,AURORA!$C$3:$AC$460,$B286-2020,FALSE)</f>
        <v>0</v>
      </c>
      <c r="Z286" s="2">
        <f>VLOOKUP(Z$266,AURORA!$C$3:$AC$460,$B286-2020,FALSE)</f>
        <v>211.74350000000001</v>
      </c>
      <c r="AA286" s="2">
        <f>VLOOKUP(AA$266,AURORA!$C$3:$AC$460,$B286-2020,FALSE)</f>
        <v>48.678150000000002</v>
      </c>
      <c r="AB286" s="2">
        <f>VLOOKUP(AB$266,AURORA!$C$3:$AC$460,$B286-2020,FALSE)</f>
        <v>659.91539999999998</v>
      </c>
      <c r="AC286" s="2"/>
    </row>
    <row r="287" spans="2:29" x14ac:dyDescent="0.35">
      <c r="B287">
        <v>2041</v>
      </c>
      <c r="C287">
        <v>2041</v>
      </c>
      <c r="D287" s="6">
        <f t="shared" si="12"/>
        <v>0</v>
      </c>
      <c r="E287" s="6">
        <f t="shared" si="13"/>
        <v>234.33439999999999</v>
      </c>
      <c r="F287" s="6">
        <f t="shared" si="14"/>
        <v>1106.29</v>
      </c>
      <c r="G287" s="6">
        <f t="shared" si="15"/>
        <v>399.68189999999998</v>
      </c>
      <c r="H287" s="6"/>
      <c r="I287" s="6">
        <f t="shared" si="16"/>
        <v>48.665080000000003</v>
      </c>
      <c r="J287" s="6"/>
      <c r="M287" s="6"/>
      <c r="N287" s="6">
        <f t="shared" si="17"/>
        <v>541.51517000000001</v>
      </c>
      <c r="O287" s="6">
        <f t="shared" si="18"/>
        <v>663.3528</v>
      </c>
      <c r="P287" s="6"/>
      <c r="Q287" s="6">
        <f t="shared" si="19"/>
        <v>2993.8393500000002</v>
      </c>
      <c r="T287" s="2">
        <f>VLOOKUP(T$266,AURORA!$C$3:$AC$460,$B287-2020,FALSE)</f>
        <v>198.82599999999999</v>
      </c>
      <c r="U287" s="2">
        <f>VLOOKUP(U$266,AURORA!$C$3:$AC$460,$B287-2020,FALSE)</f>
        <v>1106.29</v>
      </c>
      <c r="V287" s="2">
        <f>VLOOKUP(V$266,AURORA!$C$3:$AC$460,$B287-2020,FALSE)</f>
        <v>478.43880000000001</v>
      </c>
      <c r="W287" s="2">
        <f>VLOOKUP(W$266,AURORA!$C$3:$AC$460,$B287-2020,FALSE)</f>
        <v>63.076369999999997</v>
      </c>
      <c r="X287" s="2">
        <f>VLOOKUP(X$266,AURORA!$C$3:$AC$460,$B287-2020,FALSE)</f>
        <v>200.85589999999999</v>
      </c>
      <c r="Y287" s="2">
        <f>VLOOKUP(Y$266,AURORA!$C$3:$AC$460,$B287-2020,FALSE)</f>
        <v>0</v>
      </c>
      <c r="Z287" s="2">
        <f>VLOOKUP(Z$266,AURORA!$C$3:$AC$460,$B287-2020,FALSE)</f>
        <v>234.33439999999999</v>
      </c>
      <c r="AA287" s="2">
        <f>VLOOKUP(AA$266,AURORA!$C$3:$AC$460,$B287-2020,FALSE)</f>
        <v>48.665080000000003</v>
      </c>
      <c r="AB287" s="2">
        <f>VLOOKUP(AB$266,AURORA!$C$3:$AC$460,$B287-2020,FALSE)</f>
        <v>663.3528</v>
      </c>
      <c r="AC287" s="2"/>
    </row>
    <row r="288" spans="2:29" x14ac:dyDescent="0.35">
      <c r="B288">
        <v>2042</v>
      </c>
      <c r="C288">
        <v>2042</v>
      </c>
      <c r="D288" s="6">
        <f t="shared" si="12"/>
        <v>0</v>
      </c>
      <c r="E288" s="6">
        <f t="shared" si="13"/>
        <v>254.52670000000001</v>
      </c>
      <c r="F288" s="6">
        <f t="shared" si="14"/>
        <v>1106.29</v>
      </c>
      <c r="G288" s="6">
        <f t="shared" si="15"/>
        <v>435.14859999999999</v>
      </c>
      <c r="H288" s="6"/>
      <c r="I288" s="6">
        <f t="shared" si="16"/>
        <v>48.665080000000003</v>
      </c>
      <c r="J288" s="6"/>
      <c r="M288" s="6"/>
      <c r="N288" s="6">
        <f t="shared" si="17"/>
        <v>559.18738000000008</v>
      </c>
      <c r="O288" s="6">
        <f t="shared" si="18"/>
        <v>669.19449999999995</v>
      </c>
      <c r="P288" s="6"/>
      <c r="Q288" s="6">
        <f t="shared" si="19"/>
        <v>3073.01226</v>
      </c>
      <c r="T288" s="2">
        <f>VLOOKUP(T$266,AURORA!$C$3:$AC$460,$B288-2020,FALSE)</f>
        <v>198.5127</v>
      </c>
      <c r="U288" s="2">
        <f>VLOOKUP(U$266,AURORA!$C$3:$AC$460,$B288-2020,FALSE)</f>
        <v>1106.29</v>
      </c>
      <c r="V288" s="2">
        <f>VLOOKUP(V$266,AURORA!$C$3:$AC$460,$B288-2020,FALSE)</f>
        <v>496.12040000000002</v>
      </c>
      <c r="W288" s="2">
        <f>VLOOKUP(W$266,AURORA!$C$3:$AC$460,$B288-2020,FALSE)</f>
        <v>63.066980000000001</v>
      </c>
      <c r="X288" s="2">
        <f>VLOOKUP(X$266,AURORA!$C$3:$AC$460,$B288-2020,FALSE)</f>
        <v>236.63589999999999</v>
      </c>
      <c r="Y288" s="2">
        <f>VLOOKUP(Y$266,AURORA!$C$3:$AC$460,$B288-2020,FALSE)</f>
        <v>0</v>
      </c>
      <c r="Z288" s="2">
        <f>VLOOKUP(Z$266,AURORA!$C$3:$AC$460,$B288-2020,FALSE)</f>
        <v>254.52670000000001</v>
      </c>
      <c r="AA288" s="2">
        <f>VLOOKUP(AA$266,AURORA!$C$3:$AC$460,$B288-2020,FALSE)</f>
        <v>48.665080000000003</v>
      </c>
      <c r="AB288" s="2">
        <f>VLOOKUP(AB$266,AURORA!$C$3:$AC$460,$B288-2020,FALSE)</f>
        <v>669.19449999999995</v>
      </c>
      <c r="AC288" s="2"/>
    </row>
    <row r="289" spans="2:29" x14ac:dyDescent="0.35">
      <c r="B289">
        <v>2043</v>
      </c>
      <c r="C289">
        <v>2043</v>
      </c>
      <c r="D289" s="6">
        <f t="shared" si="12"/>
        <v>0</v>
      </c>
      <c r="E289" s="6">
        <f t="shared" si="13"/>
        <v>277.09109999999998</v>
      </c>
      <c r="F289" s="6">
        <f t="shared" si="14"/>
        <v>1106.29</v>
      </c>
      <c r="G289" s="6">
        <f t="shared" si="15"/>
        <v>444.53800000000001</v>
      </c>
      <c r="H289" s="6"/>
      <c r="I289" s="6">
        <f t="shared" si="16"/>
        <v>48.665080000000003</v>
      </c>
      <c r="J289" s="6"/>
      <c r="M289" s="6"/>
      <c r="N289" s="6">
        <f t="shared" si="17"/>
        <v>593.49920999999995</v>
      </c>
      <c r="O289" s="6">
        <f t="shared" si="18"/>
        <v>672.36569999999995</v>
      </c>
      <c r="P289" s="6"/>
      <c r="Q289" s="6">
        <f t="shared" si="19"/>
        <v>3142.4490899999996</v>
      </c>
      <c r="T289" s="2">
        <f>VLOOKUP(T$266,AURORA!$C$3:$AC$460,$B289-2020,FALSE)</f>
        <v>177.3758</v>
      </c>
      <c r="U289" s="2">
        <f>VLOOKUP(U$266,AURORA!$C$3:$AC$460,$B289-2020,FALSE)</f>
        <v>1106.29</v>
      </c>
      <c r="V289" s="2">
        <f>VLOOKUP(V$266,AURORA!$C$3:$AC$460,$B289-2020,FALSE)</f>
        <v>530.43430000000001</v>
      </c>
      <c r="W289" s="2">
        <f>VLOOKUP(W$266,AURORA!$C$3:$AC$460,$B289-2020,FALSE)</f>
        <v>63.064909999999998</v>
      </c>
      <c r="X289" s="2">
        <f>VLOOKUP(X$266,AURORA!$C$3:$AC$460,$B289-2020,FALSE)</f>
        <v>267.16219999999998</v>
      </c>
      <c r="Y289" s="2">
        <f>VLOOKUP(Y$266,AURORA!$C$3:$AC$460,$B289-2020,FALSE)</f>
        <v>0</v>
      </c>
      <c r="Z289" s="2">
        <f>VLOOKUP(Z$266,AURORA!$C$3:$AC$460,$B289-2020,FALSE)</f>
        <v>277.09109999999998</v>
      </c>
      <c r="AA289" s="2">
        <f>VLOOKUP(AA$266,AURORA!$C$3:$AC$460,$B289-2020,FALSE)</f>
        <v>48.665080000000003</v>
      </c>
      <c r="AB289" s="2">
        <f>VLOOKUP(AB$266,AURORA!$C$3:$AC$460,$B289-2020,FALSE)</f>
        <v>672.36569999999995</v>
      </c>
      <c r="AC289" s="2"/>
    </row>
    <row r="290" spans="2:29" x14ac:dyDescent="0.35">
      <c r="B290">
        <v>2044</v>
      </c>
      <c r="C290">
        <v>2044</v>
      </c>
      <c r="D290" s="6">
        <f t="shared" si="12"/>
        <v>0</v>
      </c>
      <c r="E290" s="6">
        <f t="shared" si="13"/>
        <v>299.69600000000003</v>
      </c>
      <c r="F290" s="6">
        <f t="shared" si="14"/>
        <v>1106.3030000000001</v>
      </c>
      <c r="G290" s="6">
        <f t="shared" si="15"/>
        <v>470.60930000000002</v>
      </c>
      <c r="H290" s="6"/>
      <c r="I290" s="6">
        <f t="shared" si="16"/>
        <v>48.678150000000002</v>
      </c>
      <c r="J290" s="6"/>
      <c r="M290" s="6"/>
      <c r="N290" s="6">
        <f t="shared" si="17"/>
        <v>637.26738</v>
      </c>
      <c r="O290" s="6">
        <f t="shared" si="18"/>
        <v>684.01480000000004</v>
      </c>
      <c r="P290" s="6"/>
      <c r="Q290" s="6">
        <f t="shared" si="19"/>
        <v>3246.5686300000002</v>
      </c>
      <c r="T290" s="2">
        <f>VLOOKUP(T$266,AURORA!$C$3:$AC$460,$B290-2020,FALSE)</f>
        <v>193.04320000000001</v>
      </c>
      <c r="U290" s="2">
        <f>VLOOKUP(U$266,AURORA!$C$3:$AC$460,$B290-2020,FALSE)</f>
        <v>1106.3030000000001</v>
      </c>
      <c r="V290" s="2">
        <f>VLOOKUP(V$266,AURORA!$C$3:$AC$460,$B290-2020,FALSE)</f>
        <v>574.05420000000004</v>
      </c>
      <c r="W290" s="2">
        <f>VLOOKUP(W$266,AURORA!$C$3:$AC$460,$B290-2020,FALSE)</f>
        <v>63.213180000000001</v>
      </c>
      <c r="X290" s="2">
        <f>VLOOKUP(X$266,AURORA!$C$3:$AC$460,$B290-2020,FALSE)</f>
        <v>277.56610000000001</v>
      </c>
      <c r="Y290" s="2">
        <f>VLOOKUP(Y$266,AURORA!$C$3:$AC$460,$B290-2020,FALSE)</f>
        <v>0</v>
      </c>
      <c r="Z290" s="2">
        <f>VLOOKUP(Z$266,AURORA!$C$3:$AC$460,$B290-2020,FALSE)</f>
        <v>299.69600000000003</v>
      </c>
      <c r="AA290" s="2">
        <f>VLOOKUP(AA$266,AURORA!$C$3:$AC$460,$B290-2020,FALSE)</f>
        <v>48.678150000000002</v>
      </c>
      <c r="AB290" s="2">
        <f>VLOOKUP(AB$266,AURORA!$C$3:$AC$460,$B290-2020,FALSE)</f>
        <v>684.01480000000004</v>
      </c>
      <c r="AC290" s="2"/>
    </row>
    <row r="291" spans="2:29" x14ac:dyDescent="0.35">
      <c r="B291">
        <v>2045</v>
      </c>
      <c r="C291">
        <v>2045</v>
      </c>
      <c r="D291" s="6">
        <f t="shared" si="12"/>
        <v>0</v>
      </c>
      <c r="E291" s="6">
        <f t="shared" si="13"/>
        <v>321.83319999999998</v>
      </c>
      <c r="F291" s="6">
        <f t="shared" si="14"/>
        <v>1106.29</v>
      </c>
      <c r="G291" s="6">
        <f t="shared" si="15"/>
        <v>456.23289999999997</v>
      </c>
      <c r="H291" s="6"/>
      <c r="I291" s="6">
        <f t="shared" si="16"/>
        <v>48.665080000000003</v>
      </c>
      <c r="J291" s="6"/>
      <c r="M291" s="6"/>
      <c r="N291" s="6">
        <f t="shared" si="17"/>
        <v>721.90679</v>
      </c>
      <c r="O291" s="6">
        <f t="shared" si="18"/>
        <v>691.81979999999999</v>
      </c>
      <c r="P291" s="6"/>
      <c r="Q291" s="6">
        <f t="shared" si="19"/>
        <v>3346.7477699999999</v>
      </c>
      <c r="T291" s="2">
        <f>VLOOKUP(T$266,AURORA!$C$3:$AC$460,$B291-2020,FALSE)</f>
        <v>165.59899999999999</v>
      </c>
      <c r="U291" s="2">
        <f>VLOOKUP(U$266,AURORA!$C$3:$AC$460,$B291-2020,FALSE)</f>
        <v>1106.29</v>
      </c>
      <c r="V291" s="2">
        <f>VLOOKUP(V$266,AURORA!$C$3:$AC$460,$B291-2020,FALSE)</f>
        <v>658.58040000000005</v>
      </c>
      <c r="W291" s="2">
        <f>VLOOKUP(W$266,AURORA!$C$3:$AC$460,$B291-2020,FALSE)</f>
        <v>63.326390000000004</v>
      </c>
      <c r="X291" s="2">
        <f>VLOOKUP(X$266,AURORA!$C$3:$AC$460,$B291-2020,FALSE)</f>
        <v>290.63389999999998</v>
      </c>
      <c r="Y291" s="2">
        <f>VLOOKUP(Y$266,AURORA!$C$3:$AC$460,$B291-2020,FALSE)</f>
        <v>0</v>
      </c>
      <c r="Z291" s="2">
        <f>VLOOKUP(Z$266,AURORA!$C$3:$AC$460,$B291-2020,FALSE)</f>
        <v>321.83319999999998</v>
      </c>
      <c r="AA291" s="2">
        <f>VLOOKUP(AA$266,AURORA!$C$3:$AC$460,$B291-2020,FALSE)</f>
        <v>48.665080000000003</v>
      </c>
      <c r="AB291" s="2">
        <f>VLOOKUP(AB$266,AURORA!$C$3:$AC$460,$B291-2020,FALSE)</f>
        <v>691.81979999999999</v>
      </c>
      <c r="AC291" s="2"/>
    </row>
    <row r="292" spans="2:29" x14ac:dyDescent="0.35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35"/>
  <cols>
    <col min="2" max="2" width="5" bestFit="1" customWidth="1"/>
    <col min="3" max="3" width="11.265625" bestFit="1" customWidth="1"/>
    <col min="4" max="18" width="11.265625" customWidth="1"/>
  </cols>
  <sheetData>
    <row r="1" spans="1:18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35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35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35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35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35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35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35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35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35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35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35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35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35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35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35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35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35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35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35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35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35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35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35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35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35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35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35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35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35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35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35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35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35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35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35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35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35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35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35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35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35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35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35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35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35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35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35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35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35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35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35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35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35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35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35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35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35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35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35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35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35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35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35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35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35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35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35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35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35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35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35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35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35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35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35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35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35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35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35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35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35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35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35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35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35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35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35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35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35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35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35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35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35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35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35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35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35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35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35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35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35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35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35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35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35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35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35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35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35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35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35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35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35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35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35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35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35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35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35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35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35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35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35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35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35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35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35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35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35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35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35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35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35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35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35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35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35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35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35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35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35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35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35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35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35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35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35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35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35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35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35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35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35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35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35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35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35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35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35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35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35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35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35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35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35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35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35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35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35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35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35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35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35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35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35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35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35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35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35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35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35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35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35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35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35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35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35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35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35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35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35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35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35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35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35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35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35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35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35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35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35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35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35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35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35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35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35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35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35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35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35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35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35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35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35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35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35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35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35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35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35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35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35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35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35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35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35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35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35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35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35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35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35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35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35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35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35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35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35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35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35">
      <c r="H242" s="2"/>
      <c r="J242" s="2"/>
      <c r="M242" s="2"/>
      <c r="P242" s="2"/>
      <c r="Q242" s="2"/>
      <c r="R242" s="2"/>
    </row>
    <row r="243" spans="1:18" x14ac:dyDescent="0.35">
      <c r="C243" s="6"/>
      <c r="D243" s="6"/>
      <c r="G243" s="6"/>
      <c r="L243" s="6"/>
      <c r="M243" s="2"/>
      <c r="P243" s="2"/>
      <c r="Q243" s="2"/>
      <c r="R243" s="2"/>
    </row>
    <row r="244" spans="1:18" x14ac:dyDescent="0.35">
      <c r="C244" s="6"/>
      <c r="D244" s="6"/>
      <c r="G244" s="6"/>
      <c r="L244" s="6"/>
      <c r="M244" s="2"/>
      <c r="P244" s="2"/>
      <c r="Q244" s="2"/>
      <c r="R244" s="2"/>
    </row>
    <row r="247" spans="1:18" x14ac:dyDescent="0.35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35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35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35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35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35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35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35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35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35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35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35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35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35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35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35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35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35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35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35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35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35">
      <c r="B268">
        <v>2022</v>
      </c>
      <c r="C268">
        <v>2022</v>
      </c>
      <c r="D268" s="6">
        <f t="shared" ref="D268:D291" si="12">X268</f>
        <v>1119.229</v>
      </c>
      <c r="E268" s="6"/>
      <c r="F268" s="6">
        <f t="shared" ref="F268:F291" si="13">U268</f>
        <v>1063.713</v>
      </c>
      <c r="G268" s="6">
        <f t="shared" ref="G268:G291" si="14">T268+W268</f>
        <v>0.716113</v>
      </c>
      <c r="H268" s="6"/>
      <c r="I268" s="6">
        <f t="shared" ref="I268:I291" si="15">Y268</f>
        <v>75.25806</v>
      </c>
      <c r="J268" s="6"/>
      <c r="M268" s="6"/>
      <c r="N268" s="6">
        <f t="shared" ref="N268:N291" si="16">V268</f>
        <v>67.972980000000007</v>
      </c>
      <c r="O268" s="6">
        <f t="shared" ref="O268:O291" si="17">Z268</f>
        <v>397.89370000000002</v>
      </c>
      <c r="P268" s="6"/>
      <c r="Q268" s="6">
        <f t="shared" ref="Q268:Q291" si="18">SUM(D268:P268)</f>
        <v>2724.7828530000002</v>
      </c>
      <c r="T268" s="2">
        <f>IFERROR(VLOOKUP(T$266,AURORA!$C$3:$AC$460,$B268-2020,FALSE),0)</f>
        <v>0</v>
      </c>
      <c r="U268" s="2">
        <f>VLOOKUP(U$266,AURORA!$C$3:$AC$460,$B268-2020,FALSE)</f>
        <v>1063.713</v>
      </c>
      <c r="V268" s="2">
        <f>VLOOKUP(V$266,AURORA!$C$3:$AC$460,$B268-2020,FALSE)</f>
        <v>67.972980000000007</v>
      </c>
      <c r="W268" s="2">
        <f>VLOOKUP(W$266,AURORA!$C$3:$AC$460,$B268-2020,FALSE)</f>
        <v>0.716113</v>
      </c>
      <c r="X268" s="2">
        <f>VLOOKUP(X$266,AURORA!$C$3:$AC$460,$B268-2020,FALSE)</f>
        <v>1119.229</v>
      </c>
      <c r="Y268" s="2">
        <f>VLOOKUP(Y$266,AURORA!$C$3:$AC$460,$B268-2020,FALSE)</f>
        <v>75.25806</v>
      </c>
      <c r="Z268" s="2">
        <f>VLOOKUP(Z$266,AURORA!$C$3:$AC$460,$B268-2020,FALSE)</f>
        <v>397.89370000000002</v>
      </c>
      <c r="AA268" s="2"/>
      <c r="AB268" s="2"/>
      <c r="AC268" s="2"/>
      <c r="AD268" s="2"/>
      <c r="AE268" s="2"/>
      <c r="AF268" s="2"/>
    </row>
    <row r="269" spans="2:32" x14ac:dyDescent="0.35">
      <c r="B269">
        <v>2023</v>
      </c>
      <c r="C269">
        <v>2023</v>
      </c>
      <c r="D269" s="6">
        <f t="shared" si="12"/>
        <v>1062.2760000000001</v>
      </c>
      <c r="E269" s="6"/>
      <c r="F269" s="6">
        <f t="shared" si="13"/>
        <v>1063.713</v>
      </c>
      <c r="G269" s="6">
        <f t="shared" si="14"/>
        <v>5.488825E-2</v>
      </c>
      <c r="H269" s="6"/>
      <c r="I269" s="6">
        <f t="shared" si="15"/>
        <v>75.156899999999993</v>
      </c>
      <c r="J269" s="6"/>
      <c r="M269" s="6"/>
      <c r="N269" s="6">
        <f t="shared" si="16"/>
        <v>112.1469</v>
      </c>
      <c r="O269" s="6">
        <f t="shared" si="17"/>
        <v>416.82530000000003</v>
      </c>
      <c r="P269" s="6"/>
      <c r="Q269" s="6">
        <f t="shared" si="18"/>
        <v>2730.1729882500003</v>
      </c>
      <c r="T269" s="2">
        <f>IFERROR(VLOOKUP(T$266,AURORA!$C$3:$AC$460,$B269-2020,FALSE),0)</f>
        <v>0</v>
      </c>
      <c r="U269" s="2">
        <f>VLOOKUP(U$266,AURORA!$C$3:$AC$460,$B269-2020,FALSE)</f>
        <v>1063.713</v>
      </c>
      <c r="V269" s="2">
        <f>VLOOKUP(V$266,AURORA!$C$3:$AC$460,$B269-2020,FALSE)</f>
        <v>112.1469</v>
      </c>
      <c r="W269" s="2">
        <f>VLOOKUP(W$266,AURORA!$C$3:$AC$460,$B269-2020,FALSE)</f>
        <v>5.488825E-2</v>
      </c>
      <c r="X269" s="2">
        <f>VLOOKUP(X$266,AURORA!$C$3:$AC$460,$B269-2020,FALSE)</f>
        <v>1062.2760000000001</v>
      </c>
      <c r="Y269" s="2">
        <f>VLOOKUP(Y$266,AURORA!$C$3:$AC$460,$B269-2020,FALSE)</f>
        <v>75.156899999999993</v>
      </c>
      <c r="Z269" s="2">
        <f>VLOOKUP(Z$266,AURORA!$C$3:$AC$460,$B269-2020,FALSE)</f>
        <v>416.82530000000003</v>
      </c>
      <c r="AA269" s="2"/>
      <c r="AB269" s="2"/>
      <c r="AC269" s="2"/>
      <c r="AD269" s="2"/>
      <c r="AE269" s="2"/>
      <c r="AF269" s="2"/>
    </row>
    <row r="270" spans="2:32" x14ac:dyDescent="0.35">
      <c r="B270">
        <v>2024</v>
      </c>
      <c r="C270">
        <v>2024</v>
      </c>
      <c r="D270" s="6">
        <f t="shared" si="12"/>
        <v>1013.903</v>
      </c>
      <c r="E270" s="6"/>
      <c r="F270" s="6">
        <f t="shared" si="13"/>
        <v>1063.502</v>
      </c>
      <c r="G270" s="6">
        <f t="shared" si="14"/>
        <v>8.6809980000000005E-3</v>
      </c>
      <c r="H270" s="6"/>
      <c r="I270" s="6">
        <f t="shared" si="15"/>
        <v>75.089569999999995</v>
      </c>
      <c r="J270" s="6"/>
      <c r="M270" s="6"/>
      <c r="N270" s="6">
        <f t="shared" si="16"/>
        <v>131.1148</v>
      </c>
      <c r="O270" s="6">
        <f t="shared" si="17"/>
        <v>441.20049999999998</v>
      </c>
      <c r="P270" s="6"/>
      <c r="Q270" s="6">
        <f t="shared" si="18"/>
        <v>2724.8185509979994</v>
      </c>
      <c r="T270" s="2">
        <f>IFERROR(VLOOKUP(T$266,AURORA!$C$3:$AC$460,$B270-2020,FALSE),0)</f>
        <v>0</v>
      </c>
      <c r="U270" s="2">
        <f>VLOOKUP(U$266,AURORA!$C$3:$AC$460,$B270-2020,FALSE)</f>
        <v>1063.502</v>
      </c>
      <c r="V270" s="2">
        <f>VLOOKUP(V$266,AURORA!$C$3:$AC$460,$B270-2020,FALSE)</f>
        <v>131.1148</v>
      </c>
      <c r="W270" s="2">
        <f>VLOOKUP(W$266,AURORA!$C$3:$AC$460,$B270-2020,FALSE)</f>
        <v>8.6809980000000005E-3</v>
      </c>
      <c r="X270" s="2">
        <f>VLOOKUP(X$266,AURORA!$C$3:$AC$460,$B270-2020,FALSE)</f>
        <v>1013.903</v>
      </c>
      <c r="Y270" s="2">
        <f>VLOOKUP(Y$266,AURORA!$C$3:$AC$460,$B270-2020,FALSE)</f>
        <v>75.089569999999995</v>
      </c>
      <c r="Z270" s="2">
        <f>VLOOKUP(Z$266,AURORA!$C$3:$AC$460,$B270-2020,FALSE)</f>
        <v>441.20049999999998</v>
      </c>
      <c r="AA270" s="2"/>
      <c r="AB270" s="2"/>
      <c r="AC270" s="2"/>
      <c r="AD270" s="2"/>
      <c r="AE270" s="2"/>
      <c r="AF270" s="2"/>
    </row>
    <row r="271" spans="2:32" x14ac:dyDescent="0.35">
      <c r="B271">
        <v>2025</v>
      </c>
      <c r="C271">
        <v>2025</v>
      </c>
      <c r="D271" s="6">
        <f t="shared" si="12"/>
        <v>1051.5650000000001</v>
      </c>
      <c r="E271" s="6"/>
      <c r="F271" s="6">
        <f t="shared" si="13"/>
        <v>1063.713</v>
      </c>
      <c r="G271" s="6">
        <f t="shared" si="14"/>
        <v>3.1398099999999998E-2</v>
      </c>
      <c r="H271" s="6"/>
      <c r="I271" s="6">
        <f t="shared" si="15"/>
        <v>75.085040000000006</v>
      </c>
      <c r="J271" s="6"/>
      <c r="M271" s="6"/>
      <c r="N271" s="6">
        <f t="shared" si="16"/>
        <v>147.0137</v>
      </c>
      <c r="O271" s="6">
        <f t="shared" si="17"/>
        <v>447.11599999999999</v>
      </c>
      <c r="P271" s="6"/>
      <c r="Q271" s="6">
        <f t="shared" si="18"/>
        <v>2784.5241381000001</v>
      </c>
      <c r="T271" s="2">
        <f>IFERROR(VLOOKUP(T$266,AURORA!$C$3:$AC$460,$B271-2020,FALSE),0)</f>
        <v>0</v>
      </c>
      <c r="U271" s="2">
        <f>VLOOKUP(U$266,AURORA!$C$3:$AC$460,$B271-2020,FALSE)</f>
        <v>1063.713</v>
      </c>
      <c r="V271" s="2">
        <f>VLOOKUP(V$266,AURORA!$C$3:$AC$460,$B271-2020,FALSE)</f>
        <v>147.0137</v>
      </c>
      <c r="W271" s="2">
        <f>VLOOKUP(W$266,AURORA!$C$3:$AC$460,$B271-2020,FALSE)</f>
        <v>3.1398099999999998E-2</v>
      </c>
      <c r="X271" s="2">
        <f>VLOOKUP(X$266,AURORA!$C$3:$AC$460,$B271-2020,FALSE)</f>
        <v>1051.5650000000001</v>
      </c>
      <c r="Y271" s="2">
        <f>VLOOKUP(Y$266,AURORA!$C$3:$AC$460,$B271-2020,FALSE)</f>
        <v>75.085040000000006</v>
      </c>
      <c r="Z271" s="2">
        <f>VLOOKUP(Z$266,AURORA!$C$3:$AC$460,$B271-2020,FALSE)</f>
        <v>447.11599999999999</v>
      </c>
      <c r="AA271" s="2"/>
      <c r="AB271" s="2"/>
      <c r="AC271" s="2"/>
      <c r="AD271" s="2"/>
      <c r="AE271" s="2"/>
      <c r="AF271" s="2"/>
    </row>
    <row r="272" spans="2:32" x14ac:dyDescent="0.35">
      <c r="B272">
        <v>2026</v>
      </c>
      <c r="C272">
        <v>2026</v>
      </c>
      <c r="D272" s="6">
        <f t="shared" si="12"/>
        <v>1134.1890000000001</v>
      </c>
      <c r="E272" s="6"/>
      <c r="F272" s="6">
        <f t="shared" si="13"/>
        <v>1063.713</v>
      </c>
      <c r="G272" s="6">
        <f t="shared" si="14"/>
        <v>5.1214610000000001E-2</v>
      </c>
      <c r="H272" s="6"/>
      <c r="I272" s="6">
        <f t="shared" si="15"/>
        <v>74.954750000000004</v>
      </c>
      <c r="J272" s="6"/>
      <c r="M272" s="6"/>
      <c r="N272" s="6">
        <f t="shared" si="16"/>
        <v>160.80969999999999</v>
      </c>
      <c r="O272" s="6">
        <f t="shared" si="17"/>
        <v>466.02820000000003</v>
      </c>
      <c r="P272" s="6"/>
      <c r="Q272" s="6">
        <f t="shared" si="18"/>
        <v>2899.7458646099999</v>
      </c>
      <c r="T272" s="2">
        <f>IFERROR(VLOOKUP(T$266,AURORA!$C$3:$AC$460,$B272-2020,FALSE),0)</f>
        <v>0</v>
      </c>
      <c r="U272" s="2">
        <f>VLOOKUP(U$266,AURORA!$C$3:$AC$460,$B272-2020,FALSE)</f>
        <v>1063.713</v>
      </c>
      <c r="V272" s="2">
        <f>VLOOKUP(V$266,AURORA!$C$3:$AC$460,$B272-2020,FALSE)</f>
        <v>160.80969999999999</v>
      </c>
      <c r="W272" s="2">
        <f>VLOOKUP(W$266,AURORA!$C$3:$AC$460,$B272-2020,FALSE)</f>
        <v>5.1214610000000001E-2</v>
      </c>
      <c r="X272" s="2">
        <f>VLOOKUP(X$266,AURORA!$C$3:$AC$460,$B272-2020,FALSE)</f>
        <v>1134.1890000000001</v>
      </c>
      <c r="Y272" s="2">
        <f>VLOOKUP(Y$266,AURORA!$C$3:$AC$460,$B272-2020,FALSE)</f>
        <v>74.954750000000004</v>
      </c>
      <c r="Z272" s="2">
        <f>VLOOKUP(Z$266,AURORA!$C$3:$AC$460,$B272-2020,FALSE)</f>
        <v>466.02820000000003</v>
      </c>
      <c r="AA272" s="2"/>
      <c r="AB272" s="2"/>
      <c r="AC272" s="2"/>
      <c r="AD272" s="2"/>
      <c r="AE272" s="2"/>
      <c r="AF272" s="2"/>
    </row>
    <row r="273" spans="2:32" x14ac:dyDescent="0.35">
      <c r="B273">
        <v>2027</v>
      </c>
      <c r="C273">
        <v>2027</v>
      </c>
      <c r="D273" s="6">
        <f t="shared" si="12"/>
        <v>1120.9069999999999</v>
      </c>
      <c r="E273" s="6"/>
      <c r="F273" s="6">
        <f t="shared" si="13"/>
        <v>1063.713</v>
      </c>
      <c r="G273" s="6">
        <f t="shared" si="14"/>
        <v>3.9047320000000003E-2</v>
      </c>
      <c r="H273" s="6"/>
      <c r="I273" s="6">
        <f t="shared" si="15"/>
        <v>74.747690000000006</v>
      </c>
      <c r="J273" s="6"/>
      <c r="M273" s="6"/>
      <c r="N273" s="6">
        <f t="shared" si="16"/>
        <v>176.1754</v>
      </c>
      <c r="O273" s="6">
        <f t="shared" si="17"/>
        <v>498.54109999999997</v>
      </c>
      <c r="P273" s="6"/>
      <c r="Q273" s="6">
        <f t="shared" si="18"/>
        <v>2934.12323732</v>
      </c>
      <c r="T273" s="2">
        <f>IFERROR(VLOOKUP(T$266,AURORA!$C$3:$AC$460,$B273-2020,FALSE),0)</f>
        <v>0</v>
      </c>
      <c r="U273" s="2">
        <f>VLOOKUP(U$266,AURORA!$C$3:$AC$460,$B273-2020,FALSE)</f>
        <v>1063.713</v>
      </c>
      <c r="V273" s="2">
        <f>VLOOKUP(V$266,AURORA!$C$3:$AC$460,$B273-2020,FALSE)</f>
        <v>176.1754</v>
      </c>
      <c r="W273" s="2">
        <f>VLOOKUP(W$266,AURORA!$C$3:$AC$460,$B273-2020,FALSE)</f>
        <v>3.9047320000000003E-2</v>
      </c>
      <c r="X273" s="2">
        <f>VLOOKUP(X$266,AURORA!$C$3:$AC$460,$B273-2020,FALSE)</f>
        <v>1120.9069999999999</v>
      </c>
      <c r="Y273" s="2">
        <f>VLOOKUP(Y$266,AURORA!$C$3:$AC$460,$B273-2020,FALSE)</f>
        <v>74.747690000000006</v>
      </c>
      <c r="Z273" s="2">
        <f>VLOOKUP(Z$266,AURORA!$C$3:$AC$460,$B273-2020,FALSE)</f>
        <v>498.54109999999997</v>
      </c>
      <c r="AA273" s="2"/>
      <c r="AB273" s="2"/>
      <c r="AC273" s="2"/>
      <c r="AD273" s="2"/>
      <c r="AE273" s="2"/>
      <c r="AF273" s="2"/>
    </row>
    <row r="274" spans="2:32" x14ac:dyDescent="0.35">
      <c r="B274">
        <v>2028</v>
      </c>
      <c r="C274">
        <v>2028</v>
      </c>
      <c r="D274" s="6">
        <f t="shared" si="12"/>
        <v>1084.527</v>
      </c>
      <c r="E274" s="6"/>
      <c r="F274" s="6">
        <f t="shared" si="13"/>
        <v>1063.502</v>
      </c>
      <c r="G274" s="6">
        <f t="shared" si="14"/>
        <v>0.10322099999999999</v>
      </c>
      <c r="H274" s="6"/>
      <c r="I274" s="6">
        <f t="shared" si="15"/>
        <v>74.511690000000002</v>
      </c>
      <c r="J274" s="6"/>
      <c r="M274" s="6"/>
      <c r="N274" s="6">
        <f t="shared" si="16"/>
        <v>192.98429999999999</v>
      </c>
      <c r="O274" s="6">
        <f t="shared" si="17"/>
        <v>532.69240000000002</v>
      </c>
      <c r="P274" s="6"/>
      <c r="Q274" s="6">
        <f t="shared" si="18"/>
        <v>2948.3206109999996</v>
      </c>
      <c r="T274" s="2">
        <f>IFERROR(VLOOKUP(T$266,AURORA!$C$3:$AC$460,$B274-2020,FALSE),0)</f>
        <v>0</v>
      </c>
      <c r="U274" s="2">
        <f>VLOOKUP(U$266,AURORA!$C$3:$AC$460,$B274-2020,FALSE)</f>
        <v>1063.502</v>
      </c>
      <c r="V274" s="2">
        <f>VLOOKUP(V$266,AURORA!$C$3:$AC$460,$B274-2020,FALSE)</f>
        <v>192.98429999999999</v>
      </c>
      <c r="W274" s="2">
        <f>VLOOKUP(W$266,AURORA!$C$3:$AC$460,$B274-2020,FALSE)</f>
        <v>0.10322099999999999</v>
      </c>
      <c r="X274" s="2">
        <f>VLOOKUP(X$266,AURORA!$C$3:$AC$460,$B274-2020,FALSE)</f>
        <v>1084.527</v>
      </c>
      <c r="Y274" s="2">
        <f>VLOOKUP(Y$266,AURORA!$C$3:$AC$460,$B274-2020,FALSE)</f>
        <v>74.511690000000002</v>
      </c>
      <c r="Z274" s="2">
        <f>VLOOKUP(Z$266,AURORA!$C$3:$AC$460,$B274-2020,FALSE)</f>
        <v>532.69240000000002</v>
      </c>
      <c r="AA274" s="2"/>
      <c r="AB274" s="2"/>
      <c r="AC274" s="2"/>
      <c r="AD274" s="2"/>
      <c r="AE274" s="2"/>
      <c r="AF274" s="2"/>
    </row>
    <row r="275" spans="2:32" x14ac:dyDescent="0.35">
      <c r="B275">
        <v>2029</v>
      </c>
      <c r="C275">
        <v>2029</v>
      </c>
      <c r="D275" s="6">
        <f t="shared" si="12"/>
        <v>1076.3689999999999</v>
      </c>
      <c r="E275" s="6"/>
      <c r="F275" s="6">
        <f t="shared" si="13"/>
        <v>1063.713</v>
      </c>
      <c r="G275" s="6">
        <f t="shared" si="14"/>
        <v>6.1852209999999998E-2</v>
      </c>
      <c r="H275" s="6"/>
      <c r="I275" s="6">
        <f t="shared" si="15"/>
        <v>74.171790000000001</v>
      </c>
      <c r="J275" s="6"/>
      <c r="M275" s="6"/>
      <c r="N275" s="6">
        <f t="shared" si="16"/>
        <v>208.18440000000001</v>
      </c>
      <c r="O275" s="6">
        <f t="shared" si="17"/>
        <v>571.10680000000002</v>
      </c>
      <c r="P275" s="6"/>
      <c r="Q275" s="6">
        <f t="shared" si="18"/>
        <v>2993.6068422099997</v>
      </c>
      <c r="T275" s="2">
        <f>IFERROR(VLOOKUP(T$266,AURORA!$C$3:$AC$460,$B275-2020,FALSE),0)</f>
        <v>0</v>
      </c>
      <c r="U275" s="2">
        <f>VLOOKUP(U$266,AURORA!$C$3:$AC$460,$B275-2020,FALSE)</f>
        <v>1063.713</v>
      </c>
      <c r="V275" s="2">
        <f>VLOOKUP(V$266,AURORA!$C$3:$AC$460,$B275-2020,FALSE)</f>
        <v>208.18440000000001</v>
      </c>
      <c r="W275" s="2">
        <f>VLOOKUP(W$266,AURORA!$C$3:$AC$460,$B275-2020,FALSE)</f>
        <v>6.1852209999999998E-2</v>
      </c>
      <c r="X275" s="2">
        <f>VLOOKUP(X$266,AURORA!$C$3:$AC$460,$B275-2020,FALSE)</f>
        <v>1076.3689999999999</v>
      </c>
      <c r="Y275" s="2">
        <f>VLOOKUP(Y$266,AURORA!$C$3:$AC$460,$B275-2020,FALSE)</f>
        <v>74.171790000000001</v>
      </c>
      <c r="Z275" s="2">
        <f>VLOOKUP(Z$266,AURORA!$C$3:$AC$460,$B275-2020,FALSE)</f>
        <v>571.10680000000002</v>
      </c>
      <c r="AA275" s="2"/>
      <c r="AB275" s="2"/>
      <c r="AC275" s="2"/>
      <c r="AD275" s="2"/>
      <c r="AE275" s="2"/>
      <c r="AF275" s="2"/>
    </row>
    <row r="276" spans="2:32" x14ac:dyDescent="0.35">
      <c r="B276">
        <v>2030</v>
      </c>
      <c r="C276">
        <v>2030</v>
      </c>
      <c r="D276" s="6">
        <f t="shared" si="12"/>
        <v>1091.8589999999999</v>
      </c>
      <c r="E276" s="6"/>
      <c r="F276" s="6">
        <f t="shared" si="13"/>
        <v>1063.713</v>
      </c>
      <c r="G276" s="6">
        <f t="shared" si="14"/>
        <v>6.6681090000000002E-3</v>
      </c>
      <c r="H276" s="6"/>
      <c r="I276" s="6">
        <f t="shared" si="15"/>
        <v>73.233220000000003</v>
      </c>
      <c r="J276" s="6"/>
      <c r="M276" s="6"/>
      <c r="N276" s="6">
        <f t="shared" si="16"/>
        <v>223.39400000000001</v>
      </c>
      <c r="O276" s="6">
        <f t="shared" si="17"/>
        <v>611.54790000000003</v>
      </c>
      <c r="P276" s="6"/>
      <c r="Q276" s="6">
        <f t="shared" si="18"/>
        <v>3063.7537881090007</v>
      </c>
      <c r="T276" s="2">
        <f>IFERROR(VLOOKUP(T$266,AURORA!$C$3:$AC$460,$B276-2020,FALSE),0)</f>
        <v>0</v>
      </c>
      <c r="U276" s="2">
        <f>VLOOKUP(U$266,AURORA!$C$3:$AC$460,$B276-2020,FALSE)</f>
        <v>1063.713</v>
      </c>
      <c r="V276" s="2">
        <f>VLOOKUP(V$266,AURORA!$C$3:$AC$460,$B276-2020,FALSE)</f>
        <v>223.39400000000001</v>
      </c>
      <c r="W276" s="2">
        <f>VLOOKUP(W$266,AURORA!$C$3:$AC$460,$B276-2020,FALSE)</f>
        <v>6.6681090000000002E-3</v>
      </c>
      <c r="X276" s="2">
        <f>VLOOKUP(X$266,AURORA!$C$3:$AC$460,$B276-2020,FALSE)</f>
        <v>1091.8589999999999</v>
      </c>
      <c r="Y276" s="2">
        <f>VLOOKUP(Y$266,AURORA!$C$3:$AC$460,$B276-2020,FALSE)</f>
        <v>73.233220000000003</v>
      </c>
      <c r="Z276" s="2">
        <f>VLOOKUP(Z$266,AURORA!$C$3:$AC$460,$B276-2020,FALSE)</f>
        <v>611.54790000000003</v>
      </c>
      <c r="AA276" s="2"/>
      <c r="AB276" s="2"/>
      <c r="AC276" s="2"/>
      <c r="AD276" s="2"/>
      <c r="AE276" s="2"/>
      <c r="AF276" s="2"/>
    </row>
    <row r="277" spans="2:32" x14ac:dyDescent="0.35">
      <c r="B277">
        <v>2031</v>
      </c>
      <c r="C277">
        <v>2031</v>
      </c>
      <c r="D277" s="6">
        <f t="shared" si="12"/>
        <v>1072.2339999999999</v>
      </c>
      <c r="E277" s="6"/>
      <c r="F277" s="6">
        <f t="shared" si="13"/>
        <v>1063.713</v>
      </c>
      <c r="G277" s="6">
        <f t="shared" si="14"/>
        <v>9.6909869999999995E-2</v>
      </c>
      <c r="H277" s="6"/>
      <c r="I277" s="6">
        <f t="shared" si="15"/>
        <v>72.750500000000002</v>
      </c>
      <c r="J277" s="6"/>
      <c r="M277" s="6"/>
      <c r="N277" s="6">
        <f t="shared" si="16"/>
        <v>236.5823</v>
      </c>
      <c r="O277" s="6">
        <f t="shared" si="17"/>
        <v>645.00340000000006</v>
      </c>
      <c r="P277" s="6"/>
      <c r="Q277" s="6">
        <f t="shared" si="18"/>
        <v>3090.3801098700005</v>
      </c>
      <c r="T277" s="2">
        <f>IFERROR(VLOOKUP(T$266,AURORA!$C$3:$AC$460,$B277-2020,FALSE),0)</f>
        <v>0</v>
      </c>
      <c r="U277" s="2">
        <f>VLOOKUP(U$266,AURORA!$C$3:$AC$460,$B277-2020,FALSE)</f>
        <v>1063.713</v>
      </c>
      <c r="V277" s="2">
        <f>VLOOKUP(V$266,AURORA!$C$3:$AC$460,$B277-2020,FALSE)</f>
        <v>236.5823</v>
      </c>
      <c r="W277" s="2">
        <f>VLOOKUP(W$266,AURORA!$C$3:$AC$460,$B277-2020,FALSE)</f>
        <v>9.6909869999999995E-2</v>
      </c>
      <c r="X277" s="2">
        <f>VLOOKUP(X$266,AURORA!$C$3:$AC$460,$B277-2020,FALSE)</f>
        <v>1072.2339999999999</v>
      </c>
      <c r="Y277" s="2">
        <f>VLOOKUP(Y$266,AURORA!$C$3:$AC$460,$B277-2020,FALSE)</f>
        <v>72.750500000000002</v>
      </c>
      <c r="Z277" s="2">
        <f>VLOOKUP(Z$266,AURORA!$C$3:$AC$460,$B277-2020,FALSE)</f>
        <v>645.00340000000006</v>
      </c>
      <c r="AA277" s="2"/>
      <c r="AB277" s="2"/>
      <c r="AC277" s="2"/>
      <c r="AD277" s="2"/>
      <c r="AE277" s="2"/>
      <c r="AF277" s="2"/>
    </row>
    <row r="278" spans="2:32" x14ac:dyDescent="0.35">
      <c r="B278">
        <v>2032</v>
      </c>
      <c r="C278">
        <v>2032</v>
      </c>
      <c r="D278" s="6">
        <f t="shared" si="12"/>
        <v>1033.896</v>
      </c>
      <c r="E278" s="6"/>
      <c r="F278" s="6">
        <f t="shared" si="13"/>
        <v>1063.502</v>
      </c>
      <c r="G278" s="6">
        <f t="shared" si="14"/>
        <v>0.1072902</v>
      </c>
      <c r="H278" s="6"/>
      <c r="I278" s="6">
        <f t="shared" si="15"/>
        <v>73.133830000000003</v>
      </c>
      <c r="J278" s="6"/>
      <c r="M278" s="6"/>
      <c r="N278" s="6">
        <f t="shared" si="16"/>
        <v>249.67679999999999</v>
      </c>
      <c r="O278" s="6">
        <f t="shared" si="17"/>
        <v>677.17550000000006</v>
      </c>
      <c r="P278" s="6"/>
      <c r="Q278" s="6">
        <f t="shared" si="18"/>
        <v>3097.4914202000009</v>
      </c>
      <c r="T278" s="2">
        <f>IFERROR(VLOOKUP(T$266,AURORA!$C$3:$AC$460,$B278-2020,FALSE),0)</f>
        <v>0</v>
      </c>
      <c r="U278" s="2">
        <f>VLOOKUP(U$266,AURORA!$C$3:$AC$460,$B278-2020,FALSE)</f>
        <v>1063.502</v>
      </c>
      <c r="V278" s="2">
        <f>VLOOKUP(V$266,AURORA!$C$3:$AC$460,$B278-2020,FALSE)</f>
        <v>249.67679999999999</v>
      </c>
      <c r="W278" s="2">
        <f>VLOOKUP(W$266,AURORA!$C$3:$AC$460,$B278-2020,FALSE)</f>
        <v>0.1072902</v>
      </c>
      <c r="X278" s="2">
        <f>VLOOKUP(X$266,AURORA!$C$3:$AC$460,$B278-2020,FALSE)</f>
        <v>1033.896</v>
      </c>
      <c r="Y278" s="2">
        <f>VLOOKUP(Y$266,AURORA!$C$3:$AC$460,$B278-2020,FALSE)</f>
        <v>73.133830000000003</v>
      </c>
      <c r="Z278" s="2">
        <f>VLOOKUP(Z$266,AURORA!$C$3:$AC$460,$B278-2020,FALSE)</f>
        <v>677.17550000000006</v>
      </c>
      <c r="AA278" s="2"/>
      <c r="AB278" s="2"/>
      <c r="AC278" s="2"/>
      <c r="AD278" s="2"/>
      <c r="AE278" s="2"/>
      <c r="AF278" s="2"/>
    </row>
    <row r="279" spans="2:32" x14ac:dyDescent="0.35">
      <c r="B279">
        <v>2033</v>
      </c>
      <c r="C279">
        <v>2033</v>
      </c>
      <c r="D279" s="6">
        <f t="shared" si="12"/>
        <v>1022.279</v>
      </c>
      <c r="E279" s="6"/>
      <c r="F279" s="6">
        <f t="shared" si="13"/>
        <v>1063.713</v>
      </c>
      <c r="G279" s="6">
        <f t="shared" si="14"/>
        <v>0.17917259999999999</v>
      </c>
      <c r="H279" s="6"/>
      <c r="I279" s="6">
        <f t="shared" si="15"/>
        <v>72.221100000000007</v>
      </c>
      <c r="J279" s="6"/>
      <c r="M279" s="6"/>
      <c r="N279" s="6">
        <f t="shared" si="16"/>
        <v>264.79149999999998</v>
      </c>
      <c r="O279" s="6">
        <f t="shared" si="17"/>
        <v>697.16729999999995</v>
      </c>
      <c r="P279" s="6"/>
      <c r="Q279" s="6">
        <f t="shared" si="18"/>
        <v>3120.3510726000004</v>
      </c>
      <c r="T279" s="2">
        <f>IFERROR(VLOOKUP(T$266,AURORA!$C$3:$AC$460,$B279-2020,FALSE),0)</f>
        <v>0</v>
      </c>
      <c r="U279" s="2">
        <f>VLOOKUP(U$266,AURORA!$C$3:$AC$460,$B279-2020,FALSE)</f>
        <v>1063.713</v>
      </c>
      <c r="V279" s="2">
        <f>VLOOKUP(V$266,AURORA!$C$3:$AC$460,$B279-2020,FALSE)</f>
        <v>264.79149999999998</v>
      </c>
      <c r="W279" s="2">
        <f>VLOOKUP(W$266,AURORA!$C$3:$AC$460,$B279-2020,FALSE)</f>
        <v>0.17917259999999999</v>
      </c>
      <c r="X279" s="2">
        <f>VLOOKUP(X$266,AURORA!$C$3:$AC$460,$B279-2020,FALSE)</f>
        <v>1022.279</v>
      </c>
      <c r="Y279" s="2">
        <f>VLOOKUP(Y$266,AURORA!$C$3:$AC$460,$B279-2020,FALSE)</f>
        <v>72.221100000000007</v>
      </c>
      <c r="Z279" s="2">
        <f>VLOOKUP(Z$266,AURORA!$C$3:$AC$460,$B279-2020,FALSE)</f>
        <v>697.16729999999995</v>
      </c>
      <c r="AA279" s="2"/>
      <c r="AB279" s="2"/>
      <c r="AC279" s="2"/>
      <c r="AD279" s="2"/>
      <c r="AE279" s="2"/>
      <c r="AF279" s="2"/>
    </row>
    <row r="280" spans="2:32" x14ac:dyDescent="0.35">
      <c r="B280">
        <v>2034</v>
      </c>
      <c r="C280">
        <v>2034</v>
      </c>
      <c r="D280" s="6">
        <f t="shared" si="12"/>
        <v>1022.934</v>
      </c>
      <c r="E280" s="6"/>
      <c r="F280" s="6">
        <f t="shared" si="13"/>
        <v>1063.713</v>
      </c>
      <c r="G280" s="6">
        <f t="shared" si="14"/>
        <v>0.13610630000000001</v>
      </c>
      <c r="H280" s="6"/>
      <c r="I280" s="6">
        <f t="shared" si="15"/>
        <v>71.207059999999998</v>
      </c>
      <c r="J280" s="6"/>
      <c r="M280" s="6"/>
      <c r="N280" s="6">
        <f t="shared" si="16"/>
        <v>280.30619999999999</v>
      </c>
      <c r="O280" s="6">
        <f t="shared" si="17"/>
        <v>712.59429999999998</v>
      </c>
      <c r="P280" s="6"/>
      <c r="Q280" s="6">
        <f t="shared" si="18"/>
        <v>3150.8906662999998</v>
      </c>
      <c r="T280" s="2">
        <f>IFERROR(VLOOKUP(T$266,AURORA!$C$3:$AC$460,$B280-2020,FALSE),0)</f>
        <v>0</v>
      </c>
      <c r="U280" s="2">
        <f>VLOOKUP(U$266,AURORA!$C$3:$AC$460,$B280-2020,FALSE)</f>
        <v>1063.713</v>
      </c>
      <c r="V280" s="2">
        <f>VLOOKUP(V$266,AURORA!$C$3:$AC$460,$B280-2020,FALSE)</f>
        <v>280.30619999999999</v>
      </c>
      <c r="W280" s="2">
        <f>VLOOKUP(W$266,AURORA!$C$3:$AC$460,$B280-2020,FALSE)</f>
        <v>0.13610630000000001</v>
      </c>
      <c r="X280" s="2">
        <f>VLOOKUP(X$266,AURORA!$C$3:$AC$460,$B280-2020,FALSE)</f>
        <v>1022.934</v>
      </c>
      <c r="Y280" s="2">
        <f>VLOOKUP(Y$266,AURORA!$C$3:$AC$460,$B280-2020,FALSE)</f>
        <v>71.207059999999998</v>
      </c>
      <c r="Z280" s="2">
        <f>VLOOKUP(Z$266,AURORA!$C$3:$AC$460,$B280-2020,FALSE)</f>
        <v>712.59429999999998</v>
      </c>
      <c r="AA280" s="2"/>
      <c r="AB280" s="2"/>
      <c r="AC280" s="2"/>
      <c r="AD280" s="2"/>
      <c r="AE280" s="2"/>
      <c r="AF280" s="2"/>
    </row>
    <row r="281" spans="2:32" x14ac:dyDescent="0.35">
      <c r="B281">
        <v>2035</v>
      </c>
      <c r="C281">
        <v>2035</v>
      </c>
      <c r="D281" s="6">
        <f t="shared" si="12"/>
        <v>1014.7089999999999</v>
      </c>
      <c r="E281" s="6"/>
      <c r="F281" s="6">
        <f t="shared" si="13"/>
        <v>1063.713</v>
      </c>
      <c r="G281" s="6">
        <f t="shared" si="14"/>
        <v>0.27270519999999998</v>
      </c>
      <c r="H281" s="6"/>
      <c r="I281" s="6">
        <f t="shared" si="15"/>
        <v>70.939909999999998</v>
      </c>
      <c r="J281" s="6"/>
      <c r="M281" s="6"/>
      <c r="N281" s="6">
        <f t="shared" si="16"/>
        <v>296.83850000000001</v>
      </c>
      <c r="O281" s="6">
        <f t="shared" si="17"/>
        <v>729.23379999999997</v>
      </c>
      <c r="P281" s="6"/>
      <c r="Q281" s="6">
        <f t="shared" si="18"/>
        <v>3175.7069151999999</v>
      </c>
      <c r="T281" s="2">
        <f>IFERROR(VLOOKUP(T$266,AURORA!$C$3:$AC$460,$B281-2020,FALSE),0)</f>
        <v>0</v>
      </c>
      <c r="U281" s="2">
        <f>VLOOKUP(U$266,AURORA!$C$3:$AC$460,$B281-2020,FALSE)</f>
        <v>1063.713</v>
      </c>
      <c r="V281" s="2">
        <f>VLOOKUP(V$266,AURORA!$C$3:$AC$460,$B281-2020,FALSE)</f>
        <v>296.83850000000001</v>
      </c>
      <c r="W281" s="2">
        <f>VLOOKUP(W$266,AURORA!$C$3:$AC$460,$B281-2020,FALSE)</f>
        <v>0.27270519999999998</v>
      </c>
      <c r="X281" s="2">
        <f>VLOOKUP(X$266,AURORA!$C$3:$AC$460,$B281-2020,FALSE)</f>
        <v>1014.7089999999999</v>
      </c>
      <c r="Y281" s="2">
        <f>VLOOKUP(Y$266,AURORA!$C$3:$AC$460,$B281-2020,FALSE)</f>
        <v>70.939909999999998</v>
      </c>
      <c r="Z281" s="2">
        <f>VLOOKUP(Z$266,AURORA!$C$3:$AC$460,$B281-2020,FALSE)</f>
        <v>729.23379999999997</v>
      </c>
      <c r="AA281" s="2"/>
      <c r="AB281" s="2"/>
      <c r="AC281" s="2"/>
      <c r="AD281" s="2"/>
      <c r="AE281" s="2"/>
      <c r="AF281" s="2"/>
    </row>
    <row r="282" spans="2:32" x14ac:dyDescent="0.35">
      <c r="B282">
        <v>2036</v>
      </c>
      <c r="C282">
        <v>2036</v>
      </c>
      <c r="D282" s="6">
        <f t="shared" si="12"/>
        <v>966.00120000000004</v>
      </c>
      <c r="E282" s="6"/>
      <c r="F282" s="6">
        <f t="shared" si="13"/>
        <v>1063.502</v>
      </c>
      <c r="G282" s="6">
        <f t="shared" si="14"/>
        <v>0.1737071</v>
      </c>
      <c r="H282" s="6"/>
      <c r="I282" s="6">
        <f t="shared" si="15"/>
        <v>70.649730000000005</v>
      </c>
      <c r="J282" s="6"/>
      <c r="M282" s="6"/>
      <c r="N282" s="6">
        <f t="shared" si="16"/>
        <v>307.79689999999999</v>
      </c>
      <c r="O282" s="6">
        <f t="shared" si="17"/>
        <v>740.46699999999998</v>
      </c>
      <c r="P282" s="6"/>
      <c r="Q282" s="6">
        <f t="shared" si="18"/>
        <v>3148.5905370999999</v>
      </c>
      <c r="T282" s="2">
        <f>IFERROR(VLOOKUP(T$266,AURORA!$C$3:$AC$460,$B282-2020,FALSE),0)</f>
        <v>0</v>
      </c>
      <c r="U282" s="2">
        <f>VLOOKUP(U$266,AURORA!$C$3:$AC$460,$B282-2020,FALSE)</f>
        <v>1063.502</v>
      </c>
      <c r="V282" s="2">
        <f>VLOOKUP(V$266,AURORA!$C$3:$AC$460,$B282-2020,FALSE)</f>
        <v>307.79689999999999</v>
      </c>
      <c r="W282" s="2">
        <f>VLOOKUP(W$266,AURORA!$C$3:$AC$460,$B282-2020,FALSE)</f>
        <v>0.1737071</v>
      </c>
      <c r="X282" s="2">
        <f>VLOOKUP(X$266,AURORA!$C$3:$AC$460,$B282-2020,FALSE)</f>
        <v>966.00120000000004</v>
      </c>
      <c r="Y282" s="2">
        <f>VLOOKUP(Y$266,AURORA!$C$3:$AC$460,$B282-2020,FALSE)</f>
        <v>70.649730000000005</v>
      </c>
      <c r="Z282" s="2">
        <f>VLOOKUP(Z$266,AURORA!$C$3:$AC$460,$B282-2020,FALSE)</f>
        <v>740.46699999999998</v>
      </c>
      <c r="AA282" s="2"/>
      <c r="AB282" s="2"/>
      <c r="AC282" s="2"/>
      <c r="AD282" s="2"/>
      <c r="AE282" s="2"/>
      <c r="AF282" s="2"/>
    </row>
    <row r="283" spans="2:32" x14ac:dyDescent="0.35">
      <c r="B283">
        <v>2037</v>
      </c>
      <c r="C283">
        <v>2037</v>
      </c>
      <c r="D283" s="6">
        <f t="shared" si="12"/>
        <v>960.6164</v>
      </c>
      <c r="E283" s="6"/>
      <c r="F283" s="6">
        <f t="shared" si="13"/>
        <v>1063.713</v>
      </c>
      <c r="G283" s="6">
        <f t="shared" si="14"/>
        <v>4.4837710000000003E-2</v>
      </c>
      <c r="H283" s="6"/>
      <c r="I283" s="6">
        <f t="shared" si="15"/>
        <v>70.206180000000003</v>
      </c>
      <c r="J283" s="6"/>
      <c r="M283" s="6"/>
      <c r="N283" s="6">
        <f t="shared" si="16"/>
        <v>319.83429999999998</v>
      </c>
      <c r="O283" s="6">
        <f t="shared" si="17"/>
        <v>751.27599999999995</v>
      </c>
      <c r="P283" s="6"/>
      <c r="Q283" s="6">
        <f t="shared" si="18"/>
        <v>3165.6907177099997</v>
      </c>
      <c r="T283" s="2">
        <f>IFERROR(VLOOKUP(T$266,AURORA!$C$3:$AC$460,$B283-2020,FALSE),0)</f>
        <v>0</v>
      </c>
      <c r="U283" s="2">
        <f>VLOOKUP(U$266,AURORA!$C$3:$AC$460,$B283-2020,FALSE)</f>
        <v>1063.713</v>
      </c>
      <c r="V283" s="2">
        <f>VLOOKUP(V$266,AURORA!$C$3:$AC$460,$B283-2020,FALSE)</f>
        <v>319.83429999999998</v>
      </c>
      <c r="W283" s="2">
        <f>VLOOKUP(W$266,AURORA!$C$3:$AC$460,$B283-2020,FALSE)</f>
        <v>4.4837710000000003E-2</v>
      </c>
      <c r="X283" s="2">
        <f>VLOOKUP(X$266,AURORA!$C$3:$AC$460,$B283-2020,FALSE)</f>
        <v>960.6164</v>
      </c>
      <c r="Y283" s="2">
        <f>VLOOKUP(Y$266,AURORA!$C$3:$AC$460,$B283-2020,FALSE)</f>
        <v>70.206180000000003</v>
      </c>
      <c r="Z283" s="2">
        <f>VLOOKUP(Z$266,AURORA!$C$3:$AC$460,$B283-2020,FALSE)</f>
        <v>751.27599999999995</v>
      </c>
      <c r="AA283" s="2"/>
      <c r="AB283" s="2"/>
      <c r="AC283" s="2"/>
      <c r="AD283" s="2"/>
      <c r="AE283" s="2"/>
      <c r="AF283" s="2"/>
    </row>
    <row r="284" spans="2:32" x14ac:dyDescent="0.35">
      <c r="B284">
        <v>2038</v>
      </c>
      <c r="C284">
        <v>2038</v>
      </c>
      <c r="D284" s="6">
        <f t="shared" si="12"/>
        <v>981.28449999999998</v>
      </c>
      <c r="E284" s="6"/>
      <c r="F284" s="6">
        <f t="shared" si="13"/>
        <v>1063.713</v>
      </c>
      <c r="G284" s="6">
        <f t="shared" si="14"/>
        <v>2.8685829999999999E-2</v>
      </c>
      <c r="H284" s="6"/>
      <c r="I284" s="6">
        <f t="shared" si="15"/>
        <v>69.228719999999996</v>
      </c>
      <c r="J284" s="6"/>
      <c r="M284" s="6"/>
      <c r="N284" s="6">
        <f t="shared" si="16"/>
        <v>332.41480000000001</v>
      </c>
      <c r="O284" s="6">
        <f t="shared" si="17"/>
        <v>762.66430000000003</v>
      </c>
      <c r="P284" s="6"/>
      <c r="Q284" s="6">
        <f t="shared" si="18"/>
        <v>3209.33400583</v>
      </c>
      <c r="T284" s="2">
        <f>IFERROR(VLOOKUP(T$266,AURORA!$C$3:$AC$460,$B284-2020,FALSE),0)</f>
        <v>0</v>
      </c>
      <c r="U284" s="2">
        <f>VLOOKUP(U$266,AURORA!$C$3:$AC$460,$B284-2020,FALSE)</f>
        <v>1063.713</v>
      </c>
      <c r="V284" s="2">
        <f>VLOOKUP(V$266,AURORA!$C$3:$AC$460,$B284-2020,FALSE)</f>
        <v>332.41480000000001</v>
      </c>
      <c r="W284" s="2">
        <f>VLOOKUP(W$266,AURORA!$C$3:$AC$460,$B284-2020,FALSE)</f>
        <v>2.8685829999999999E-2</v>
      </c>
      <c r="X284" s="2">
        <f>VLOOKUP(X$266,AURORA!$C$3:$AC$460,$B284-2020,FALSE)</f>
        <v>981.28449999999998</v>
      </c>
      <c r="Y284" s="2">
        <f>VLOOKUP(Y$266,AURORA!$C$3:$AC$460,$B284-2020,FALSE)</f>
        <v>69.228719999999996</v>
      </c>
      <c r="Z284" s="2">
        <f>VLOOKUP(Z$266,AURORA!$C$3:$AC$460,$B284-2020,FALSE)</f>
        <v>762.66430000000003</v>
      </c>
      <c r="AA284" s="2"/>
      <c r="AB284" s="2"/>
      <c r="AC284" s="2"/>
      <c r="AD284" s="2"/>
      <c r="AE284" s="2"/>
      <c r="AF284" s="2"/>
    </row>
    <row r="285" spans="2:32" x14ac:dyDescent="0.35">
      <c r="B285">
        <v>2039</v>
      </c>
      <c r="C285">
        <v>2039</v>
      </c>
      <c r="D285" s="6">
        <f t="shared" si="12"/>
        <v>970.02279999999996</v>
      </c>
      <c r="E285" s="6"/>
      <c r="F285" s="6">
        <f t="shared" si="13"/>
        <v>1063.713</v>
      </c>
      <c r="G285" s="6">
        <f t="shared" si="14"/>
        <v>0.12562039999999999</v>
      </c>
      <c r="H285" s="6"/>
      <c r="I285" s="6">
        <f t="shared" si="15"/>
        <v>68.195400000000006</v>
      </c>
      <c r="J285" s="6"/>
      <c r="M285" s="6"/>
      <c r="N285" s="6">
        <f t="shared" si="16"/>
        <v>345.70670000000001</v>
      </c>
      <c r="O285" s="6">
        <f t="shared" si="17"/>
        <v>772.86080000000004</v>
      </c>
      <c r="P285" s="6"/>
      <c r="Q285" s="6">
        <f t="shared" si="18"/>
        <v>3220.6243203999998</v>
      </c>
      <c r="T285" s="2">
        <f>IFERROR(VLOOKUP(T$266,AURORA!$C$3:$AC$460,$B285-2020,FALSE),0)</f>
        <v>0</v>
      </c>
      <c r="U285" s="2">
        <f>VLOOKUP(U$266,AURORA!$C$3:$AC$460,$B285-2020,FALSE)</f>
        <v>1063.713</v>
      </c>
      <c r="V285" s="2">
        <f>VLOOKUP(V$266,AURORA!$C$3:$AC$460,$B285-2020,FALSE)</f>
        <v>345.70670000000001</v>
      </c>
      <c r="W285" s="2">
        <f>VLOOKUP(W$266,AURORA!$C$3:$AC$460,$B285-2020,FALSE)</f>
        <v>0.12562039999999999</v>
      </c>
      <c r="X285" s="2">
        <f>VLOOKUP(X$266,AURORA!$C$3:$AC$460,$B285-2020,FALSE)</f>
        <v>970.02279999999996</v>
      </c>
      <c r="Y285" s="2">
        <f>VLOOKUP(Y$266,AURORA!$C$3:$AC$460,$B285-2020,FALSE)</f>
        <v>68.195400000000006</v>
      </c>
      <c r="Z285" s="2">
        <f>VLOOKUP(Z$266,AURORA!$C$3:$AC$460,$B285-2020,FALSE)</f>
        <v>772.86080000000004</v>
      </c>
      <c r="AA285" s="2"/>
      <c r="AB285" s="2"/>
      <c r="AC285" s="2"/>
      <c r="AD285" s="2"/>
      <c r="AE285" s="2"/>
      <c r="AF285" s="2"/>
    </row>
    <row r="286" spans="2:32" x14ac:dyDescent="0.35">
      <c r="B286">
        <v>2040</v>
      </c>
      <c r="C286">
        <v>2040</v>
      </c>
      <c r="D286" s="6">
        <f t="shared" si="12"/>
        <v>925.79039999999998</v>
      </c>
      <c r="E286" s="6"/>
      <c r="F286" s="6">
        <f t="shared" si="13"/>
        <v>1063.502</v>
      </c>
      <c r="G286" s="6">
        <f t="shared" si="14"/>
        <v>0.18560660000000001</v>
      </c>
      <c r="H286" s="6"/>
      <c r="I286" s="6">
        <f t="shared" si="15"/>
        <v>68.709149999999994</v>
      </c>
      <c r="J286" s="6"/>
      <c r="M286" s="6"/>
      <c r="N286" s="6">
        <f t="shared" si="16"/>
        <v>361.93220000000002</v>
      </c>
      <c r="O286" s="6">
        <f t="shared" si="17"/>
        <v>784.16240000000005</v>
      </c>
      <c r="P286" s="6"/>
      <c r="Q286" s="6">
        <f t="shared" si="18"/>
        <v>3204.2817566000003</v>
      </c>
      <c r="T286" s="2">
        <f>IFERROR(VLOOKUP(T$266,AURORA!$C$3:$AC$460,$B286-2020,FALSE),0)</f>
        <v>0</v>
      </c>
      <c r="U286" s="2">
        <f>VLOOKUP(U$266,AURORA!$C$3:$AC$460,$B286-2020,FALSE)</f>
        <v>1063.502</v>
      </c>
      <c r="V286" s="2">
        <f>VLOOKUP(V$266,AURORA!$C$3:$AC$460,$B286-2020,FALSE)</f>
        <v>361.93220000000002</v>
      </c>
      <c r="W286" s="2">
        <f>VLOOKUP(W$266,AURORA!$C$3:$AC$460,$B286-2020,FALSE)</f>
        <v>0.18560660000000001</v>
      </c>
      <c r="X286" s="2">
        <f>VLOOKUP(X$266,AURORA!$C$3:$AC$460,$B286-2020,FALSE)</f>
        <v>925.79039999999998</v>
      </c>
      <c r="Y286" s="2">
        <f>VLOOKUP(Y$266,AURORA!$C$3:$AC$460,$B286-2020,FALSE)</f>
        <v>68.709149999999994</v>
      </c>
      <c r="Z286" s="2">
        <f>VLOOKUP(Z$266,AURORA!$C$3:$AC$460,$B286-2020,FALSE)</f>
        <v>784.16240000000005</v>
      </c>
      <c r="AA286" s="2"/>
      <c r="AB286" s="2"/>
      <c r="AC286" s="2"/>
      <c r="AD286" s="2"/>
      <c r="AE286" s="2"/>
      <c r="AF286" s="2"/>
    </row>
    <row r="287" spans="2:32" x14ac:dyDescent="0.35">
      <c r="B287">
        <v>2041</v>
      </c>
      <c r="C287">
        <v>2041</v>
      </c>
      <c r="D287" s="6">
        <f t="shared" si="12"/>
        <v>912.87850000000003</v>
      </c>
      <c r="E287" s="6"/>
      <c r="F287" s="6">
        <f t="shared" si="13"/>
        <v>1063.713</v>
      </c>
      <c r="G287" s="6">
        <f t="shared" si="14"/>
        <v>0.26173750000000001</v>
      </c>
      <c r="H287" s="6"/>
      <c r="I287" s="6">
        <f t="shared" si="15"/>
        <v>68.427059999999997</v>
      </c>
      <c r="J287" s="6"/>
      <c r="M287" s="6"/>
      <c r="N287" s="6">
        <f t="shared" si="16"/>
        <v>377.26870000000002</v>
      </c>
      <c r="O287" s="6">
        <f t="shared" si="17"/>
        <v>792.29219999999998</v>
      </c>
      <c r="P287" s="6"/>
      <c r="Q287" s="6">
        <f t="shared" si="18"/>
        <v>3214.8411974999999</v>
      </c>
      <c r="T287" s="2">
        <f>IFERROR(VLOOKUP(T$266,AURORA!$C$3:$AC$460,$B287-2020,FALSE),0)</f>
        <v>0</v>
      </c>
      <c r="U287" s="2">
        <f>VLOOKUP(U$266,AURORA!$C$3:$AC$460,$B287-2020,FALSE)</f>
        <v>1063.713</v>
      </c>
      <c r="V287" s="2">
        <f>VLOOKUP(V$266,AURORA!$C$3:$AC$460,$B287-2020,FALSE)</f>
        <v>377.26870000000002</v>
      </c>
      <c r="W287" s="2">
        <f>VLOOKUP(W$266,AURORA!$C$3:$AC$460,$B287-2020,FALSE)</f>
        <v>0.26173750000000001</v>
      </c>
      <c r="X287" s="2">
        <f>VLOOKUP(X$266,AURORA!$C$3:$AC$460,$B287-2020,FALSE)</f>
        <v>912.87850000000003</v>
      </c>
      <c r="Y287" s="2">
        <f>VLOOKUP(Y$266,AURORA!$C$3:$AC$460,$B287-2020,FALSE)</f>
        <v>68.427059999999997</v>
      </c>
      <c r="Z287" s="2">
        <f>VLOOKUP(Z$266,AURORA!$C$3:$AC$460,$B287-2020,FALSE)</f>
        <v>792.29219999999998</v>
      </c>
      <c r="AA287" s="2"/>
      <c r="AB287" s="2"/>
      <c r="AC287" s="2"/>
      <c r="AD287" s="2"/>
      <c r="AE287" s="2"/>
      <c r="AF287" s="2"/>
    </row>
    <row r="288" spans="2:32" x14ac:dyDescent="0.35">
      <c r="B288">
        <v>2042</v>
      </c>
      <c r="C288">
        <v>2042</v>
      </c>
      <c r="D288" s="6">
        <f t="shared" si="12"/>
        <v>929.63729999999998</v>
      </c>
      <c r="E288" s="6"/>
      <c r="F288" s="6">
        <f t="shared" si="13"/>
        <v>1063.713</v>
      </c>
      <c r="G288" s="6">
        <f t="shared" si="14"/>
        <v>0.57800189999999996</v>
      </c>
      <c r="H288" s="6"/>
      <c r="I288" s="6">
        <f t="shared" si="15"/>
        <v>66.950450000000004</v>
      </c>
      <c r="J288" s="6"/>
      <c r="M288" s="6"/>
      <c r="N288" s="6">
        <f t="shared" si="16"/>
        <v>389.65100000000001</v>
      </c>
      <c r="O288" s="6">
        <f t="shared" si="17"/>
        <v>796.87429999999995</v>
      </c>
      <c r="P288" s="6"/>
      <c r="Q288" s="6">
        <f t="shared" si="18"/>
        <v>3247.4040518999996</v>
      </c>
      <c r="T288" s="2">
        <f>IFERROR(VLOOKUP(T$266,AURORA!$C$3:$AC$460,$B288-2020,FALSE),0)</f>
        <v>0</v>
      </c>
      <c r="U288" s="2">
        <f>VLOOKUP(U$266,AURORA!$C$3:$AC$460,$B288-2020,FALSE)</f>
        <v>1063.713</v>
      </c>
      <c r="V288" s="2">
        <f>VLOOKUP(V$266,AURORA!$C$3:$AC$460,$B288-2020,FALSE)</f>
        <v>389.65100000000001</v>
      </c>
      <c r="W288" s="2">
        <f>VLOOKUP(W$266,AURORA!$C$3:$AC$460,$B288-2020,FALSE)</f>
        <v>0.57800189999999996</v>
      </c>
      <c r="X288" s="2">
        <f>VLOOKUP(X$266,AURORA!$C$3:$AC$460,$B288-2020,FALSE)</f>
        <v>929.63729999999998</v>
      </c>
      <c r="Y288" s="2">
        <f>VLOOKUP(Y$266,AURORA!$C$3:$AC$460,$B288-2020,FALSE)</f>
        <v>66.950450000000004</v>
      </c>
      <c r="Z288" s="2">
        <f>VLOOKUP(Z$266,AURORA!$C$3:$AC$460,$B288-2020,FALSE)</f>
        <v>796.87429999999995</v>
      </c>
      <c r="AA288" s="2"/>
      <c r="AB288" s="2"/>
      <c r="AC288" s="2"/>
      <c r="AD288" s="2"/>
      <c r="AE288" s="2"/>
      <c r="AF288" s="2"/>
    </row>
    <row r="289" spans="2:32" x14ac:dyDescent="0.35">
      <c r="B289">
        <v>2043</v>
      </c>
      <c r="C289">
        <v>2043</v>
      </c>
      <c r="D289" s="6">
        <f t="shared" si="12"/>
        <v>903.65049999999997</v>
      </c>
      <c r="E289" s="6"/>
      <c r="F289" s="6">
        <f t="shared" si="13"/>
        <v>1063.713</v>
      </c>
      <c r="G289" s="6">
        <f t="shared" si="14"/>
        <v>0.691639</v>
      </c>
      <c r="H289" s="6"/>
      <c r="I289" s="6">
        <f t="shared" si="15"/>
        <v>65.956299999999999</v>
      </c>
      <c r="J289" s="6"/>
      <c r="M289" s="6"/>
      <c r="N289" s="6">
        <f t="shared" si="16"/>
        <v>426.88420000000002</v>
      </c>
      <c r="O289" s="6">
        <f t="shared" si="17"/>
        <v>798.57590000000005</v>
      </c>
      <c r="P289" s="6"/>
      <c r="Q289" s="6">
        <f t="shared" si="18"/>
        <v>3259.4715390000001</v>
      </c>
      <c r="T289" s="2">
        <f>IFERROR(VLOOKUP(T$266,AURORA!$C$3:$AC$460,$B289-2020,FALSE),0)</f>
        <v>0</v>
      </c>
      <c r="U289" s="2">
        <f>VLOOKUP(U$266,AURORA!$C$3:$AC$460,$B289-2020,FALSE)</f>
        <v>1063.713</v>
      </c>
      <c r="V289" s="2">
        <f>VLOOKUP(V$266,AURORA!$C$3:$AC$460,$B289-2020,FALSE)</f>
        <v>426.88420000000002</v>
      </c>
      <c r="W289" s="2">
        <f>VLOOKUP(W$266,AURORA!$C$3:$AC$460,$B289-2020,FALSE)</f>
        <v>0.691639</v>
      </c>
      <c r="X289" s="2">
        <f>VLOOKUP(X$266,AURORA!$C$3:$AC$460,$B289-2020,FALSE)</f>
        <v>903.65049999999997</v>
      </c>
      <c r="Y289" s="2">
        <f>VLOOKUP(Y$266,AURORA!$C$3:$AC$460,$B289-2020,FALSE)</f>
        <v>65.956299999999999</v>
      </c>
      <c r="Z289" s="2">
        <f>VLOOKUP(Z$266,AURORA!$C$3:$AC$460,$B289-2020,FALSE)</f>
        <v>798.57590000000005</v>
      </c>
      <c r="AA289" s="2"/>
      <c r="AB289" s="2"/>
      <c r="AC289" s="2"/>
      <c r="AD289" s="2"/>
      <c r="AE289" s="2"/>
      <c r="AF289" s="2"/>
    </row>
    <row r="290" spans="2:32" x14ac:dyDescent="0.35">
      <c r="B290">
        <v>2044</v>
      </c>
      <c r="C290">
        <v>2044</v>
      </c>
      <c r="D290" s="6">
        <f t="shared" si="12"/>
        <v>860.94439999999997</v>
      </c>
      <c r="E290" s="6"/>
      <c r="F290" s="6">
        <f t="shared" si="13"/>
        <v>1063.502</v>
      </c>
      <c r="G290" s="6">
        <f t="shared" si="14"/>
        <v>1.043434</v>
      </c>
      <c r="H290" s="6"/>
      <c r="I290" s="6">
        <f t="shared" si="15"/>
        <v>67.04804</v>
      </c>
      <c r="J290" s="6"/>
      <c r="M290" s="6"/>
      <c r="N290" s="6">
        <f t="shared" si="16"/>
        <v>472.34379999999999</v>
      </c>
      <c r="O290" s="6">
        <f t="shared" si="17"/>
        <v>820.71500000000003</v>
      </c>
      <c r="P290" s="6"/>
      <c r="Q290" s="6">
        <f t="shared" si="18"/>
        <v>3285.5966739999999</v>
      </c>
      <c r="T290" s="2">
        <f>IFERROR(VLOOKUP(T$266,AURORA!$C$3:$AC$460,$B290-2020,FALSE),0)</f>
        <v>0</v>
      </c>
      <c r="U290" s="2">
        <f>VLOOKUP(U$266,AURORA!$C$3:$AC$460,$B290-2020,FALSE)</f>
        <v>1063.502</v>
      </c>
      <c r="V290" s="2">
        <f>VLOOKUP(V$266,AURORA!$C$3:$AC$460,$B290-2020,FALSE)</f>
        <v>472.34379999999999</v>
      </c>
      <c r="W290" s="2">
        <f>VLOOKUP(W$266,AURORA!$C$3:$AC$460,$B290-2020,FALSE)</f>
        <v>1.043434</v>
      </c>
      <c r="X290" s="2">
        <f>VLOOKUP(X$266,AURORA!$C$3:$AC$460,$B290-2020,FALSE)</f>
        <v>860.94439999999997</v>
      </c>
      <c r="Y290" s="2">
        <f>VLOOKUP(Y$266,AURORA!$C$3:$AC$460,$B290-2020,FALSE)</f>
        <v>67.04804</v>
      </c>
      <c r="Z290" s="2">
        <f>VLOOKUP(Z$266,AURORA!$C$3:$AC$460,$B290-2020,FALSE)</f>
        <v>820.71500000000003</v>
      </c>
      <c r="AA290" s="2"/>
      <c r="AB290" s="2"/>
      <c r="AC290" s="2"/>
      <c r="AD290" s="2"/>
      <c r="AE290" s="2"/>
      <c r="AF290" s="2"/>
    </row>
    <row r="291" spans="2:32" x14ac:dyDescent="0.35">
      <c r="B291">
        <v>2045</v>
      </c>
      <c r="C291">
        <v>2045</v>
      </c>
      <c r="D291" s="6">
        <f t="shared" si="12"/>
        <v>897.35900000000004</v>
      </c>
      <c r="E291" s="6"/>
      <c r="F291" s="6">
        <f t="shared" si="13"/>
        <v>1063.713</v>
      </c>
      <c r="G291" s="6">
        <f t="shared" si="14"/>
        <v>1.0483389999999999</v>
      </c>
      <c r="H291" s="6"/>
      <c r="I291" s="6">
        <f t="shared" si="15"/>
        <v>64.318370000000002</v>
      </c>
      <c r="J291" s="6"/>
      <c r="M291" s="6"/>
      <c r="N291" s="6">
        <f t="shared" si="16"/>
        <v>541.26009999999997</v>
      </c>
      <c r="O291" s="6">
        <f t="shared" si="17"/>
        <v>831.62400000000002</v>
      </c>
      <c r="P291" s="6"/>
      <c r="Q291" s="6">
        <f t="shared" si="18"/>
        <v>3399.3228090000002</v>
      </c>
      <c r="T291" s="2">
        <f>IFERROR(VLOOKUP(T$266,AURORA!$C$3:$AC$460,$B291-2020,FALSE),0)</f>
        <v>0</v>
      </c>
      <c r="U291" s="2">
        <f>VLOOKUP(U$266,AURORA!$C$3:$AC$460,$B291-2020,FALSE)</f>
        <v>1063.713</v>
      </c>
      <c r="V291" s="2">
        <f>VLOOKUP(V$266,AURORA!$C$3:$AC$460,$B291-2020,FALSE)</f>
        <v>541.26009999999997</v>
      </c>
      <c r="W291" s="2">
        <f>VLOOKUP(W$266,AURORA!$C$3:$AC$460,$B291-2020,FALSE)</f>
        <v>1.0483389999999999</v>
      </c>
      <c r="X291" s="2">
        <f>VLOOKUP(X$266,AURORA!$C$3:$AC$460,$B291-2020,FALSE)</f>
        <v>897.35900000000004</v>
      </c>
      <c r="Y291" s="2">
        <f>VLOOKUP(Y$266,AURORA!$C$3:$AC$460,$B291-2020,FALSE)</f>
        <v>64.318370000000002</v>
      </c>
      <c r="Z291" s="2">
        <f>VLOOKUP(Z$266,AURORA!$C$3:$AC$460,$B291-2020,FALSE)</f>
        <v>831.62400000000002</v>
      </c>
      <c r="AA291" s="2"/>
      <c r="AB291" s="2"/>
      <c r="AC291" s="2"/>
      <c r="AD291" s="2"/>
      <c r="AE291" s="2"/>
      <c r="AF291" s="2"/>
    </row>
  </sheetData>
  <autoFilter ref="B1:R217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35"/>
  <cols>
    <col min="3" max="4" width="11.265625" bestFit="1" customWidth="1"/>
    <col min="5" max="5" width="10.1328125" bestFit="1" customWidth="1"/>
    <col min="6" max="6" width="9" bestFit="1" customWidth="1"/>
    <col min="7" max="7" width="10.265625" bestFit="1" customWidth="1"/>
    <col min="8" max="8" width="7.265625" bestFit="1" customWidth="1"/>
    <col min="9" max="9" width="7.73046875" bestFit="1" customWidth="1"/>
    <col min="10" max="10" width="8.265625" bestFit="1" customWidth="1"/>
    <col min="11" max="11" width="6.73046875" bestFit="1" customWidth="1"/>
    <col min="12" max="12" width="7.86328125" bestFit="1" customWidth="1"/>
    <col min="13" max="13" width="8.265625" bestFit="1" customWidth="1"/>
    <col min="14" max="14" width="8.73046875" bestFit="1" customWidth="1"/>
    <col min="15" max="15" width="10.265625" bestFit="1" customWidth="1"/>
    <col min="16" max="16" width="7" bestFit="1" customWidth="1"/>
    <col min="17" max="17" width="10.265625" bestFit="1" customWidth="1"/>
    <col min="20" max="29" width="9.1328125" style="10"/>
  </cols>
  <sheetData>
    <row r="1" spans="1:17" ht="63.75" x14ac:dyDescent="0.35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35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35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35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35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35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35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35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35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35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35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35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35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35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35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35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35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35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35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35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35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35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35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35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35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35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35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35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35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35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35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35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35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35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35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35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35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35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35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35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35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35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35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35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35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35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35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35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35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35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35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35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35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35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35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35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35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35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35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35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35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35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35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35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35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35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35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35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35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35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35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35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35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35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35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35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35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35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35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35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35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35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35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35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35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35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35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35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35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35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35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35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35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35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35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35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35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35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35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35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35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35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35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35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35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35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35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35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35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35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35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35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35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35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35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35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35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35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35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35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35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35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35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35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35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35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35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35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35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35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35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35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35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35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35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35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35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35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35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35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35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35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35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35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35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35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35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35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35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35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35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35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35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35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35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35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35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35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35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35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35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35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35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35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35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35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35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35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35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35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35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35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35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35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35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35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35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35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35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35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35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35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35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35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35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35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35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35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35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35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35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35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35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35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35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35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35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35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35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35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35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35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35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35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35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35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35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35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35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35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35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35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35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35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35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35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35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35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35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35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35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35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35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35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35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35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35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35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35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35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35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35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35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35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35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35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35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35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35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35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35">
      <c r="C242" s="6"/>
      <c r="D242" s="6"/>
      <c r="G242" s="6"/>
      <c r="L242" s="6"/>
      <c r="M242" s="2"/>
      <c r="O242" s="2"/>
      <c r="P242" s="2"/>
      <c r="Q242" s="2"/>
    </row>
    <row r="243" spans="1:17" x14ac:dyDescent="0.35">
      <c r="C243" s="6"/>
      <c r="D243" s="6"/>
      <c r="G243" s="6"/>
      <c r="L243" s="6"/>
      <c r="M243" s="2"/>
      <c r="O243" s="2"/>
      <c r="P243" s="2"/>
      <c r="Q243" s="2"/>
    </row>
    <row r="244" spans="1:17" x14ac:dyDescent="0.35">
      <c r="C244" s="6"/>
      <c r="D244" s="6"/>
      <c r="G244" s="6"/>
      <c r="L244" s="6"/>
      <c r="M244" s="2"/>
      <c r="O244" s="2"/>
      <c r="P244" s="2"/>
      <c r="Q244" s="2"/>
    </row>
    <row r="247" spans="1:17" x14ac:dyDescent="0.35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35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35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35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35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35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35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35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35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35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35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35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35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35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35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35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35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35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35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35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35">
      <c r="B268">
        <v>2022</v>
      </c>
      <c r="C268">
        <v>2022</v>
      </c>
      <c r="D268" s="2">
        <f t="shared" ref="D268:D291" si="12">Y268</f>
        <v>1508.6189999999999</v>
      </c>
      <c r="E268" s="2">
        <f t="shared" ref="E268:E291" si="13">Z268</f>
        <v>2.3940000000000001</v>
      </c>
      <c r="F268" s="2">
        <f t="shared" ref="F268:F291" si="14">U268</f>
        <v>32.795659999999998</v>
      </c>
      <c r="G268" s="2">
        <f t="shared" ref="G268:G291" si="15">T268+X268+AA268</f>
        <v>515.96440699999994</v>
      </c>
      <c r="H268" s="2"/>
      <c r="I268" s="2"/>
      <c r="J268" s="2"/>
      <c r="K268" s="2"/>
      <c r="L268" s="2"/>
      <c r="M268" s="2"/>
      <c r="N268" s="2">
        <f t="shared" ref="N268:N291" si="16">V268+W268</f>
        <v>266.85046</v>
      </c>
      <c r="O268" s="2">
        <f t="shared" ref="O268:O291" si="17">AC268</f>
        <v>818.23429999999996</v>
      </c>
      <c r="P268" s="2"/>
      <c r="Q268" s="2">
        <f t="shared" ref="Q268:Q291" si="18">SUM(D268:P268)</f>
        <v>3144.8578270000003</v>
      </c>
      <c r="T268" s="2">
        <f>VLOOKUP(T$266,AURORA!$C$3:$AC$460,$B268-2020,FALSE)</f>
        <v>420.46859999999998</v>
      </c>
      <c r="U268" s="2">
        <f>VLOOKUP(U$266,AURORA!$C$3:$AC$460,$B268-2020,FALSE)</f>
        <v>32.795659999999998</v>
      </c>
      <c r="V268" s="2">
        <f>VLOOKUP(V$266,AURORA!$C$3:$AC$460,$B268-2020,FALSE)</f>
        <v>210.9015</v>
      </c>
      <c r="W268" s="2">
        <f>VLOOKUP(W$266,AURORA!$C$3:$AC$460,$B268-2020,FALSE)</f>
        <v>55.94896</v>
      </c>
      <c r="X268" s="2">
        <f>VLOOKUP(X$266,AURORA!$C$3:$AC$460,$B268-2020,FALSE)</f>
        <v>7.6756970000000004</v>
      </c>
      <c r="Y268" s="2">
        <f>VLOOKUP(Y$266,AURORA!$C$3:$AC$460,$B268-2020,FALSE)</f>
        <v>1508.6189999999999</v>
      </c>
      <c r="Z268" s="2">
        <f>VLOOKUP(Z$266,AURORA!$C$3:$AC$460,$B268-2020,FALSE)</f>
        <v>2.3940000000000001</v>
      </c>
      <c r="AA268" s="2">
        <f>VLOOKUP(AA$266,AURORA!$C$3:$AC$460,$B268-2020,FALSE)</f>
        <v>87.82011</v>
      </c>
      <c r="AB268" s="2">
        <f>VLOOKUP(AB$266,AURORA!$C$3:$AC$460,$B268-2020,FALSE)</f>
        <v>-2.9626119999999999E-3</v>
      </c>
      <c r="AC268" s="2">
        <f>VLOOKUP(AC$266,AURORA!$C$3:$AC$460,$B268-2020,FALSE)</f>
        <v>818.23429999999996</v>
      </c>
    </row>
    <row r="269" spans="2:29" x14ac:dyDescent="0.35">
      <c r="B269">
        <v>2023</v>
      </c>
      <c r="C269">
        <v>2023</v>
      </c>
      <c r="D269" s="2">
        <f t="shared" si="12"/>
        <v>1033.9100000000001</v>
      </c>
      <c r="E269" s="2">
        <f t="shared" si="13"/>
        <v>2.3940000000000001</v>
      </c>
      <c r="F269" s="2">
        <f t="shared" si="14"/>
        <v>32.795659999999998</v>
      </c>
      <c r="G269" s="2">
        <f t="shared" si="15"/>
        <v>670.51400999999998</v>
      </c>
      <c r="H269" s="2"/>
      <c r="I269" s="2"/>
      <c r="J269" s="2"/>
      <c r="K269" s="2"/>
      <c r="L269" s="2"/>
      <c r="M269" s="2"/>
      <c r="N269" s="2">
        <f t="shared" si="16"/>
        <v>335.78237000000001</v>
      </c>
      <c r="O269" s="2">
        <f t="shared" si="17"/>
        <v>871.59519999999998</v>
      </c>
      <c r="P269" s="2"/>
      <c r="Q269" s="2">
        <f t="shared" si="18"/>
        <v>2946.9912400000003</v>
      </c>
      <c r="T269" s="2">
        <f>VLOOKUP(T$266,AURORA!$C$3:$AC$460,$B269-2020,FALSE)</f>
        <v>454.36399999999998</v>
      </c>
      <c r="U269" s="2">
        <f>VLOOKUP(U$266,AURORA!$C$3:$AC$460,$B269-2020,FALSE)</f>
        <v>32.795659999999998</v>
      </c>
      <c r="V269" s="2">
        <f>VLOOKUP(V$266,AURORA!$C$3:$AC$460,$B269-2020,FALSE)</f>
        <v>279.91309999999999</v>
      </c>
      <c r="W269" s="2">
        <f>VLOOKUP(W$266,AURORA!$C$3:$AC$460,$B269-2020,FALSE)</f>
        <v>55.86927</v>
      </c>
      <c r="X269" s="2">
        <f>VLOOKUP(X$266,AURORA!$C$3:$AC$460,$B269-2020,FALSE)</f>
        <v>136.87970000000001</v>
      </c>
      <c r="Y269" s="2">
        <f>VLOOKUP(Y$266,AURORA!$C$3:$AC$460,$B269-2020,FALSE)</f>
        <v>1033.9100000000001</v>
      </c>
      <c r="Z269" s="2">
        <f>VLOOKUP(Z$266,AURORA!$C$3:$AC$460,$B269-2020,FALSE)</f>
        <v>2.3940000000000001</v>
      </c>
      <c r="AA269" s="2">
        <f>VLOOKUP(AA$266,AURORA!$C$3:$AC$460,$B269-2020,FALSE)</f>
        <v>79.270309999999995</v>
      </c>
      <c r="AB269" s="2">
        <f>VLOOKUP(AB$266,AURORA!$C$3:$AC$460,$B269-2020,FALSE)</f>
        <v>-1.0442069999999999E-3</v>
      </c>
      <c r="AC269" s="2">
        <f>VLOOKUP(AC$266,AURORA!$C$3:$AC$460,$B269-2020,FALSE)</f>
        <v>871.59519999999998</v>
      </c>
    </row>
    <row r="270" spans="2:29" x14ac:dyDescent="0.35">
      <c r="B270">
        <v>2024</v>
      </c>
      <c r="C270">
        <v>2024</v>
      </c>
      <c r="D270" s="2">
        <f t="shared" si="12"/>
        <v>1030.9110000000001</v>
      </c>
      <c r="E270" s="2">
        <f t="shared" si="13"/>
        <v>2.3895849999999998</v>
      </c>
      <c r="F270" s="2">
        <f t="shared" si="14"/>
        <v>32.784660000000002</v>
      </c>
      <c r="G270" s="2">
        <f t="shared" si="15"/>
        <v>641.14926000000003</v>
      </c>
      <c r="H270" s="2"/>
      <c r="I270" s="2"/>
      <c r="J270" s="2"/>
      <c r="K270" s="2"/>
      <c r="L270" s="2"/>
      <c r="M270" s="2"/>
      <c r="N270" s="2">
        <f t="shared" si="16"/>
        <v>395.74861999999996</v>
      </c>
      <c r="O270" s="2">
        <f t="shared" si="17"/>
        <v>938.28800000000001</v>
      </c>
      <c r="P270" s="2"/>
      <c r="Q270" s="2">
        <f t="shared" si="18"/>
        <v>3041.2711249999998</v>
      </c>
      <c r="T270" s="2">
        <f>VLOOKUP(T$266,AURORA!$C$3:$AC$460,$B270-2020,FALSE)</f>
        <v>404.6671</v>
      </c>
      <c r="U270" s="2">
        <f>VLOOKUP(U$266,AURORA!$C$3:$AC$460,$B270-2020,FALSE)</f>
        <v>32.784660000000002</v>
      </c>
      <c r="V270" s="2">
        <f>VLOOKUP(V$266,AURORA!$C$3:$AC$460,$B270-2020,FALSE)</f>
        <v>339.95659999999998</v>
      </c>
      <c r="W270" s="2">
        <f>VLOOKUP(W$266,AURORA!$C$3:$AC$460,$B270-2020,FALSE)</f>
        <v>55.792020000000001</v>
      </c>
      <c r="X270" s="2">
        <f>VLOOKUP(X$266,AURORA!$C$3:$AC$460,$B270-2020,FALSE)</f>
        <v>166.82300000000001</v>
      </c>
      <c r="Y270" s="2">
        <f>VLOOKUP(Y$266,AURORA!$C$3:$AC$460,$B270-2020,FALSE)</f>
        <v>1030.9110000000001</v>
      </c>
      <c r="Z270" s="2">
        <f>VLOOKUP(Z$266,AURORA!$C$3:$AC$460,$B270-2020,FALSE)</f>
        <v>2.3895849999999998</v>
      </c>
      <c r="AA270" s="2">
        <f>VLOOKUP(AA$266,AURORA!$C$3:$AC$460,$B270-2020,FALSE)</f>
        <v>69.65916</v>
      </c>
      <c r="AB270" s="2">
        <f>VLOOKUP(AB$266,AURORA!$C$3:$AC$460,$B270-2020,FALSE)</f>
        <v>-8.1209620000000007E-3</v>
      </c>
      <c r="AC270" s="2">
        <f>VLOOKUP(AC$266,AURORA!$C$3:$AC$460,$B270-2020,FALSE)</f>
        <v>938.28800000000001</v>
      </c>
    </row>
    <row r="271" spans="2:29" x14ac:dyDescent="0.35">
      <c r="B271">
        <v>2025</v>
      </c>
      <c r="C271">
        <v>2025</v>
      </c>
      <c r="D271" s="2">
        <f t="shared" si="12"/>
        <v>1052.3430000000001</v>
      </c>
      <c r="E271" s="2">
        <f t="shared" si="13"/>
        <v>2.3853089999999999</v>
      </c>
      <c r="F271" s="2">
        <f t="shared" si="14"/>
        <v>32.795659999999998</v>
      </c>
      <c r="G271" s="2">
        <f t="shared" si="15"/>
        <v>621.69423999999992</v>
      </c>
      <c r="H271" s="2"/>
      <c r="I271" s="2"/>
      <c r="J271" s="2"/>
      <c r="K271" s="2"/>
      <c r="L271" s="2"/>
      <c r="M271" s="2"/>
      <c r="N271" s="2">
        <f t="shared" si="16"/>
        <v>434.31550000000004</v>
      </c>
      <c r="O271" s="2">
        <f t="shared" si="17"/>
        <v>951.80709999999999</v>
      </c>
      <c r="P271" s="2"/>
      <c r="Q271" s="2">
        <f t="shared" si="18"/>
        <v>3095.3408090000003</v>
      </c>
      <c r="T271" s="2">
        <f>VLOOKUP(T$266,AURORA!$C$3:$AC$460,$B271-2020,FALSE)</f>
        <v>357.58499999999998</v>
      </c>
      <c r="U271" s="2">
        <f>VLOOKUP(U$266,AURORA!$C$3:$AC$460,$B271-2020,FALSE)</f>
        <v>32.795659999999998</v>
      </c>
      <c r="V271" s="2">
        <f>VLOOKUP(V$266,AURORA!$C$3:$AC$460,$B271-2020,FALSE)</f>
        <v>378.48430000000002</v>
      </c>
      <c r="W271" s="2">
        <f>VLOOKUP(W$266,AURORA!$C$3:$AC$460,$B271-2020,FALSE)</f>
        <v>55.831200000000003</v>
      </c>
      <c r="X271" s="2">
        <f>VLOOKUP(X$266,AURORA!$C$3:$AC$460,$B271-2020,FALSE)</f>
        <v>208.46600000000001</v>
      </c>
      <c r="Y271" s="2">
        <f>VLOOKUP(Y$266,AURORA!$C$3:$AC$460,$B271-2020,FALSE)</f>
        <v>1052.3430000000001</v>
      </c>
      <c r="Z271" s="2">
        <f>VLOOKUP(Z$266,AURORA!$C$3:$AC$460,$B271-2020,FALSE)</f>
        <v>2.3853089999999999</v>
      </c>
      <c r="AA271" s="2">
        <f>VLOOKUP(AA$266,AURORA!$C$3:$AC$460,$B271-2020,FALSE)</f>
        <v>55.643239999999999</v>
      </c>
      <c r="AB271" s="2">
        <f>VLOOKUP(AB$266,AURORA!$C$3:$AC$460,$B271-2020,FALSE)</f>
        <v>-1.7824369999999999E-2</v>
      </c>
      <c r="AC271" s="2">
        <f>VLOOKUP(AC$266,AURORA!$C$3:$AC$460,$B271-2020,FALSE)</f>
        <v>951.80709999999999</v>
      </c>
    </row>
    <row r="272" spans="2:29" x14ac:dyDescent="0.35">
      <c r="B272">
        <v>2026</v>
      </c>
      <c r="C272">
        <v>2026</v>
      </c>
      <c r="D272" s="2">
        <f t="shared" si="12"/>
        <v>1096.2860000000001</v>
      </c>
      <c r="E272" s="2">
        <f t="shared" si="13"/>
        <v>2.3853089999999999</v>
      </c>
      <c r="F272" s="2">
        <f t="shared" si="14"/>
        <v>32.795659999999998</v>
      </c>
      <c r="G272" s="2">
        <f t="shared" si="15"/>
        <v>645.00441000000001</v>
      </c>
      <c r="H272" s="2"/>
      <c r="I272" s="2"/>
      <c r="J272" s="2"/>
      <c r="K272" s="2"/>
      <c r="L272" s="2"/>
      <c r="M272" s="2"/>
      <c r="N272" s="2">
        <f t="shared" si="16"/>
        <v>469.23167000000001</v>
      </c>
      <c r="O272" s="2">
        <f t="shared" si="17"/>
        <v>968.57929999999999</v>
      </c>
      <c r="P272" s="2"/>
      <c r="Q272" s="2">
        <f t="shared" si="18"/>
        <v>3214.2823490000001</v>
      </c>
      <c r="T272" s="2">
        <f>VLOOKUP(T$266,AURORA!$C$3:$AC$460,$B272-2020,FALSE)</f>
        <v>349.61070000000001</v>
      </c>
      <c r="U272" s="2">
        <f>VLOOKUP(U$266,AURORA!$C$3:$AC$460,$B272-2020,FALSE)</f>
        <v>32.795659999999998</v>
      </c>
      <c r="V272" s="2">
        <f>VLOOKUP(V$266,AURORA!$C$3:$AC$460,$B272-2020,FALSE)</f>
        <v>413.428</v>
      </c>
      <c r="W272" s="2">
        <f>VLOOKUP(W$266,AURORA!$C$3:$AC$460,$B272-2020,FALSE)</f>
        <v>55.803669999999997</v>
      </c>
      <c r="X272" s="2">
        <f>VLOOKUP(X$266,AURORA!$C$3:$AC$460,$B272-2020,FALSE)</f>
        <v>247.24029999999999</v>
      </c>
      <c r="Y272" s="2">
        <f>VLOOKUP(Y$266,AURORA!$C$3:$AC$460,$B272-2020,FALSE)</f>
        <v>1096.2860000000001</v>
      </c>
      <c r="Z272" s="2">
        <f>VLOOKUP(Z$266,AURORA!$C$3:$AC$460,$B272-2020,FALSE)</f>
        <v>2.3853089999999999</v>
      </c>
      <c r="AA272" s="2">
        <f>VLOOKUP(AA$266,AURORA!$C$3:$AC$460,$B272-2020,FALSE)</f>
        <v>48.153410000000001</v>
      </c>
      <c r="AB272" s="2">
        <f>VLOOKUP(AB$266,AURORA!$C$3:$AC$460,$B272-2020,FALSE)</f>
        <v>-1.9119480000000001E-2</v>
      </c>
      <c r="AC272" s="2">
        <f>VLOOKUP(AC$266,AURORA!$C$3:$AC$460,$B272-2020,FALSE)</f>
        <v>968.57929999999999</v>
      </c>
    </row>
    <row r="273" spans="2:29" x14ac:dyDescent="0.35">
      <c r="B273">
        <v>2027</v>
      </c>
      <c r="C273">
        <v>2027</v>
      </c>
      <c r="D273" s="2">
        <f t="shared" si="12"/>
        <v>1068.2619999999999</v>
      </c>
      <c r="E273" s="2">
        <f t="shared" si="13"/>
        <v>2.3803899999999998</v>
      </c>
      <c r="F273" s="2">
        <f t="shared" si="14"/>
        <v>32.795659999999998</v>
      </c>
      <c r="G273" s="2">
        <f t="shared" si="15"/>
        <v>743.37979000000007</v>
      </c>
      <c r="H273" s="2"/>
      <c r="I273" s="2"/>
      <c r="J273" s="2"/>
      <c r="K273" s="2"/>
      <c r="L273" s="2"/>
      <c r="M273" s="2"/>
      <c r="N273" s="2">
        <f t="shared" si="16"/>
        <v>491.27444000000003</v>
      </c>
      <c r="O273" s="2">
        <f t="shared" si="17"/>
        <v>986.56020000000001</v>
      </c>
      <c r="P273" s="2"/>
      <c r="Q273" s="2">
        <f t="shared" si="18"/>
        <v>3324.6524800000002</v>
      </c>
      <c r="T273" s="2">
        <f>VLOOKUP(T$266,AURORA!$C$3:$AC$460,$B273-2020,FALSE)</f>
        <v>362.96480000000003</v>
      </c>
      <c r="U273" s="2">
        <f>VLOOKUP(U$266,AURORA!$C$3:$AC$460,$B273-2020,FALSE)</f>
        <v>32.795659999999998</v>
      </c>
      <c r="V273" s="2">
        <f>VLOOKUP(V$266,AURORA!$C$3:$AC$460,$B273-2020,FALSE)</f>
        <v>435.4237</v>
      </c>
      <c r="W273" s="2">
        <f>VLOOKUP(W$266,AURORA!$C$3:$AC$460,$B273-2020,FALSE)</f>
        <v>55.850740000000002</v>
      </c>
      <c r="X273" s="2">
        <f>VLOOKUP(X$266,AURORA!$C$3:$AC$460,$B273-2020,FALSE)</f>
        <v>330.44979999999998</v>
      </c>
      <c r="Y273" s="2">
        <f>VLOOKUP(Y$266,AURORA!$C$3:$AC$460,$B273-2020,FALSE)</f>
        <v>1068.2619999999999</v>
      </c>
      <c r="Z273" s="2">
        <f>VLOOKUP(Z$266,AURORA!$C$3:$AC$460,$B273-2020,FALSE)</f>
        <v>2.3803899999999998</v>
      </c>
      <c r="AA273" s="2">
        <f>VLOOKUP(AA$266,AURORA!$C$3:$AC$460,$B273-2020,FALSE)</f>
        <v>49.96519</v>
      </c>
      <c r="AB273" s="2">
        <f>VLOOKUP(AB$266,AURORA!$C$3:$AC$460,$B273-2020,FALSE)</f>
        <v>-2.3207269999999999E-2</v>
      </c>
      <c r="AC273" s="2">
        <f>VLOOKUP(AC$266,AURORA!$C$3:$AC$460,$B273-2020,FALSE)</f>
        <v>986.56020000000001</v>
      </c>
    </row>
    <row r="274" spans="2:29" x14ac:dyDescent="0.35">
      <c r="B274">
        <v>2028</v>
      </c>
      <c r="C274">
        <v>2028</v>
      </c>
      <c r="D274" s="2">
        <f t="shared" si="12"/>
        <v>1049.92</v>
      </c>
      <c r="E274" s="2">
        <f t="shared" si="13"/>
        <v>2.3756490000000001</v>
      </c>
      <c r="F274" s="2">
        <f t="shared" si="14"/>
        <v>32.784660000000002</v>
      </c>
      <c r="G274" s="2">
        <f t="shared" si="15"/>
        <v>735.59615000000008</v>
      </c>
      <c r="H274" s="2"/>
      <c r="I274" s="2"/>
      <c r="J274" s="2"/>
      <c r="K274" s="2"/>
      <c r="L274" s="2"/>
      <c r="M274" s="2"/>
      <c r="N274" s="2">
        <f t="shared" si="16"/>
        <v>513.22222999999997</v>
      </c>
      <c r="O274" s="2">
        <f t="shared" si="17"/>
        <v>1016.216</v>
      </c>
      <c r="P274" s="2"/>
      <c r="Q274" s="2">
        <f t="shared" si="18"/>
        <v>3350.114689</v>
      </c>
      <c r="T274" s="2">
        <f>VLOOKUP(T$266,AURORA!$C$3:$AC$460,$B274-2020,FALSE)</f>
        <v>335.43650000000002</v>
      </c>
      <c r="U274" s="2">
        <f>VLOOKUP(U$266,AURORA!$C$3:$AC$460,$B274-2020,FALSE)</f>
        <v>32.784660000000002</v>
      </c>
      <c r="V274" s="2">
        <f>VLOOKUP(V$266,AURORA!$C$3:$AC$460,$B274-2020,FALSE)</f>
        <v>457.3732</v>
      </c>
      <c r="W274" s="2">
        <f>VLOOKUP(W$266,AURORA!$C$3:$AC$460,$B274-2020,FALSE)</f>
        <v>55.849029999999999</v>
      </c>
      <c r="X274" s="2">
        <f>VLOOKUP(X$266,AURORA!$C$3:$AC$460,$B274-2020,FALSE)</f>
        <v>352.77159999999998</v>
      </c>
      <c r="Y274" s="2">
        <f>VLOOKUP(Y$266,AURORA!$C$3:$AC$460,$B274-2020,FALSE)</f>
        <v>1049.92</v>
      </c>
      <c r="Z274" s="2">
        <f>VLOOKUP(Z$266,AURORA!$C$3:$AC$460,$B274-2020,FALSE)</f>
        <v>2.3756490000000001</v>
      </c>
      <c r="AA274" s="2">
        <f>VLOOKUP(AA$266,AURORA!$C$3:$AC$460,$B274-2020,FALSE)</f>
        <v>47.38805</v>
      </c>
      <c r="AB274" s="2">
        <f>VLOOKUP(AB$266,AURORA!$C$3:$AC$460,$B274-2020,FALSE)</f>
        <v>-2.630828E-2</v>
      </c>
      <c r="AC274" s="2">
        <f>VLOOKUP(AC$266,AURORA!$C$3:$AC$460,$B274-2020,FALSE)</f>
        <v>1016.216</v>
      </c>
    </row>
    <row r="275" spans="2:29" x14ac:dyDescent="0.35">
      <c r="B275">
        <v>2029</v>
      </c>
      <c r="C275">
        <v>2029</v>
      </c>
      <c r="D275" s="2">
        <f t="shared" si="12"/>
        <v>1099.067</v>
      </c>
      <c r="E275" s="2">
        <f t="shared" si="13"/>
        <v>2.376455</v>
      </c>
      <c r="F275" s="2">
        <f t="shared" si="14"/>
        <v>32.795659999999998</v>
      </c>
      <c r="G275" s="2">
        <f t="shared" si="15"/>
        <v>743.65110000000004</v>
      </c>
      <c r="H275" s="2"/>
      <c r="I275" s="2"/>
      <c r="J275" s="2"/>
      <c r="K275" s="2"/>
      <c r="L275" s="2"/>
      <c r="M275" s="2"/>
      <c r="N275" s="2">
        <f t="shared" si="16"/>
        <v>531.95006000000001</v>
      </c>
      <c r="O275" s="2">
        <f t="shared" si="17"/>
        <v>1044.0509999999999</v>
      </c>
      <c r="P275" s="2"/>
      <c r="Q275" s="2">
        <f t="shared" si="18"/>
        <v>3453.891275</v>
      </c>
      <c r="T275" s="2">
        <f>VLOOKUP(T$266,AURORA!$C$3:$AC$460,$B275-2020,FALSE)</f>
        <v>349.43779999999998</v>
      </c>
      <c r="U275" s="2">
        <f>VLOOKUP(U$266,AURORA!$C$3:$AC$460,$B275-2020,FALSE)</f>
        <v>32.795659999999998</v>
      </c>
      <c r="V275" s="2">
        <f>VLOOKUP(V$266,AURORA!$C$3:$AC$460,$B275-2020,FALSE)</f>
        <v>476.11399999999998</v>
      </c>
      <c r="W275" s="2">
        <f>VLOOKUP(W$266,AURORA!$C$3:$AC$460,$B275-2020,FALSE)</f>
        <v>55.836060000000003</v>
      </c>
      <c r="X275" s="2">
        <f>VLOOKUP(X$266,AURORA!$C$3:$AC$460,$B275-2020,FALSE)</f>
        <v>346.3066</v>
      </c>
      <c r="Y275" s="2">
        <f>VLOOKUP(Y$266,AURORA!$C$3:$AC$460,$B275-2020,FALSE)</f>
        <v>1099.067</v>
      </c>
      <c r="Z275" s="2">
        <f>VLOOKUP(Z$266,AURORA!$C$3:$AC$460,$B275-2020,FALSE)</f>
        <v>2.376455</v>
      </c>
      <c r="AA275" s="2">
        <f>VLOOKUP(AA$266,AURORA!$C$3:$AC$460,$B275-2020,FALSE)</f>
        <v>47.906700000000001</v>
      </c>
      <c r="AB275" s="2">
        <f>VLOOKUP(AB$266,AURORA!$C$3:$AC$460,$B275-2020,FALSE)</f>
        <v>-3.0621929999999999E-2</v>
      </c>
      <c r="AC275" s="2">
        <f>VLOOKUP(AC$266,AURORA!$C$3:$AC$460,$B275-2020,FALSE)</f>
        <v>1044.0509999999999</v>
      </c>
    </row>
    <row r="276" spans="2:29" x14ac:dyDescent="0.35">
      <c r="B276">
        <v>2030</v>
      </c>
      <c r="C276">
        <v>2030</v>
      </c>
      <c r="D276" s="2">
        <f t="shared" si="12"/>
        <v>984.83609999999999</v>
      </c>
      <c r="E276" s="2">
        <f t="shared" si="13"/>
        <v>2.3668589999999998</v>
      </c>
      <c r="F276" s="2">
        <f t="shared" si="14"/>
        <v>32.795659999999998</v>
      </c>
      <c r="G276" s="2">
        <f t="shared" si="15"/>
        <v>761.52685000000008</v>
      </c>
      <c r="H276" s="2"/>
      <c r="I276" s="2"/>
      <c r="J276" s="2"/>
      <c r="K276" s="2"/>
      <c r="L276" s="2"/>
      <c r="M276" s="2"/>
      <c r="N276" s="2">
        <f t="shared" si="16"/>
        <v>558.40995999999996</v>
      </c>
      <c r="O276" s="2">
        <f t="shared" si="17"/>
        <v>1073.1890000000001</v>
      </c>
      <c r="P276" s="2"/>
      <c r="Q276" s="2">
        <f t="shared" si="18"/>
        <v>3413.1244290000004</v>
      </c>
      <c r="T276" s="2">
        <f>VLOOKUP(T$266,AURORA!$C$3:$AC$460,$B276-2020,FALSE)</f>
        <v>302.42919999999998</v>
      </c>
      <c r="U276" s="2">
        <f>VLOOKUP(U$266,AURORA!$C$3:$AC$460,$B276-2020,FALSE)</f>
        <v>32.795659999999998</v>
      </c>
      <c r="V276" s="2">
        <f>VLOOKUP(V$266,AURORA!$C$3:$AC$460,$B276-2020,FALSE)</f>
        <v>502.64080000000001</v>
      </c>
      <c r="W276" s="2">
        <f>VLOOKUP(W$266,AURORA!$C$3:$AC$460,$B276-2020,FALSE)</f>
        <v>55.769159999999999</v>
      </c>
      <c r="X276" s="2">
        <f>VLOOKUP(X$266,AURORA!$C$3:$AC$460,$B276-2020,FALSE)</f>
        <v>418.11950000000002</v>
      </c>
      <c r="Y276" s="2">
        <f>VLOOKUP(Y$266,AURORA!$C$3:$AC$460,$B276-2020,FALSE)</f>
        <v>984.83609999999999</v>
      </c>
      <c r="Z276" s="2">
        <f>VLOOKUP(Z$266,AURORA!$C$3:$AC$460,$B276-2020,FALSE)</f>
        <v>2.3668589999999998</v>
      </c>
      <c r="AA276" s="2">
        <f>VLOOKUP(AA$266,AURORA!$C$3:$AC$460,$B276-2020,FALSE)</f>
        <v>40.978149999999999</v>
      </c>
      <c r="AB276" s="2">
        <f>VLOOKUP(AB$266,AURORA!$C$3:$AC$460,$B276-2020,FALSE)</f>
        <v>-3.721903E-2</v>
      </c>
      <c r="AC276" s="2">
        <f>VLOOKUP(AC$266,AURORA!$C$3:$AC$460,$B276-2020,FALSE)</f>
        <v>1073.1890000000001</v>
      </c>
    </row>
    <row r="277" spans="2:29" x14ac:dyDescent="0.35">
      <c r="B277">
        <v>2031</v>
      </c>
      <c r="C277">
        <v>2031</v>
      </c>
      <c r="D277" s="2">
        <f t="shared" si="12"/>
        <v>3.9040059999999999</v>
      </c>
      <c r="E277" s="2">
        <f t="shared" si="13"/>
        <v>2.356614</v>
      </c>
      <c r="F277" s="2">
        <f t="shared" si="14"/>
        <v>32.795659999999998</v>
      </c>
      <c r="G277" s="2">
        <f t="shared" si="15"/>
        <v>800.05475000000001</v>
      </c>
      <c r="H277" s="2"/>
      <c r="I277" s="2"/>
      <c r="J277" s="2"/>
      <c r="K277" s="2"/>
      <c r="L277" s="2"/>
      <c r="M277" s="2"/>
      <c r="N277" s="2">
        <f t="shared" si="16"/>
        <v>585.01594999999998</v>
      </c>
      <c r="O277" s="2">
        <f t="shared" si="17"/>
        <v>1103.588</v>
      </c>
      <c r="P277" s="2"/>
      <c r="Q277" s="2">
        <f t="shared" si="18"/>
        <v>2527.7149799999997</v>
      </c>
      <c r="T277" s="2">
        <f>VLOOKUP(T$266,AURORA!$C$3:$AC$460,$B277-2020,FALSE)</f>
        <v>305.7944</v>
      </c>
      <c r="U277" s="2">
        <f>VLOOKUP(U$266,AURORA!$C$3:$AC$460,$B277-2020,FALSE)</f>
        <v>32.795659999999998</v>
      </c>
      <c r="V277" s="2">
        <f>VLOOKUP(V$266,AURORA!$C$3:$AC$460,$B277-2020,FALSE)</f>
        <v>529.26030000000003</v>
      </c>
      <c r="W277" s="2">
        <f>VLOOKUP(W$266,AURORA!$C$3:$AC$460,$B277-2020,FALSE)</f>
        <v>55.755650000000003</v>
      </c>
      <c r="X277" s="2">
        <f>VLOOKUP(X$266,AURORA!$C$3:$AC$460,$B277-2020,FALSE)</f>
        <v>453.07679999999999</v>
      </c>
      <c r="Y277" s="2">
        <f>VLOOKUP(Y$266,AURORA!$C$3:$AC$460,$B277-2020,FALSE)</f>
        <v>3.9040059999999999</v>
      </c>
      <c r="Z277" s="2">
        <f>VLOOKUP(Z$266,AURORA!$C$3:$AC$460,$B277-2020,FALSE)</f>
        <v>2.356614</v>
      </c>
      <c r="AA277" s="2">
        <f>VLOOKUP(AA$266,AURORA!$C$3:$AC$460,$B277-2020,FALSE)</f>
        <v>41.183549999999997</v>
      </c>
      <c r="AB277" s="2">
        <f>VLOOKUP(AB$266,AURORA!$C$3:$AC$460,$B277-2020,FALSE)</f>
        <v>-4.033544E-2</v>
      </c>
      <c r="AC277" s="2">
        <f>VLOOKUP(AC$266,AURORA!$C$3:$AC$460,$B277-2020,FALSE)</f>
        <v>1103.588</v>
      </c>
    </row>
    <row r="278" spans="2:29" x14ac:dyDescent="0.35">
      <c r="B278">
        <v>2032</v>
      </c>
      <c r="C278">
        <v>2032</v>
      </c>
      <c r="D278" s="2">
        <f t="shared" si="12"/>
        <v>0</v>
      </c>
      <c r="E278" s="2">
        <f t="shared" si="13"/>
        <v>2.3645659999999999</v>
      </c>
      <c r="F278" s="2">
        <f t="shared" si="14"/>
        <v>32.784660000000002</v>
      </c>
      <c r="G278" s="2">
        <f t="shared" si="15"/>
        <v>789.65058999999997</v>
      </c>
      <c r="H278" s="2"/>
      <c r="I278" s="2"/>
      <c r="J278" s="2"/>
      <c r="K278" s="2"/>
      <c r="L278" s="2"/>
      <c r="M278" s="2"/>
      <c r="N278" s="2">
        <f t="shared" si="16"/>
        <v>612.44183999999996</v>
      </c>
      <c r="O278" s="2">
        <f t="shared" si="17"/>
        <v>1160.278</v>
      </c>
      <c r="P278" s="2"/>
      <c r="Q278" s="2">
        <f t="shared" si="18"/>
        <v>2597.5196559999999</v>
      </c>
      <c r="T278" s="2">
        <f>VLOOKUP(T$266,AURORA!$C$3:$AC$460,$B278-2020,FALSE)</f>
        <v>300.51960000000003</v>
      </c>
      <c r="U278" s="2">
        <f>VLOOKUP(U$266,AURORA!$C$3:$AC$460,$B278-2020,FALSE)</f>
        <v>32.784660000000002</v>
      </c>
      <c r="V278" s="2">
        <f>VLOOKUP(V$266,AURORA!$C$3:$AC$460,$B278-2020,FALSE)</f>
        <v>556.74239999999998</v>
      </c>
      <c r="W278" s="2">
        <f>VLOOKUP(W$266,AURORA!$C$3:$AC$460,$B278-2020,FALSE)</f>
        <v>55.699440000000003</v>
      </c>
      <c r="X278" s="2">
        <f>VLOOKUP(X$266,AURORA!$C$3:$AC$460,$B278-2020,FALSE)</f>
        <v>445.44229999999999</v>
      </c>
      <c r="Y278" s="2">
        <f>VLOOKUP(Y$266,AURORA!$C$3:$AC$460,$B278-2020,FALSE)</f>
        <v>0</v>
      </c>
      <c r="Z278" s="2">
        <f>VLOOKUP(Z$266,AURORA!$C$3:$AC$460,$B278-2020,FALSE)</f>
        <v>2.3645659999999999</v>
      </c>
      <c r="AA278" s="2">
        <f>VLOOKUP(AA$266,AURORA!$C$3:$AC$460,$B278-2020,FALSE)</f>
        <v>43.688690000000001</v>
      </c>
      <c r="AB278" s="2">
        <f>VLOOKUP(AB$266,AURORA!$C$3:$AC$460,$B278-2020,FALSE)</f>
        <v>-4.3357369999999999E-2</v>
      </c>
      <c r="AC278" s="2">
        <f>VLOOKUP(AC$266,AURORA!$C$3:$AC$460,$B278-2020,FALSE)</f>
        <v>1160.278</v>
      </c>
    </row>
    <row r="279" spans="2:29" x14ac:dyDescent="0.35">
      <c r="B279">
        <v>2033</v>
      </c>
      <c r="C279">
        <v>2033</v>
      </c>
      <c r="D279" s="2">
        <f t="shared" si="12"/>
        <v>0</v>
      </c>
      <c r="E279" s="2">
        <f t="shared" si="13"/>
        <v>2.3500549999999998</v>
      </c>
      <c r="F279" s="2">
        <f t="shared" si="14"/>
        <v>32.795659999999998</v>
      </c>
      <c r="G279" s="2">
        <f t="shared" si="15"/>
        <v>841.18380999999999</v>
      </c>
      <c r="H279" s="2"/>
      <c r="I279" s="2"/>
      <c r="J279" s="2"/>
      <c r="K279" s="2"/>
      <c r="L279" s="2"/>
      <c r="M279" s="2"/>
      <c r="N279" s="2">
        <f t="shared" si="16"/>
        <v>640.92734999999993</v>
      </c>
      <c r="O279" s="2">
        <f t="shared" si="17"/>
        <v>1193.624</v>
      </c>
      <c r="P279" s="2"/>
      <c r="Q279" s="2">
        <f t="shared" si="18"/>
        <v>2710.8808749999998</v>
      </c>
      <c r="T279" s="2">
        <f>VLOOKUP(T$266,AURORA!$C$3:$AC$460,$B279-2020,FALSE)</f>
        <v>321.86180000000002</v>
      </c>
      <c r="U279" s="2">
        <f>VLOOKUP(U$266,AURORA!$C$3:$AC$460,$B279-2020,FALSE)</f>
        <v>32.795659999999998</v>
      </c>
      <c r="V279" s="2">
        <f>VLOOKUP(V$266,AURORA!$C$3:$AC$460,$B279-2020,FALSE)</f>
        <v>585.19209999999998</v>
      </c>
      <c r="W279" s="2">
        <f>VLOOKUP(W$266,AURORA!$C$3:$AC$460,$B279-2020,FALSE)</f>
        <v>55.735250000000001</v>
      </c>
      <c r="X279" s="2">
        <f>VLOOKUP(X$266,AURORA!$C$3:$AC$460,$B279-2020,FALSE)</f>
        <v>481.09309999999999</v>
      </c>
      <c r="Y279" s="2">
        <f>VLOOKUP(Y$266,AURORA!$C$3:$AC$460,$B279-2020,FALSE)</f>
        <v>0</v>
      </c>
      <c r="Z279" s="2">
        <f>VLOOKUP(Z$266,AURORA!$C$3:$AC$460,$B279-2020,FALSE)</f>
        <v>2.3500549999999998</v>
      </c>
      <c r="AA279" s="2">
        <f>VLOOKUP(AA$266,AURORA!$C$3:$AC$460,$B279-2020,FALSE)</f>
        <v>38.228909999999999</v>
      </c>
      <c r="AB279" s="2">
        <f>VLOOKUP(AB$266,AURORA!$C$3:$AC$460,$B279-2020,FALSE)</f>
        <v>-4.5143620000000002E-2</v>
      </c>
      <c r="AC279" s="2">
        <f>VLOOKUP(AC$266,AURORA!$C$3:$AC$460,$B279-2020,FALSE)</f>
        <v>1193.624</v>
      </c>
    </row>
    <row r="280" spans="2:29" x14ac:dyDescent="0.35">
      <c r="B280">
        <v>2034</v>
      </c>
      <c r="C280">
        <v>2034</v>
      </c>
      <c r="D280" s="2">
        <f t="shared" si="12"/>
        <v>0</v>
      </c>
      <c r="E280" s="2">
        <f t="shared" si="13"/>
        <v>2.3397250000000001</v>
      </c>
      <c r="F280" s="2">
        <f t="shared" si="14"/>
        <v>32.795659999999998</v>
      </c>
      <c r="G280" s="2">
        <f t="shared" si="15"/>
        <v>838.58073000000002</v>
      </c>
      <c r="H280" s="2"/>
      <c r="I280" s="2"/>
      <c r="J280" s="2"/>
      <c r="K280" s="2"/>
      <c r="L280" s="2"/>
      <c r="M280" s="2"/>
      <c r="N280" s="2">
        <f t="shared" si="16"/>
        <v>667.27618000000007</v>
      </c>
      <c r="O280" s="2">
        <f t="shared" si="17"/>
        <v>1248.7650000000001</v>
      </c>
      <c r="P280" s="2"/>
      <c r="Q280" s="2">
        <f t="shared" si="18"/>
        <v>2789.7572950000003</v>
      </c>
      <c r="T280" s="2">
        <f>VLOOKUP(T$266,AURORA!$C$3:$AC$460,$B280-2020,FALSE)</f>
        <v>321.21859999999998</v>
      </c>
      <c r="U280" s="2">
        <f>VLOOKUP(U$266,AURORA!$C$3:$AC$460,$B280-2020,FALSE)</f>
        <v>32.795659999999998</v>
      </c>
      <c r="V280" s="2">
        <f>VLOOKUP(V$266,AURORA!$C$3:$AC$460,$B280-2020,FALSE)</f>
        <v>611.58860000000004</v>
      </c>
      <c r="W280" s="2">
        <f>VLOOKUP(W$266,AURORA!$C$3:$AC$460,$B280-2020,FALSE)</f>
        <v>55.687579999999997</v>
      </c>
      <c r="X280" s="2">
        <f>VLOOKUP(X$266,AURORA!$C$3:$AC$460,$B280-2020,FALSE)</f>
        <v>483.23880000000003</v>
      </c>
      <c r="Y280" s="2">
        <f>VLOOKUP(Y$266,AURORA!$C$3:$AC$460,$B280-2020,FALSE)</f>
        <v>0</v>
      </c>
      <c r="Z280" s="2">
        <f>VLOOKUP(Z$266,AURORA!$C$3:$AC$460,$B280-2020,FALSE)</f>
        <v>2.3397250000000001</v>
      </c>
      <c r="AA280" s="2">
        <f>VLOOKUP(AA$266,AURORA!$C$3:$AC$460,$B280-2020,FALSE)</f>
        <v>34.123330000000003</v>
      </c>
      <c r="AB280" s="2">
        <f>VLOOKUP(AB$266,AURORA!$C$3:$AC$460,$B280-2020,FALSE)</f>
        <v>-4.9927529999999998E-2</v>
      </c>
      <c r="AC280" s="2">
        <f>VLOOKUP(AC$266,AURORA!$C$3:$AC$460,$B280-2020,FALSE)</f>
        <v>1248.7650000000001</v>
      </c>
    </row>
    <row r="281" spans="2:29" x14ac:dyDescent="0.35">
      <c r="B281">
        <v>2035</v>
      </c>
      <c r="C281">
        <v>2035</v>
      </c>
      <c r="D281" s="2">
        <f t="shared" si="12"/>
        <v>0</v>
      </c>
      <c r="E281" s="2">
        <f t="shared" si="13"/>
        <v>2.3420209999999999</v>
      </c>
      <c r="F281" s="2">
        <f t="shared" si="14"/>
        <v>32.795659999999998</v>
      </c>
      <c r="G281" s="2">
        <f t="shared" si="15"/>
        <v>864.51689999999996</v>
      </c>
      <c r="H281" s="2"/>
      <c r="I281" s="2"/>
      <c r="J281" s="2"/>
      <c r="K281" s="2"/>
      <c r="L281" s="2"/>
      <c r="M281" s="2"/>
      <c r="N281" s="2">
        <f t="shared" si="16"/>
        <v>694.03805</v>
      </c>
      <c r="O281" s="2">
        <f t="shared" si="17"/>
        <v>1298.7349999999999</v>
      </c>
      <c r="P281" s="2"/>
      <c r="Q281" s="2">
        <f t="shared" si="18"/>
        <v>2892.4276309999996</v>
      </c>
      <c r="T281" s="2">
        <f>VLOOKUP(T$266,AURORA!$C$3:$AC$460,$B281-2020,FALSE)</f>
        <v>289.66820000000001</v>
      </c>
      <c r="U281" s="2">
        <f>VLOOKUP(U$266,AURORA!$C$3:$AC$460,$B281-2020,FALSE)</f>
        <v>32.795659999999998</v>
      </c>
      <c r="V281" s="2">
        <f>VLOOKUP(V$266,AURORA!$C$3:$AC$460,$B281-2020,FALSE)</f>
        <v>638.42430000000002</v>
      </c>
      <c r="W281" s="2">
        <f>VLOOKUP(W$266,AURORA!$C$3:$AC$460,$B281-2020,FALSE)</f>
        <v>55.613750000000003</v>
      </c>
      <c r="X281" s="2">
        <f>VLOOKUP(X$266,AURORA!$C$3:$AC$460,$B281-2020,FALSE)</f>
        <v>534.65719999999999</v>
      </c>
      <c r="Y281" s="2">
        <f>VLOOKUP(Y$266,AURORA!$C$3:$AC$460,$B281-2020,FALSE)</f>
        <v>0</v>
      </c>
      <c r="Z281" s="2">
        <f>VLOOKUP(Z$266,AURORA!$C$3:$AC$460,$B281-2020,FALSE)</f>
        <v>2.3420209999999999</v>
      </c>
      <c r="AA281" s="2">
        <f>VLOOKUP(AA$266,AURORA!$C$3:$AC$460,$B281-2020,FALSE)</f>
        <v>40.191499999999998</v>
      </c>
      <c r="AB281" s="2">
        <f>VLOOKUP(AB$266,AURORA!$C$3:$AC$460,$B281-2020,FALSE)</f>
        <v>-5.2582579999999997E-2</v>
      </c>
      <c r="AC281" s="2">
        <f>VLOOKUP(AC$266,AURORA!$C$3:$AC$460,$B281-2020,FALSE)</f>
        <v>1298.7349999999999</v>
      </c>
    </row>
    <row r="282" spans="2:29" x14ac:dyDescent="0.35">
      <c r="B282">
        <v>2036</v>
      </c>
      <c r="C282">
        <v>2036</v>
      </c>
      <c r="D282" s="2">
        <f t="shared" si="12"/>
        <v>0</v>
      </c>
      <c r="E282" s="2">
        <f t="shared" si="13"/>
        <v>2.3132190000000001</v>
      </c>
      <c r="F282" s="2">
        <f t="shared" si="14"/>
        <v>32.784660000000002</v>
      </c>
      <c r="G282" s="2">
        <f t="shared" si="15"/>
        <v>857.25831000000005</v>
      </c>
      <c r="H282" s="2"/>
      <c r="I282" s="2"/>
      <c r="J282" s="2"/>
      <c r="K282" s="2"/>
      <c r="L282" s="2"/>
      <c r="M282" s="2"/>
      <c r="N282" s="2">
        <f t="shared" si="16"/>
        <v>748.60325</v>
      </c>
      <c r="O282" s="2">
        <f t="shared" si="17"/>
        <v>1339.009</v>
      </c>
      <c r="P282" s="2"/>
      <c r="Q282" s="2">
        <f t="shared" si="18"/>
        <v>2979.9684390000002</v>
      </c>
      <c r="T282" s="2">
        <f>VLOOKUP(T$266,AURORA!$C$3:$AC$460,$B282-2020,FALSE)</f>
        <v>304.76319999999998</v>
      </c>
      <c r="U282" s="2">
        <f>VLOOKUP(U$266,AURORA!$C$3:$AC$460,$B282-2020,FALSE)</f>
        <v>32.784660000000002</v>
      </c>
      <c r="V282" s="2">
        <f>VLOOKUP(V$266,AURORA!$C$3:$AC$460,$B282-2020,FALSE)</f>
        <v>693.07989999999995</v>
      </c>
      <c r="W282" s="2">
        <f>VLOOKUP(W$266,AURORA!$C$3:$AC$460,$B282-2020,FALSE)</f>
        <v>55.523350000000001</v>
      </c>
      <c r="X282" s="2">
        <f>VLOOKUP(X$266,AURORA!$C$3:$AC$460,$B282-2020,FALSE)</f>
        <v>516.80290000000002</v>
      </c>
      <c r="Y282" s="2">
        <f>VLOOKUP(Y$266,AURORA!$C$3:$AC$460,$B282-2020,FALSE)</f>
        <v>0</v>
      </c>
      <c r="Z282" s="2">
        <f>VLOOKUP(Z$266,AURORA!$C$3:$AC$460,$B282-2020,FALSE)</f>
        <v>2.3132190000000001</v>
      </c>
      <c r="AA282" s="2">
        <f>VLOOKUP(AA$266,AURORA!$C$3:$AC$460,$B282-2020,FALSE)</f>
        <v>35.692210000000003</v>
      </c>
      <c r="AB282" s="2">
        <f>VLOOKUP(AB$266,AURORA!$C$3:$AC$460,$B282-2020,FALSE)</f>
        <v>-5.8929189999999999E-2</v>
      </c>
      <c r="AC282" s="2">
        <f>VLOOKUP(AC$266,AURORA!$C$3:$AC$460,$B282-2020,FALSE)</f>
        <v>1339.009</v>
      </c>
    </row>
    <row r="283" spans="2:29" x14ac:dyDescent="0.35">
      <c r="B283">
        <v>2037</v>
      </c>
      <c r="C283">
        <v>2037</v>
      </c>
      <c r="D283" s="2">
        <f t="shared" si="12"/>
        <v>0</v>
      </c>
      <c r="E283" s="2">
        <f t="shared" si="13"/>
        <v>2.2916989999999999</v>
      </c>
      <c r="F283" s="2">
        <f t="shared" si="14"/>
        <v>32.795659999999998</v>
      </c>
      <c r="G283" s="2">
        <f t="shared" si="15"/>
        <v>874.44192999999996</v>
      </c>
      <c r="H283" s="2"/>
      <c r="I283" s="2"/>
      <c r="J283" s="2"/>
      <c r="K283" s="2"/>
      <c r="L283" s="2"/>
      <c r="M283" s="2"/>
      <c r="N283" s="2">
        <f t="shared" si="16"/>
        <v>813.13135</v>
      </c>
      <c r="O283" s="2">
        <f t="shared" si="17"/>
        <v>1375.0830000000001</v>
      </c>
      <c r="P283" s="2"/>
      <c r="Q283" s="2">
        <f t="shared" si="18"/>
        <v>3097.7436390000003</v>
      </c>
      <c r="T283" s="2">
        <f>VLOOKUP(T$266,AURORA!$C$3:$AC$460,$B283-2020,FALSE)</f>
        <v>285.03579999999999</v>
      </c>
      <c r="U283" s="2">
        <f>VLOOKUP(U$266,AURORA!$C$3:$AC$460,$B283-2020,FALSE)</f>
        <v>32.795659999999998</v>
      </c>
      <c r="V283" s="2">
        <f>VLOOKUP(V$266,AURORA!$C$3:$AC$460,$B283-2020,FALSE)</f>
        <v>757.53959999999995</v>
      </c>
      <c r="W283" s="2">
        <f>VLOOKUP(W$266,AURORA!$C$3:$AC$460,$B283-2020,FALSE)</f>
        <v>55.591749999999998</v>
      </c>
      <c r="X283" s="2">
        <f>VLOOKUP(X$266,AURORA!$C$3:$AC$460,$B283-2020,FALSE)</f>
        <v>555.00419999999997</v>
      </c>
      <c r="Y283" s="2">
        <f>VLOOKUP(Y$266,AURORA!$C$3:$AC$460,$B283-2020,FALSE)</f>
        <v>0</v>
      </c>
      <c r="Z283" s="2">
        <f>VLOOKUP(Z$266,AURORA!$C$3:$AC$460,$B283-2020,FALSE)</f>
        <v>2.2916989999999999</v>
      </c>
      <c r="AA283" s="2">
        <f>VLOOKUP(AA$266,AURORA!$C$3:$AC$460,$B283-2020,FALSE)</f>
        <v>34.40193</v>
      </c>
      <c r="AB283" s="2">
        <f>VLOOKUP(AB$266,AURORA!$C$3:$AC$460,$B283-2020,FALSE)</f>
        <v>-6.5882040000000003E-2</v>
      </c>
      <c r="AC283" s="2">
        <f>VLOOKUP(AC$266,AURORA!$C$3:$AC$460,$B283-2020,FALSE)</f>
        <v>1375.0830000000001</v>
      </c>
    </row>
    <row r="284" spans="2:29" x14ac:dyDescent="0.35">
      <c r="B284">
        <v>2038</v>
      </c>
      <c r="C284">
        <v>2038</v>
      </c>
      <c r="D284" s="2">
        <f t="shared" si="12"/>
        <v>0</v>
      </c>
      <c r="E284" s="2">
        <f t="shared" si="13"/>
        <v>2.2865980000000001</v>
      </c>
      <c r="F284" s="2">
        <f t="shared" si="14"/>
        <v>32.795659999999998</v>
      </c>
      <c r="G284" s="2">
        <f t="shared" si="15"/>
        <v>884.68583000000001</v>
      </c>
      <c r="H284" s="2"/>
      <c r="I284" s="2"/>
      <c r="J284" s="2"/>
      <c r="K284" s="2"/>
      <c r="L284" s="2"/>
      <c r="M284" s="2"/>
      <c r="N284" s="2">
        <f t="shared" si="16"/>
        <v>876.92673000000002</v>
      </c>
      <c r="O284" s="2">
        <f t="shared" si="17"/>
        <v>1438.0719999999999</v>
      </c>
      <c r="P284" s="2"/>
      <c r="Q284" s="2">
        <f t="shared" si="18"/>
        <v>3234.7668180000001</v>
      </c>
      <c r="T284" s="2">
        <f>VLOOKUP(T$266,AURORA!$C$3:$AC$460,$B284-2020,FALSE)</f>
        <v>271.26490000000001</v>
      </c>
      <c r="U284" s="2">
        <f>VLOOKUP(U$266,AURORA!$C$3:$AC$460,$B284-2020,FALSE)</f>
        <v>32.795659999999998</v>
      </c>
      <c r="V284" s="2">
        <f>VLOOKUP(V$266,AURORA!$C$3:$AC$460,$B284-2020,FALSE)</f>
        <v>821.42290000000003</v>
      </c>
      <c r="W284" s="2">
        <f>VLOOKUP(W$266,AURORA!$C$3:$AC$460,$B284-2020,FALSE)</f>
        <v>55.503830000000001</v>
      </c>
      <c r="X284" s="2">
        <f>VLOOKUP(X$266,AURORA!$C$3:$AC$460,$B284-2020,FALSE)</f>
        <v>580.56790000000001</v>
      </c>
      <c r="Y284" s="2">
        <f>VLOOKUP(Y$266,AURORA!$C$3:$AC$460,$B284-2020,FALSE)</f>
        <v>0</v>
      </c>
      <c r="Z284" s="2">
        <f>VLOOKUP(Z$266,AURORA!$C$3:$AC$460,$B284-2020,FALSE)</f>
        <v>2.2865980000000001</v>
      </c>
      <c r="AA284" s="2">
        <f>VLOOKUP(AA$266,AURORA!$C$3:$AC$460,$B284-2020,FALSE)</f>
        <v>32.853029999999997</v>
      </c>
      <c r="AB284" s="2">
        <f>VLOOKUP(AB$266,AURORA!$C$3:$AC$460,$B284-2020,FALSE)</f>
        <v>-7.2543899999999994E-2</v>
      </c>
      <c r="AC284" s="2">
        <f>VLOOKUP(AC$266,AURORA!$C$3:$AC$460,$B284-2020,FALSE)</f>
        <v>1438.0719999999999</v>
      </c>
    </row>
    <row r="285" spans="2:29" x14ac:dyDescent="0.35">
      <c r="B285">
        <v>2039</v>
      </c>
      <c r="C285">
        <v>2039</v>
      </c>
      <c r="D285" s="2">
        <f t="shared" si="12"/>
        <v>0</v>
      </c>
      <c r="E285" s="2">
        <f t="shared" si="13"/>
        <v>2.2555559999999999</v>
      </c>
      <c r="F285" s="2">
        <f t="shared" si="14"/>
        <v>32.795659999999998</v>
      </c>
      <c r="G285" s="2">
        <f t="shared" si="15"/>
        <v>886.13355000000001</v>
      </c>
      <c r="H285" s="2"/>
      <c r="I285" s="2"/>
      <c r="J285" s="2"/>
      <c r="K285" s="2"/>
      <c r="L285" s="2"/>
      <c r="M285" s="2"/>
      <c r="N285" s="2">
        <f t="shared" si="16"/>
        <v>934.73683000000005</v>
      </c>
      <c r="O285" s="2">
        <f t="shared" si="17"/>
        <v>1468.991</v>
      </c>
      <c r="P285" s="2"/>
      <c r="Q285" s="2">
        <f t="shared" si="18"/>
        <v>3324.9125960000001</v>
      </c>
      <c r="T285" s="2">
        <f>VLOOKUP(T$266,AURORA!$C$3:$AC$460,$B285-2020,FALSE)</f>
        <v>254.19579999999999</v>
      </c>
      <c r="U285" s="2">
        <f>VLOOKUP(U$266,AURORA!$C$3:$AC$460,$B285-2020,FALSE)</f>
        <v>32.795659999999998</v>
      </c>
      <c r="V285" s="2">
        <f>VLOOKUP(V$266,AURORA!$C$3:$AC$460,$B285-2020,FALSE)</f>
        <v>879.19420000000002</v>
      </c>
      <c r="W285" s="2">
        <f>VLOOKUP(W$266,AURORA!$C$3:$AC$460,$B285-2020,FALSE)</f>
        <v>55.542630000000003</v>
      </c>
      <c r="X285" s="2">
        <f>VLOOKUP(X$266,AURORA!$C$3:$AC$460,$B285-2020,FALSE)</f>
        <v>599.76089999999999</v>
      </c>
      <c r="Y285" s="2">
        <f>VLOOKUP(Y$266,AURORA!$C$3:$AC$460,$B285-2020,FALSE)</f>
        <v>0</v>
      </c>
      <c r="Z285" s="2">
        <f>VLOOKUP(Z$266,AURORA!$C$3:$AC$460,$B285-2020,FALSE)</f>
        <v>2.2555559999999999</v>
      </c>
      <c r="AA285" s="2">
        <f>VLOOKUP(AA$266,AURORA!$C$3:$AC$460,$B285-2020,FALSE)</f>
        <v>32.176850000000002</v>
      </c>
      <c r="AB285" s="2">
        <f>VLOOKUP(AB$266,AURORA!$C$3:$AC$460,$B285-2020,FALSE)</f>
        <v>-7.5951749999999998E-2</v>
      </c>
      <c r="AC285" s="2">
        <f>VLOOKUP(AC$266,AURORA!$C$3:$AC$460,$B285-2020,FALSE)</f>
        <v>1468.991</v>
      </c>
    </row>
    <row r="286" spans="2:29" x14ac:dyDescent="0.35">
      <c r="B286">
        <v>2040</v>
      </c>
      <c r="C286">
        <v>2040</v>
      </c>
      <c r="D286" s="2">
        <f t="shared" si="12"/>
        <v>0</v>
      </c>
      <c r="E286" s="2">
        <f t="shared" si="13"/>
        <v>2.2385700000000002</v>
      </c>
      <c r="F286" s="2">
        <f t="shared" si="14"/>
        <v>32.784660000000002</v>
      </c>
      <c r="G286" s="2">
        <f t="shared" si="15"/>
        <v>878.96935999999994</v>
      </c>
      <c r="H286" s="2"/>
      <c r="I286" s="2"/>
      <c r="J286" s="2"/>
      <c r="K286" s="2"/>
      <c r="L286" s="2"/>
      <c r="M286" s="2"/>
      <c r="N286" s="2">
        <f t="shared" si="16"/>
        <v>975.37789000000009</v>
      </c>
      <c r="O286" s="2">
        <f t="shared" si="17"/>
        <v>1498.982</v>
      </c>
      <c r="P286" s="2"/>
      <c r="Q286" s="2">
        <f t="shared" si="18"/>
        <v>3388.35248</v>
      </c>
      <c r="T286" s="2">
        <f>VLOOKUP(T$266,AURORA!$C$3:$AC$460,$B286-2020,FALSE)</f>
        <v>236.5993</v>
      </c>
      <c r="U286" s="2">
        <f>VLOOKUP(U$266,AURORA!$C$3:$AC$460,$B286-2020,FALSE)</f>
        <v>32.784660000000002</v>
      </c>
      <c r="V286" s="2">
        <f>VLOOKUP(V$266,AURORA!$C$3:$AC$460,$B286-2020,FALSE)</f>
        <v>919.87120000000004</v>
      </c>
      <c r="W286" s="2">
        <f>VLOOKUP(W$266,AURORA!$C$3:$AC$460,$B286-2020,FALSE)</f>
        <v>55.506689999999999</v>
      </c>
      <c r="X286" s="2">
        <f>VLOOKUP(X$266,AURORA!$C$3:$AC$460,$B286-2020,FALSE)</f>
        <v>611.38</v>
      </c>
      <c r="Y286" s="2">
        <f>VLOOKUP(Y$266,AURORA!$C$3:$AC$460,$B286-2020,FALSE)</f>
        <v>0</v>
      </c>
      <c r="Z286" s="2">
        <f>VLOOKUP(Z$266,AURORA!$C$3:$AC$460,$B286-2020,FALSE)</f>
        <v>2.2385700000000002</v>
      </c>
      <c r="AA286" s="2">
        <f>VLOOKUP(AA$266,AURORA!$C$3:$AC$460,$B286-2020,FALSE)</f>
        <v>30.99006</v>
      </c>
      <c r="AB286" s="2">
        <f>VLOOKUP(AB$266,AURORA!$C$3:$AC$460,$B286-2020,FALSE)</f>
        <v>-8.1855129999999998E-2</v>
      </c>
      <c r="AC286" s="2">
        <f>VLOOKUP(AC$266,AURORA!$C$3:$AC$460,$B286-2020,FALSE)</f>
        <v>1498.982</v>
      </c>
    </row>
    <row r="287" spans="2:29" x14ac:dyDescent="0.35">
      <c r="B287">
        <v>2041</v>
      </c>
      <c r="C287">
        <v>2041</v>
      </c>
      <c r="D287" s="2">
        <f t="shared" si="12"/>
        <v>0</v>
      </c>
      <c r="E287" s="2">
        <f t="shared" si="13"/>
        <v>2.2290429999999999</v>
      </c>
      <c r="F287" s="2">
        <f t="shared" si="14"/>
        <v>32.795659999999998</v>
      </c>
      <c r="G287" s="2">
        <f t="shared" si="15"/>
        <v>909.12414999999999</v>
      </c>
      <c r="H287" s="2"/>
      <c r="I287" s="2"/>
      <c r="J287" s="2"/>
      <c r="K287" s="2"/>
      <c r="L287" s="2"/>
      <c r="M287" s="2"/>
      <c r="N287" s="2">
        <f t="shared" si="16"/>
        <v>1016.0618900000001</v>
      </c>
      <c r="O287" s="2">
        <f t="shared" si="17"/>
        <v>1536.16</v>
      </c>
      <c r="P287" s="2"/>
      <c r="Q287" s="2">
        <f t="shared" si="18"/>
        <v>3496.3707430000004</v>
      </c>
      <c r="T287" s="2">
        <f>VLOOKUP(T$266,AURORA!$C$3:$AC$460,$B287-2020,FALSE)</f>
        <v>233.01410000000001</v>
      </c>
      <c r="U287" s="2">
        <f>VLOOKUP(U$266,AURORA!$C$3:$AC$460,$B287-2020,FALSE)</f>
        <v>32.795659999999998</v>
      </c>
      <c r="V287" s="2">
        <f>VLOOKUP(V$266,AURORA!$C$3:$AC$460,$B287-2020,FALSE)</f>
        <v>960.73320000000001</v>
      </c>
      <c r="W287" s="2">
        <f>VLOOKUP(W$266,AURORA!$C$3:$AC$460,$B287-2020,FALSE)</f>
        <v>55.328690000000002</v>
      </c>
      <c r="X287" s="2">
        <f>VLOOKUP(X$266,AURORA!$C$3:$AC$460,$B287-2020,FALSE)</f>
        <v>644.69970000000001</v>
      </c>
      <c r="Y287" s="2">
        <f>VLOOKUP(Y$266,AURORA!$C$3:$AC$460,$B287-2020,FALSE)</f>
        <v>0</v>
      </c>
      <c r="Z287" s="2">
        <f>VLOOKUP(Z$266,AURORA!$C$3:$AC$460,$B287-2020,FALSE)</f>
        <v>2.2290429999999999</v>
      </c>
      <c r="AA287" s="2">
        <f>VLOOKUP(AA$266,AURORA!$C$3:$AC$460,$B287-2020,FALSE)</f>
        <v>31.410350000000001</v>
      </c>
      <c r="AB287" s="2">
        <f>VLOOKUP(AB$266,AURORA!$C$3:$AC$460,$B287-2020,FALSE)</f>
        <v>-8.71952E-2</v>
      </c>
      <c r="AC287" s="2">
        <f>VLOOKUP(AC$266,AURORA!$C$3:$AC$460,$B287-2020,FALSE)</f>
        <v>1536.16</v>
      </c>
    </row>
    <row r="288" spans="2:29" x14ac:dyDescent="0.35">
      <c r="B288">
        <v>2042</v>
      </c>
      <c r="C288">
        <v>2042</v>
      </c>
      <c r="D288" s="2">
        <f t="shared" si="12"/>
        <v>0</v>
      </c>
      <c r="E288" s="2">
        <f t="shared" si="13"/>
        <v>2.19442</v>
      </c>
      <c r="F288" s="2">
        <f t="shared" si="14"/>
        <v>32.795659999999998</v>
      </c>
      <c r="G288" s="2">
        <f t="shared" si="15"/>
        <v>890.84523999999999</v>
      </c>
      <c r="H288" s="2"/>
      <c r="I288" s="2"/>
      <c r="J288" s="2"/>
      <c r="K288" s="2"/>
      <c r="L288" s="2"/>
      <c r="M288" s="2"/>
      <c r="N288" s="2">
        <f t="shared" si="16"/>
        <v>1058.17338</v>
      </c>
      <c r="O288" s="2">
        <f t="shared" si="17"/>
        <v>1684.829</v>
      </c>
      <c r="P288" s="2"/>
      <c r="Q288" s="2">
        <f t="shared" si="18"/>
        <v>3668.8377</v>
      </c>
      <c r="T288" s="2">
        <f>VLOOKUP(T$266,AURORA!$C$3:$AC$460,$B288-2020,FALSE)</f>
        <v>216.27010000000001</v>
      </c>
      <c r="U288" s="2">
        <f>VLOOKUP(U$266,AURORA!$C$3:$AC$460,$B288-2020,FALSE)</f>
        <v>32.795659999999998</v>
      </c>
      <c r="V288" s="2">
        <f>VLOOKUP(V$266,AURORA!$C$3:$AC$460,$B288-2020,FALSE)</f>
        <v>1002.769</v>
      </c>
      <c r="W288" s="2">
        <f>VLOOKUP(W$266,AURORA!$C$3:$AC$460,$B288-2020,FALSE)</f>
        <v>55.404380000000003</v>
      </c>
      <c r="X288" s="2">
        <f>VLOOKUP(X$266,AURORA!$C$3:$AC$460,$B288-2020,FALSE)</f>
        <v>645.4982</v>
      </c>
      <c r="Y288" s="2">
        <f>VLOOKUP(Y$266,AURORA!$C$3:$AC$460,$B288-2020,FALSE)</f>
        <v>0</v>
      </c>
      <c r="Z288" s="2">
        <f>VLOOKUP(Z$266,AURORA!$C$3:$AC$460,$B288-2020,FALSE)</f>
        <v>2.19442</v>
      </c>
      <c r="AA288" s="2">
        <f>VLOOKUP(AA$266,AURORA!$C$3:$AC$460,$B288-2020,FALSE)</f>
        <v>29.07694</v>
      </c>
      <c r="AB288" s="2">
        <f>VLOOKUP(AB$266,AURORA!$C$3:$AC$460,$B288-2020,FALSE)</f>
        <v>-8.9647870000000004E-2</v>
      </c>
      <c r="AC288" s="2">
        <f>VLOOKUP(AC$266,AURORA!$C$3:$AC$460,$B288-2020,FALSE)</f>
        <v>1684.829</v>
      </c>
    </row>
    <row r="289" spans="2:29" x14ac:dyDescent="0.35">
      <c r="B289">
        <v>2043</v>
      </c>
      <c r="C289">
        <v>2043</v>
      </c>
      <c r="D289" s="2">
        <f t="shared" si="12"/>
        <v>0</v>
      </c>
      <c r="E289" s="2">
        <f t="shared" si="13"/>
        <v>2.1585350000000001</v>
      </c>
      <c r="F289" s="2">
        <f t="shared" si="14"/>
        <v>32.795659999999998</v>
      </c>
      <c r="G289" s="2">
        <f t="shared" si="15"/>
        <v>913.31753000000003</v>
      </c>
      <c r="H289" s="2"/>
      <c r="I289" s="2"/>
      <c r="J289" s="2"/>
      <c r="K289" s="2"/>
      <c r="L289" s="2"/>
      <c r="M289" s="2"/>
      <c r="N289" s="2">
        <f t="shared" si="16"/>
        <v>1098.1420500000002</v>
      </c>
      <c r="O289" s="2">
        <f t="shared" si="17"/>
        <v>1835.076</v>
      </c>
      <c r="P289" s="2"/>
      <c r="Q289" s="2">
        <f t="shared" si="18"/>
        <v>3881.489775</v>
      </c>
      <c r="T289" s="2">
        <f>VLOOKUP(T$266,AURORA!$C$3:$AC$460,$B289-2020,FALSE)</f>
        <v>184.50890000000001</v>
      </c>
      <c r="U289" s="2">
        <f>VLOOKUP(U$266,AURORA!$C$3:$AC$460,$B289-2020,FALSE)</f>
        <v>32.795659999999998</v>
      </c>
      <c r="V289" s="2">
        <f>VLOOKUP(V$266,AURORA!$C$3:$AC$460,$B289-2020,FALSE)</f>
        <v>1042.7840000000001</v>
      </c>
      <c r="W289" s="2">
        <f>VLOOKUP(W$266,AURORA!$C$3:$AC$460,$B289-2020,FALSE)</f>
        <v>55.358049999999999</v>
      </c>
      <c r="X289" s="2">
        <f>VLOOKUP(X$266,AURORA!$C$3:$AC$460,$B289-2020,FALSE)</f>
        <v>704.03970000000004</v>
      </c>
      <c r="Y289" s="2">
        <f>VLOOKUP(Y$266,AURORA!$C$3:$AC$460,$B289-2020,FALSE)</f>
        <v>0</v>
      </c>
      <c r="Z289" s="2">
        <f>VLOOKUP(Z$266,AURORA!$C$3:$AC$460,$B289-2020,FALSE)</f>
        <v>2.1585350000000001</v>
      </c>
      <c r="AA289" s="2">
        <f>VLOOKUP(AA$266,AURORA!$C$3:$AC$460,$B289-2020,FALSE)</f>
        <v>24.768930000000001</v>
      </c>
      <c r="AB289" s="2">
        <f>VLOOKUP(AB$266,AURORA!$C$3:$AC$460,$B289-2020,FALSE)</f>
        <v>-9.2829099999999998E-2</v>
      </c>
      <c r="AC289" s="2">
        <f>VLOOKUP(AC$266,AURORA!$C$3:$AC$460,$B289-2020,FALSE)</f>
        <v>1835.076</v>
      </c>
    </row>
    <row r="290" spans="2:29" x14ac:dyDescent="0.35">
      <c r="B290">
        <v>2044</v>
      </c>
      <c r="C290">
        <v>2044</v>
      </c>
      <c r="D290" s="2">
        <f t="shared" si="12"/>
        <v>0</v>
      </c>
      <c r="E290" s="2">
        <f t="shared" si="13"/>
        <v>2.1338870000000001</v>
      </c>
      <c r="F290" s="2">
        <f t="shared" si="14"/>
        <v>32.784660000000002</v>
      </c>
      <c r="G290" s="2">
        <f t="shared" si="15"/>
        <v>926.01429999999993</v>
      </c>
      <c r="H290" s="2"/>
      <c r="I290" s="2"/>
      <c r="J290" s="2"/>
      <c r="K290" s="2"/>
      <c r="L290" s="2"/>
      <c r="M290" s="2"/>
      <c r="N290" s="2">
        <f t="shared" si="16"/>
        <v>1126.3045200000001</v>
      </c>
      <c r="O290" s="2">
        <f t="shared" si="17"/>
        <v>1958.452</v>
      </c>
      <c r="P290" s="2"/>
      <c r="Q290" s="2">
        <f t="shared" si="18"/>
        <v>4045.6893669999999</v>
      </c>
      <c r="T290" s="2">
        <f>VLOOKUP(T$266,AURORA!$C$3:$AC$460,$B290-2020,FALSE)</f>
        <v>172.0446</v>
      </c>
      <c r="U290" s="2">
        <f>VLOOKUP(U$266,AURORA!$C$3:$AC$460,$B290-2020,FALSE)</f>
        <v>32.784660000000002</v>
      </c>
      <c r="V290" s="2">
        <f>VLOOKUP(V$266,AURORA!$C$3:$AC$460,$B290-2020,FALSE)</f>
        <v>1070.893</v>
      </c>
      <c r="W290" s="2">
        <f>VLOOKUP(W$266,AURORA!$C$3:$AC$460,$B290-2020,FALSE)</f>
        <v>55.411520000000003</v>
      </c>
      <c r="X290" s="2">
        <f>VLOOKUP(X$266,AURORA!$C$3:$AC$460,$B290-2020,FALSE)</f>
        <v>729.09709999999995</v>
      </c>
      <c r="Y290" s="2">
        <f>VLOOKUP(Y$266,AURORA!$C$3:$AC$460,$B290-2020,FALSE)</f>
        <v>0</v>
      </c>
      <c r="Z290" s="2">
        <f>VLOOKUP(Z$266,AURORA!$C$3:$AC$460,$B290-2020,FALSE)</f>
        <v>2.1338870000000001</v>
      </c>
      <c r="AA290" s="2">
        <f>VLOOKUP(AA$266,AURORA!$C$3:$AC$460,$B290-2020,FALSE)</f>
        <v>24.872599999999998</v>
      </c>
      <c r="AB290" s="2">
        <f>VLOOKUP(AB$266,AURORA!$C$3:$AC$460,$B290-2020,FALSE)</f>
        <v>-9.7515840000000006E-2</v>
      </c>
      <c r="AC290" s="2">
        <f>VLOOKUP(AC$266,AURORA!$C$3:$AC$460,$B290-2020,FALSE)</f>
        <v>1958.452</v>
      </c>
    </row>
    <row r="291" spans="2:29" x14ac:dyDescent="0.35">
      <c r="B291">
        <v>2045</v>
      </c>
      <c r="C291">
        <v>2045</v>
      </c>
      <c r="D291" s="2">
        <f t="shared" si="12"/>
        <v>0</v>
      </c>
      <c r="E291" s="2">
        <f t="shared" si="13"/>
        <v>2.1172939999999998</v>
      </c>
      <c r="F291" s="2">
        <f t="shared" si="14"/>
        <v>32.795659999999998</v>
      </c>
      <c r="G291" s="2">
        <f t="shared" si="15"/>
        <v>876.40751999999998</v>
      </c>
      <c r="H291" s="2"/>
      <c r="I291" s="2"/>
      <c r="J291" s="2"/>
      <c r="K291" s="2"/>
      <c r="L291" s="2"/>
      <c r="M291" s="2"/>
      <c r="N291" s="2">
        <f t="shared" si="16"/>
        <v>1172.6718799999999</v>
      </c>
      <c r="O291" s="2">
        <f t="shared" si="17"/>
        <v>2018.201</v>
      </c>
      <c r="P291" s="2"/>
      <c r="Q291" s="2">
        <f t="shared" si="18"/>
        <v>4102.193354</v>
      </c>
      <c r="T291" s="2">
        <f>VLOOKUP(T$266,AURORA!$C$3:$AC$460,$B291-2020,FALSE)</f>
        <v>168.08529999999999</v>
      </c>
      <c r="U291" s="2">
        <f>VLOOKUP(U$266,AURORA!$C$3:$AC$460,$B291-2020,FALSE)</f>
        <v>32.795659999999998</v>
      </c>
      <c r="V291" s="2">
        <f>VLOOKUP(V$266,AURORA!$C$3:$AC$460,$B291-2020,FALSE)</f>
        <v>1117.289</v>
      </c>
      <c r="W291" s="2">
        <f>VLOOKUP(W$266,AURORA!$C$3:$AC$460,$B291-2020,FALSE)</f>
        <v>55.38288</v>
      </c>
      <c r="X291" s="2">
        <f>VLOOKUP(X$266,AURORA!$C$3:$AC$460,$B291-2020,FALSE)</f>
        <v>683.57569999999998</v>
      </c>
      <c r="Y291" s="2">
        <f>VLOOKUP(Y$266,AURORA!$C$3:$AC$460,$B291-2020,FALSE)</f>
        <v>0</v>
      </c>
      <c r="Z291" s="2">
        <f>VLOOKUP(Z$266,AURORA!$C$3:$AC$460,$B291-2020,FALSE)</f>
        <v>2.1172939999999998</v>
      </c>
      <c r="AA291" s="2">
        <f>VLOOKUP(AA$266,AURORA!$C$3:$AC$460,$B291-2020,FALSE)</f>
        <v>24.74652</v>
      </c>
      <c r="AB291" s="2">
        <f>VLOOKUP(AB$266,AURORA!$C$3:$AC$460,$B291-2020,FALSE)</f>
        <v>-9.9750000000000005E-2</v>
      </c>
      <c r="AC291" s="2">
        <f>VLOOKUP(AC$266,AURORA!$C$3:$AC$460,$B291-2020,FALSE)</f>
        <v>2018.201</v>
      </c>
    </row>
    <row r="292" spans="2:29" x14ac:dyDescent="0.35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35"/>
  <cols>
    <col min="3" max="3" width="11.265625" bestFit="1" customWidth="1"/>
    <col min="4" max="4" width="10.265625" bestFit="1" customWidth="1"/>
    <col min="17" max="17" width="10.265625" bestFit="1" customWidth="1"/>
    <col min="19" max="27" width="12.265625" style="2" customWidth="1"/>
    <col min="28" max="28" width="9.1328125" style="2"/>
  </cols>
  <sheetData>
    <row r="1" spans="1:17" ht="63.75" x14ac:dyDescent="0.35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35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35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35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35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35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35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35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35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35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35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35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35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35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35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35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35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35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35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35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35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35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35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35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35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35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35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35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35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35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35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35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35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35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35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35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35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35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35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35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35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35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35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35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35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35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35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35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35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35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35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35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35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35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35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35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35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35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35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35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35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35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35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35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35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35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35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35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35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35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35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35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35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35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35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35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35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35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35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35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35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35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35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35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35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35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35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35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35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35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35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35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35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35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35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35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35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35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35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35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35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35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35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35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35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35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35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35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35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35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35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35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35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35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35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35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35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35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35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35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35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35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35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35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35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35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35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35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35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35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35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35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35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35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35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35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35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35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35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35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35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35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35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35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35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35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35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35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35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35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35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35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35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35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35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35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35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35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35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35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35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35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35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35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35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35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35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35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35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35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35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35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35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35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35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35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35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35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35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35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35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35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35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35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35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35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35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35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35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35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35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35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35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35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35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35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35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35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35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35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35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35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35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35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35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35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35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35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35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35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35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35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35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35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35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35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35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35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35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35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35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35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35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35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35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35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35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35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35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35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35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35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35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35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35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35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35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35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35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35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35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35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35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35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35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35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35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35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35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35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35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35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35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35">
      <c r="B268">
        <v>2022</v>
      </c>
      <c r="C268">
        <v>2022</v>
      </c>
      <c r="D268" s="2">
        <f t="shared" ref="D268:D290" si="11">X268</f>
        <v>584.25459999999998</v>
      </c>
      <c r="E268" s="2">
        <f t="shared" ref="E268:E290" si="12">Y268</f>
        <v>607.71550000000002</v>
      </c>
      <c r="F268" s="2">
        <f t="shared" ref="F268:F290" si="13">T268</f>
        <v>244.60120000000001</v>
      </c>
      <c r="G268" s="2">
        <f t="shared" ref="G268:G290" si="14">S268+W268+Z268</f>
        <v>1655.3896099999999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1111.06539</v>
      </c>
      <c r="O268" s="2">
        <f t="shared" ref="O268:O290" si="16">AB268</f>
        <v>257.59160000000003</v>
      </c>
      <c r="P268" s="2"/>
      <c r="Q268" s="2">
        <f t="shared" ref="Q268:Q291" si="17">SUM(D268:P268)</f>
        <v>4460.6178999999993</v>
      </c>
      <c r="S268" s="2">
        <f>VLOOKUP(S$266,AURORA!$C$3:$AC$460,$B268-2020,FALSE)</f>
        <v>1645.7819999999999</v>
      </c>
      <c r="T268" s="2">
        <f>VLOOKUP(T$266,AURORA!$C$3:$AC$460,$B268-2020,FALSE)</f>
        <v>244.60120000000001</v>
      </c>
      <c r="U268" s="2">
        <f>VLOOKUP(U$266,AURORA!$C$3:$AC$460,$B268-2020,FALSE)</f>
        <v>431.39870000000002</v>
      </c>
      <c r="V268" s="2">
        <f>VLOOKUP(V$266,AURORA!$C$3:$AC$460,$B268-2020,FALSE)</f>
        <v>617.51819999999998</v>
      </c>
      <c r="W268" s="2">
        <f>VLOOKUP(W$266,AURORA!$C$3:$AC$460,$B268-2020,FALSE)</f>
        <v>3.2448389999999998</v>
      </c>
      <c r="X268" s="2">
        <f>VLOOKUP(X$266,AURORA!$C$3:$AC$460,$B268-2020,FALSE)</f>
        <v>584.25459999999998</v>
      </c>
      <c r="Y268" s="2">
        <f>VLOOKUP(Y$266,AURORA!$C$3:$AC$460,$B268-2020,FALSE)</f>
        <v>607.71550000000002</v>
      </c>
      <c r="Z268" s="2">
        <f>VLOOKUP(Z$266,AURORA!$C$3:$AC$460,$B268-2020,FALSE)</f>
        <v>6.3627710000000004</v>
      </c>
      <c r="AA268" s="2">
        <f>VLOOKUP(AA$266,AURORA!$C$3:$AC$460,$B268-2020,FALSE)</f>
        <v>62.148490000000002</v>
      </c>
      <c r="AB268" s="2">
        <f>VLOOKUP(AB$266,AURORA!$C$3:$AC$460,$B268-2020,FALSE)</f>
        <v>257.59160000000003</v>
      </c>
    </row>
    <row r="269" spans="2:28" x14ac:dyDescent="0.35">
      <c r="B269">
        <v>2023</v>
      </c>
      <c r="C269">
        <v>2023</v>
      </c>
      <c r="D269" s="2">
        <f t="shared" si="11"/>
        <v>357.04739999999998</v>
      </c>
      <c r="E269" s="2">
        <f t="shared" si="12"/>
        <v>607.04840000000002</v>
      </c>
      <c r="F269" s="2">
        <f t="shared" si="13"/>
        <v>244.60120000000001</v>
      </c>
      <c r="G269" s="2">
        <f t="shared" si="14"/>
        <v>1544.2184610000002</v>
      </c>
      <c r="H269" s="2"/>
      <c r="I269" s="2"/>
      <c r="J269" s="2"/>
      <c r="K269" s="2"/>
      <c r="L269" s="2"/>
      <c r="M269" s="2"/>
      <c r="N269" s="2">
        <f t="shared" si="15"/>
        <v>1248.3576599999999</v>
      </c>
      <c r="O269" s="2">
        <f t="shared" si="16"/>
        <v>292.10489999999999</v>
      </c>
      <c r="P269" s="2"/>
      <c r="Q269" s="2">
        <f t="shared" si="17"/>
        <v>4293.3780210000004</v>
      </c>
      <c r="S269" s="2">
        <f>VLOOKUP(S$266,AURORA!$C$3:$AC$460,$B269-2020,FALSE)</f>
        <v>1503.5170000000001</v>
      </c>
      <c r="T269" s="2">
        <f>VLOOKUP(T$266,AURORA!$C$3:$AC$460,$B269-2020,FALSE)</f>
        <v>244.60120000000001</v>
      </c>
      <c r="U269" s="2">
        <f>VLOOKUP(U$266,AURORA!$C$3:$AC$460,$B269-2020,FALSE)</f>
        <v>568.08339999999998</v>
      </c>
      <c r="V269" s="2">
        <f>VLOOKUP(V$266,AURORA!$C$3:$AC$460,$B269-2020,FALSE)</f>
        <v>618.16030000000001</v>
      </c>
      <c r="W269" s="2">
        <f>VLOOKUP(W$266,AURORA!$C$3:$AC$460,$B269-2020,FALSE)</f>
        <v>36.983879999999999</v>
      </c>
      <c r="X269" s="2">
        <f>VLOOKUP(X$266,AURORA!$C$3:$AC$460,$B269-2020,FALSE)</f>
        <v>357.04739999999998</v>
      </c>
      <c r="Y269" s="2">
        <f>VLOOKUP(Y$266,AURORA!$C$3:$AC$460,$B269-2020,FALSE)</f>
        <v>607.04840000000002</v>
      </c>
      <c r="Z269" s="2">
        <f>VLOOKUP(Z$266,AURORA!$C$3:$AC$460,$B269-2020,FALSE)</f>
        <v>3.717581</v>
      </c>
      <c r="AA269" s="2">
        <f>VLOOKUP(AA$266,AURORA!$C$3:$AC$460,$B269-2020,FALSE)</f>
        <v>62.113959999999999</v>
      </c>
      <c r="AB269" s="2">
        <f>VLOOKUP(AB$266,AURORA!$C$3:$AC$460,$B269-2020,FALSE)</f>
        <v>292.10489999999999</v>
      </c>
    </row>
    <row r="270" spans="2:28" x14ac:dyDescent="0.35">
      <c r="B270">
        <v>2024</v>
      </c>
      <c r="C270">
        <v>2024</v>
      </c>
      <c r="D270" s="2">
        <f t="shared" si="11"/>
        <v>354.23360000000002</v>
      </c>
      <c r="E270" s="2">
        <f t="shared" si="12"/>
        <v>614.10109999999997</v>
      </c>
      <c r="F270" s="2">
        <f t="shared" si="13"/>
        <v>244.50059999999999</v>
      </c>
      <c r="G270" s="2">
        <f t="shared" si="14"/>
        <v>1296.8768659999998</v>
      </c>
      <c r="H270" s="2"/>
      <c r="I270" s="2"/>
      <c r="J270" s="2"/>
      <c r="K270" s="2"/>
      <c r="L270" s="2"/>
      <c r="M270" s="2"/>
      <c r="N270" s="2">
        <f t="shared" si="15"/>
        <v>1365.7714000000001</v>
      </c>
      <c r="O270" s="2">
        <f t="shared" si="16"/>
        <v>334.21339999999998</v>
      </c>
      <c r="P270" s="2"/>
      <c r="Q270" s="2">
        <f t="shared" si="17"/>
        <v>4209.6969659999995</v>
      </c>
      <c r="S270" s="2">
        <f>VLOOKUP(S$266,AURORA!$C$3:$AC$460,$B270-2020,FALSE)</f>
        <v>1228.578</v>
      </c>
      <c r="T270" s="2">
        <f>VLOOKUP(T$266,AURORA!$C$3:$AC$460,$B270-2020,FALSE)</f>
        <v>244.50059999999999</v>
      </c>
      <c r="U270" s="2">
        <f>VLOOKUP(U$266,AURORA!$C$3:$AC$460,$B270-2020,FALSE)</f>
        <v>687.5711</v>
      </c>
      <c r="V270" s="2">
        <f>VLOOKUP(V$266,AURORA!$C$3:$AC$460,$B270-2020,FALSE)</f>
        <v>616.49239999999998</v>
      </c>
      <c r="W270" s="2">
        <f>VLOOKUP(W$266,AURORA!$C$3:$AC$460,$B270-2020,FALSE)</f>
        <v>63.02955</v>
      </c>
      <c r="X270" s="2">
        <f>VLOOKUP(X$266,AURORA!$C$3:$AC$460,$B270-2020,FALSE)</f>
        <v>354.23360000000002</v>
      </c>
      <c r="Y270" s="2">
        <f>VLOOKUP(Y$266,AURORA!$C$3:$AC$460,$B270-2020,FALSE)</f>
        <v>614.10109999999997</v>
      </c>
      <c r="Z270" s="2">
        <f>VLOOKUP(Z$266,AURORA!$C$3:$AC$460,$B270-2020,FALSE)</f>
        <v>5.2693159999999999</v>
      </c>
      <c r="AA270" s="2">
        <f>VLOOKUP(AA$266,AURORA!$C$3:$AC$460,$B270-2020,FALSE)</f>
        <v>61.707900000000002</v>
      </c>
      <c r="AB270" s="2">
        <f>VLOOKUP(AB$266,AURORA!$C$3:$AC$460,$B270-2020,FALSE)</f>
        <v>334.21339999999998</v>
      </c>
    </row>
    <row r="271" spans="2:28" x14ac:dyDescent="0.35">
      <c r="B271">
        <v>2025</v>
      </c>
      <c r="C271">
        <v>2025</v>
      </c>
      <c r="D271" s="2">
        <f t="shared" si="11"/>
        <v>301.57940000000002</v>
      </c>
      <c r="E271" s="2">
        <f t="shared" si="12"/>
        <v>633.64229999999998</v>
      </c>
      <c r="F271" s="2">
        <f t="shared" si="13"/>
        <v>244.60120000000001</v>
      </c>
      <c r="G271" s="2">
        <f t="shared" si="14"/>
        <v>1246.719681</v>
      </c>
      <c r="H271" s="2"/>
      <c r="I271" s="2"/>
      <c r="J271" s="2"/>
      <c r="K271" s="2"/>
      <c r="L271" s="2"/>
      <c r="M271" s="2"/>
      <c r="N271" s="2">
        <f t="shared" si="15"/>
        <v>1464.0649900000001</v>
      </c>
      <c r="O271" s="2">
        <f t="shared" si="16"/>
        <v>345.1472</v>
      </c>
      <c r="P271" s="2"/>
      <c r="Q271" s="2">
        <f t="shared" si="17"/>
        <v>4235.7547710000008</v>
      </c>
      <c r="S271" s="2">
        <f>VLOOKUP(S$266,AURORA!$C$3:$AC$460,$B271-2020,FALSE)</f>
        <v>1160.931</v>
      </c>
      <c r="T271" s="2">
        <f>VLOOKUP(T$266,AURORA!$C$3:$AC$460,$B271-2020,FALSE)</f>
        <v>244.60120000000001</v>
      </c>
      <c r="U271" s="2">
        <f>VLOOKUP(U$266,AURORA!$C$3:$AC$460,$B271-2020,FALSE)</f>
        <v>788.76739999999995</v>
      </c>
      <c r="V271" s="2">
        <f>VLOOKUP(V$266,AURORA!$C$3:$AC$460,$B271-2020,FALSE)</f>
        <v>613.62210000000005</v>
      </c>
      <c r="W271" s="2">
        <f>VLOOKUP(W$266,AURORA!$C$3:$AC$460,$B271-2020,FALSE)</f>
        <v>82.092860000000002</v>
      </c>
      <c r="X271" s="2">
        <f>VLOOKUP(X$266,AURORA!$C$3:$AC$460,$B271-2020,FALSE)</f>
        <v>301.57940000000002</v>
      </c>
      <c r="Y271" s="2">
        <f>VLOOKUP(Y$266,AURORA!$C$3:$AC$460,$B271-2020,FALSE)</f>
        <v>633.64229999999998</v>
      </c>
      <c r="Z271" s="2">
        <f>VLOOKUP(Z$266,AURORA!$C$3:$AC$460,$B271-2020,FALSE)</f>
        <v>3.695821</v>
      </c>
      <c r="AA271" s="2">
        <f>VLOOKUP(AA$266,AURORA!$C$3:$AC$460,$B271-2020,FALSE)</f>
        <v>61.675490000000003</v>
      </c>
      <c r="AB271" s="2">
        <f>VLOOKUP(AB$266,AURORA!$C$3:$AC$460,$B271-2020,FALSE)</f>
        <v>345.1472</v>
      </c>
    </row>
    <row r="272" spans="2:28" x14ac:dyDescent="0.35">
      <c r="B272">
        <v>2026</v>
      </c>
      <c r="C272">
        <v>2026</v>
      </c>
      <c r="D272" s="2">
        <f t="shared" si="11"/>
        <v>0</v>
      </c>
      <c r="E272" s="2">
        <f t="shared" si="12"/>
        <v>643.95209999999997</v>
      </c>
      <c r="F272" s="2">
        <f t="shared" si="13"/>
        <v>244.60120000000001</v>
      </c>
      <c r="G272" s="2">
        <f t="shared" si="14"/>
        <v>1512.969433</v>
      </c>
      <c r="H272" s="2"/>
      <c r="I272" s="2"/>
      <c r="J272" s="2"/>
      <c r="K272" s="2"/>
      <c r="L272" s="2"/>
      <c r="M272" s="2"/>
      <c r="N272" s="2">
        <f t="shared" si="15"/>
        <v>1555.11374</v>
      </c>
      <c r="O272" s="2">
        <f t="shared" si="16"/>
        <v>377.92669999999998</v>
      </c>
      <c r="P272" s="2"/>
      <c r="Q272" s="2">
        <f t="shared" si="17"/>
        <v>4334.5631729999996</v>
      </c>
      <c r="S272" s="2">
        <f>VLOOKUP(S$266,AURORA!$C$3:$AC$460,$B272-2020,FALSE)</f>
        <v>1406.395</v>
      </c>
      <c r="T272" s="2">
        <f>VLOOKUP(T$266,AURORA!$C$3:$AC$460,$B272-2020,FALSE)</f>
        <v>244.60120000000001</v>
      </c>
      <c r="U272" s="2">
        <f>VLOOKUP(U$266,AURORA!$C$3:$AC$460,$B272-2020,FALSE)</f>
        <v>880.68190000000004</v>
      </c>
      <c r="V272" s="2">
        <f>VLOOKUP(V$266,AURORA!$C$3:$AC$460,$B272-2020,FALSE)</f>
        <v>612.61069999999995</v>
      </c>
      <c r="W272" s="2">
        <f>VLOOKUP(W$266,AURORA!$C$3:$AC$460,$B272-2020,FALSE)</f>
        <v>103.18510000000001</v>
      </c>
      <c r="X272" s="2">
        <f>VLOOKUP(X$266,AURORA!$C$3:$AC$460,$B272-2020,FALSE)</f>
        <v>0</v>
      </c>
      <c r="Y272" s="2">
        <f>VLOOKUP(Y$266,AURORA!$C$3:$AC$460,$B272-2020,FALSE)</f>
        <v>643.95209999999997</v>
      </c>
      <c r="Z272" s="2">
        <f>VLOOKUP(Z$266,AURORA!$C$3:$AC$460,$B272-2020,FALSE)</f>
        <v>3.3893330000000002</v>
      </c>
      <c r="AA272" s="2">
        <f>VLOOKUP(AA$266,AURORA!$C$3:$AC$460,$B272-2020,FALSE)</f>
        <v>61.82114</v>
      </c>
      <c r="AB272" s="2">
        <f>VLOOKUP(AB$266,AURORA!$C$3:$AC$460,$B272-2020,FALSE)</f>
        <v>377.92669999999998</v>
      </c>
    </row>
    <row r="273" spans="2:28" x14ac:dyDescent="0.35">
      <c r="B273">
        <v>2027</v>
      </c>
      <c r="C273">
        <v>2027</v>
      </c>
      <c r="D273" s="2">
        <f t="shared" si="11"/>
        <v>0</v>
      </c>
      <c r="E273" s="2">
        <f t="shared" si="12"/>
        <v>661.99030000000005</v>
      </c>
      <c r="F273" s="2">
        <f t="shared" si="13"/>
        <v>244.60120000000001</v>
      </c>
      <c r="G273" s="2">
        <f t="shared" si="14"/>
        <v>1494.5187720000001</v>
      </c>
      <c r="H273" s="2"/>
      <c r="I273" s="2"/>
      <c r="J273" s="2"/>
      <c r="K273" s="2"/>
      <c r="L273" s="2"/>
      <c r="M273" s="2"/>
      <c r="N273" s="2">
        <f t="shared" si="15"/>
        <v>1649.0223900000001</v>
      </c>
      <c r="O273" s="2">
        <f t="shared" si="16"/>
        <v>435.55689999999998</v>
      </c>
      <c r="P273" s="2"/>
      <c r="Q273" s="2">
        <f t="shared" si="17"/>
        <v>4485.6895619999996</v>
      </c>
      <c r="S273" s="2">
        <f>VLOOKUP(S$266,AURORA!$C$3:$AC$460,$B273-2020,FALSE)</f>
        <v>1355.3679999999999</v>
      </c>
      <c r="T273" s="2">
        <f>VLOOKUP(T$266,AURORA!$C$3:$AC$460,$B273-2020,FALSE)</f>
        <v>244.60120000000001</v>
      </c>
      <c r="U273" s="2">
        <f>VLOOKUP(U$266,AURORA!$C$3:$AC$460,$B273-2020,FALSE)</f>
        <v>978.22090000000003</v>
      </c>
      <c r="V273" s="2">
        <f>VLOOKUP(V$266,AURORA!$C$3:$AC$460,$B273-2020,FALSE)</f>
        <v>609.13660000000004</v>
      </c>
      <c r="W273" s="2">
        <f>VLOOKUP(W$266,AURORA!$C$3:$AC$460,$B273-2020,FALSE)</f>
        <v>136.38460000000001</v>
      </c>
      <c r="X273" s="2">
        <f>VLOOKUP(X$266,AURORA!$C$3:$AC$460,$B273-2020,FALSE)</f>
        <v>0</v>
      </c>
      <c r="Y273" s="2">
        <f>VLOOKUP(Y$266,AURORA!$C$3:$AC$460,$B273-2020,FALSE)</f>
        <v>661.99030000000005</v>
      </c>
      <c r="Z273" s="2">
        <f>VLOOKUP(Z$266,AURORA!$C$3:$AC$460,$B273-2020,FALSE)</f>
        <v>2.7661720000000001</v>
      </c>
      <c r="AA273" s="2">
        <f>VLOOKUP(AA$266,AURORA!$C$3:$AC$460,$B273-2020,FALSE)</f>
        <v>61.66489</v>
      </c>
      <c r="AB273" s="2">
        <f>VLOOKUP(AB$266,AURORA!$C$3:$AC$460,$B273-2020,FALSE)</f>
        <v>435.55689999999998</v>
      </c>
    </row>
    <row r="274" spans="2:28" x14ac:dyDescent="0.35">
      <c r="B274">
        <v>2028</v>
      </c>
      <c r="C274">
        <v>2028</v>
      </c>
      <c r="D274" s="2">
        <f t="shared" si="11"/>
        <v>0</v>
      </c>
      <c r="E274" s="2">
        <f t="shared" si="12"/>
        <v>670.57809999999995</v>
      </c>
      <c r="F274" s="2">
        <f t="shared" si="13"/>
        <v>244.50059999999999</v>
      </c>
      <c r="G274" s="2">
        <f t="shared" si="14"/>
        <v>1535.6498319999998</v>
      </c>
      <c r="H274" s="2"/>
      <c r="I274" s="2"/>
      <c r="J274" s="2"/>
      <c r="K274" s="2"/>
      <c r="L274" s="2"/>
      <c r="M274" s="2"/>
      <c r="N274" s="2">
        <f t="shared" si="15"/>
        <v>1749.8903599999999</v>
      </c>
      <c r="O274" s="2">
        <f t="shared" si="16"/>
        <v>493.41809999999998</v>
      </c>
      <c r="P274" s="2"/>
      <c r="Q274" s="2">
        <f t="shared" si="17"/>
        <v>4694.0369919999994</v>
      </c>
      <c r="S274" s="2">
        <f>VLOOKUP(S$266,AURORA!$C$3:$AC$460,$B274-2020,FALSE)</f>
        <v>1389.7629999999999</v>
      </c>
      <c r="T274" s="2">
        <f>VLOOKUP(T$266,AURORA!$C$3:$AC$460,$B274-2020,FALSE)</f>
        <v>244.50059999999999</v>
      </c>
      <c r="U274" s="2">
        <f>VLOOKUP(U$266,AURORA!$C$3:$AC$460,$B274-2020,FALSE)</f>
        <v>1081.3820000000001</v>
      </c>
      <c r="V274" s="2">
        <f>VLOOKUP(V$266,AURORA!$C$3:$AC$460,$B274-2020,FALSE)</f>
        <v>607.0258</v>
      </c>
      <c r="W274" s="2">
        <f>VLOOKUP(W$266,AURORA!$C$3:$AC$460,$B274-2020,FALSE)</f>
        <v>144.3896</v>
      </c>
      <c r="X274" s="2">
        <f>VLOOKUP(X$266,AURORA!$C$3:$AC$460,$B274-2020,FALSE)</f>
        <v>0</v>
      </c>
      <c r="Y274" s="2">
        <f>VLOOKUP(Y$266,AURORA!$C$3:$AC$460,$B274-2020,FALSE)</f>
        <v>670.57809999999995</v>
      </c>
      <c r="Z274" s="2">
        <f>VLOOKUP(Z$266,AURORA!$C$3:$AC$460,$B274-2020,FALSE)</f>
        <v>1.4972319999999999</v>
      </c>
      <c r="AA274" s="2">
        <f>VLOOKUP(AA$266,AURORA!$C$3:$AC$460,$B274-2020,FALSE)</f>
        <v>61.482559999999999</v>
      </c>
      <c r="AB274" s="2">
        <f>VLOOKUP(AB$266,AURORA!$C$3:$AC$460,$B274-2020,FALSE)</f>
        <v>493.41809999999998</v>
      </c>
    </row>
    <row r="275" spans="2:28" x14ac:dyDescent="0.35">
      <c r="B275">
        <v>2029</v>
      </c>
      <c r="C275">
        <v>2029</v>
      </c>
      <c r="D275" s="2">
        <f t="shared" si="11"/>
        <v>0</v>
      </c>
      <c r="E275" s="2">
        <f t="shared" si="12"/>
        <v>690.41319999999996</v>
      </c>
      <c r="F275" s="2">
        <f t="shared" si="13"/>
        <v>244.60120000000001</v>
      </c>
      <c r="G275" s="2">
        <f t="shared" si="14"/>
        <v>1500.3281379999999</v>
      </c>
      <c r="H275" s="2"/>
      <c r="I275" s="2"/>
      <c r="J275" s="2"/>
      <c r="K275" s="2"/>
      <c r="L275" s="2"/>
      <c r="M275" s="2"/>
      <c r="N275" s="2">
        <f t="shared" si="15"/>
        <v>1848.4238399999999</v>
      </c>
      <c r="O275" s="2">
        <f t="shared" si="16"/>
        <v>564.84349999999995</v>
      </c>
      <c r="P275" s="2"/>
      <c r="Q275" s="2">
        <f t="shared" si="17"/>
        <v>4848.6098780000002</v>
      </c>
      <c r="S275" s="2">
        <f>VLOOKUP(S$266,AURORA!$C$3:$AC$460,$B275-2020,FALSE)</f>
        <v>1353.5039999999999</v>
      </c>
      <c r="T275" s="2">
        <f>VLOOKUP(T$266,AURORA!$C$3:$AC$460,$B275-2020,FALSE)</f>
        <v>244.60120000000001</v>
      </c>
      <c r="U275" s="2">
        <f>VLOOKUP(U$266,AURORA!$C$3:$AC$460,$B275-2020,FALSE)</f>
        <v>1175.848</v>
      </c>
      <c r="V275" s="2">
        <f>VLOOKUP(V$266,AURORA!$C$3:$AC$460,$B275-2020,FALSE)</f>
        <v>611.21100000000001</v>
      </c>
      <c r="W275" s="2">
        <f>VLOOKUP(W$266,AURORA!$C$3:$AC$460,$B275-2020,FALSE)</f>
        <v>145.68549999999999</v>
      </c>
      <c r="X275" s="2">
        <f>VLOOKUP(X$266,AURORA!$C$3:$AC$460,$B275-2020,FALSE)</f>
        <v>0</v>
      </c>
      <c r="Y275" s="2">
        <f>VLOOKUP(Y$266,AURORA!$C$3:$AC$460,$B275-2020,FALSE)</f>
        <v>690.41319999999996</v>
      </c>
      <c r="Z275" s="2">
        <f>VLOOKUP(Z$266,AURORA!$C$3:$AC$460,$B275-2020,FALSE)</f>
        <v>1.138638</v>
      </c>
      <c r="AA275" s="2">
        <f>VLOOKUP(AA$266,AURORA!$C$3:$AC$460,$B275-2020,FALSE)</f>
        <v>61.364840000000001</v>
      </c>
      <c r="AB275" s="2">
        <f>VLOOKUP(AB$266,AURORA!$C$3:$AC$460,$B275-2020,FALSE)</f>
        <v>564.84349999999995</v>
      </c>
    </row>
    <row r="276" spans="2:28" x14ac:dyDescent="0.35">
      <c r="B276">
        <v>2030</v>
      </c>
      <c r="C276">
        <v>2030</v>
      </c>
      <c r="D276" s="2">
        <f t="shared" si="11"/>
        <v>0</v>
      </c>
      <c r="E276" s="2">
        <f t="shared" si="12"/>
        <v>691.09960000000001</v>
      </c>
      <c r="F276" s="2">
        <f t="shared" si="13"/>
        <v>244.60120000000001</v>
      </c>
      <c r="G276" s="2">
        <f t="shared" si="14"/>
        <v>1476.7850951000003</v>
      </c>
      <c r="H276" s="2"/>
      <c r="I276" s="2"/>
      <c r="J276" s="2"/>
      <c r="K276" s="2"/>
      <c r="L276" s="2"/>
      <c r="M276" s="2"/>
      <c r="N276" s="2">
        <f t="shared" si="15"/>
        <v>1915.5102899999999</v>
      </c>
      <c r="O276" s="2">
        <f t="shared" si="16"/>
        <v>630.98270000000002</v>
      </c>
      <c r="P276" s="2"/>
      <c r="Q276" s="2">
        <f t="shared" si="17"/>
        <v>4958.9788851000012</v>
      </c>
      <c r="S276" s="2">
        <f>VLOOKUP(S$266,AURORA!$C$3:$AC$460,$B276-2020,FALSE)</f>
        <v>1312.2070000000001</v>
      </c>
      <c r="T276" s="2">
        <f>VLOOKUP(T$266,AURORA!$C$3:$AC$460,$B276-2020,FALSE)</f>
        <v>244.60120000000001</v>
      </c>
      <c r="U276" s="2">
        <f>VLOOKUP(U$266,AURORA!$C$3:$AC$460,$B276-2020,FALSE)</f>
        <v>1265.8219999999999</v>
      </c>
      <c r="V276" s="2">
        <f>VLOOKUP(V$266,AURORA!$C$3:$AC$460,$B276-2020,FALSE)</f>
        <v>589.15800000000002</v>
      </c>
      <c r="W276" s="2">
        <f>VLOOKUP(W$266,AURORA!$C$3:$AC$460,$B276-2020,FALSE)</f>
        <v>164.02850000000001</v>
      </c>
      <c r="X276" s="2">
        <f>VLOOKUP(X$266,AURORA!$C$3:$AC$460,$B276-2020,FALSE)</f>
        <v>0</v>
      </c>
      <c r="Y276" s="2">
        <f>VLOOKUP(Y$266,AURORA!$C$3:$AC$460,$B276-2020,FALSE)</f>
        <v>691.09960000000001</v>
      </c>
      <c r="Z276" s="2">
        <f>VLOOKUP(Z$266,AURORA!$C$3:$AC$460,$B276-2020,FALSE)</f>
        <v>0.5495951</v>
      </c>
      <c r="AA276" s="2">
        <f>VLOOKUP(AA$266,AURORA!$C$3:$AC$460,$B276-2020,FALSE)</f>
        <v>60.530290000000001</v>
      </c>
      <c r="AB276" s="2">
        <f>VLOOKUP(AB$266,AURORA!$C$3:$AC$460,$B276-2020,FALSE)</f>
        <v>630.98270000000002</v>
      </c>
    </row>
    <row r="277" spans="2:28" x14ac:dyDescent="0.35">
      <c r="B277">
        <v>2031</v>
      </c>
      <c r="C277">
        <v>2031</v>
      </c>
      <c r="D277" s="2">
        <f t="shared" si="11"/>
        <v>0</v>
      </c>
      <c r="E277" s="2">
        <f t="shared" si="12"/>
        <v>703.88930000000005</v>
      </c>
      <c r="F277" s="2">
        <f t="shared" si="13"/>
        <v>244.60120000000001</v>
      </c>
      <c r="G277" s="2">
        <f t="shared" si="14"/>
        <v>1523.607426</v>
      </c>
      <c r="H277" s="2"/>
      <c r="I277" s="2"/>
      <c r="J277" s="2"/>
      <c r="K277" s="2"/>
      <c r="L277" s="2"/>
      <c r="M277" s="2"/>
      <c r="N277" s="2">
        <f t="shared" si="15"/>
        <v>1991.72524</v>
      </c>
      <c r="O277" s="2">
        <f t="shared" si="16"/>
        <v>688.19489999999996</v>
      </c>
      <c r="P277" s="2"/>
      <c r="Q277" s="2">
        <f t="shared" si="17"/>
        <v>5152.0180660000005</v>
      </c>
      <c r="S277" s="2">
        <f>VLOOKUP(S$266,AURORA!$C$3:$AC$460,$B277-2020,FALSE)</f>
        <v>1353.126</v>
      </c>
      <c r="T277" s="2">
        <f>VLOOKUP(T$266,AURORA!$C$3:$AC$460,$B277-2020,FALSE)</f>
        <v>244.60120000000001</v>
      </c>
      <c r="U277" s="2">
        <f>VLOOKUP(U$266,AURORA!$C$3:$AC$460,$B277-2020,FALSE)</f>
        <v>1349.0029999999999</v>
      </c>
      <c r="V277" s="2">
        <f>VLOOKUP(V$266,AURORA!$C$3:$AC$460,$B277-2020,FALSE)</f>
        <v>582.27329999999995</v>
      </c>
      <c r="W277" s="2">
        <f>VLOOKUP(W$266,AURORA!$C$3:$AC$460,$B277-2020,FALSE)</f>
        <v>169.32839999999999</v>
      </c>
      <c r="X277" s="2">
        <f>VLOOKUP(X$266,AURORA!$C$3:$AC$460,$B277-2020,FALSE)</f>
        <v>0</v>
      </c>
      <c r="Y277" s="2">
        <f>VLOOKUP(Y$266,AURORA!$C$3:$AC$460,$B277-2020,FALSE)</f>
        <v>703.88930000000005</v>
      </c>
      <c r="Z277" s="2">
        <f>VLOOKUP(Z$266,AURORA!$C$3:$AC$460,$B277-2020,FALSE)</f>
        <v>1.1530260000000001</v>
      </c>
      <c r="AA277" s="2">
        <f>VLOOKUP(AA$266,AURORA!$C$3:$AC$460,$B277-2020,FALSE)</f>
        <v>60.44894</v>
      </c>
      <c r="AB277" s="2">
        <f>VLOOKUP(AB$266,AURORA!$C$3:$AC$460,$B277-2020,FALSE)</f>
        <v>688.19489999999996</v>
      </c>
    </row>
    <row r="278" spans="2:28" x14ac:dyDescent="0.35">
      <c r="B278">
        <v>2032</v>
      </c>
      <c r="C278">
        <v>2032</v>
      </c>
      <c r="D278" s="2">
        <f t="shared" si="11"/>
        <v>0</v>
      </c>
      <c r="E278" s="2">
        <f t="shared" si="12"/>
        <v>719.98140000000001</v>
      </c>
      <c r="F278" s="2">
        <f t="shared" si="13"/>
        <v>244.50059999999999</v>
      </c>
      <c r="G278" s="2">
        <f t="shared" si="14"/>
        <v>1496.2675939999999</v>
      </c>
      <c r="H278" s="2"/>
      <c r="I278" s="2"/>
      <c r="J278" s="2"/>
      <c r="K278" s="2"/>
      <c r="L278" s="2"/>
      <c r="M278" s="2"/>
      <c r="N278" s="2">
        <f t="shared" si="15"/>
        <v>2098.98326</v>
      </c>
      <c r="O278" s="2">
        <f t="shared" si="16"/>
        <v>748.56200000000001</v>
      </c>
      <c r="P278" s="2"/>
      <c r="Q278" s="2">
        <f t="shared" si="17"/>
        <v>5308.2948539999998</v>
      </c>
      <c r="S278" s="2">
        <f>VLOOKUP(S$266,AURORA!$C$3:$AC$460,$B278-2020,FALSE)</f>
        <v>1337.3119999999999</v>
      </c>
      <c r="T278" s="2">
        <f>VLOOKUP(T$266,AURORA!$C$3:$AC$460,$B278-2020,FALSE)</f>
        <v>244.50059999999999</v>
      </c>
      <c r="U278" s="2">
        <f>VLOOKUP(U$266,AURORA!$C$3:$AC$460,$B278-2020,FALSE)</f>
        <v>1440.7719999999999</v>
      </c>
      <c r="V278" s="2">
        <f>VLOOKUP(V$266,AURORA!$C$3:$AC$460,$B278-2020,FALSE)</f>
        <v>597.27229999999997</v>
      </c>
      <c r="W278" s="2">
        <f>VLOOKUP(W$266,AURORA!$C$3:$AC$460,$B278-2020,FALSE)</f>
        <v>157.6533</v>
      </c>
      <c r="X278" s="2">
        <f>VLOOKUP(X$266,AURORA!$C$3:$AC$460,$B278-2020,FALSE)</f>
        <v>0</v>
      </c>
      <c r="Y278" s="2">
        <f>VLOOKUP(Y$266,AURORA!$C$3:$AC$460,$B278-2020,FALSE)</f>
        <v>719.98140000000001</v>
      </c>
      <c r="Z278" s="2">
        <f>VLOOKUP(Z$266,AURORA!$C$3:$AC$460,$B278-2020,FALSE)</f>
        <v>1.3022940000000001</v>
      </c>
      <c r="AA278" s="2">
        <f>VLOOKUP(AA$266,AURORA!$C$3:$AC$460,$B278-2020,FALSE)</f>
        <v>60.938960000000002</v>
      </c>
      <c r="AB278" s="2">
        <f>VLOOKUP(AB$266,AURORA!$C$3:$AC$460,$B278-2020,FALSE)</f>
        <v>748.56200000000001</v>
      </c>
    </row>
    <row r="279" spans="2:28" x14ac:dyDescent="0.35">
      <c r="B279">
        <v>2033</v>
      </c>
      <c r="C279">
        <v>2033</v>
      </c>
      <c r="D279" s="2">
        <f t="shared" si="11"/>
        <v>0</v>
      </c>
      <c r="E279" s="2">
        <f t="shared" si="12"/>
        <v>729.79420000000005</v>
      </c>
      <c r="F279" s="2">
        <f t="shared" si="13"/>
        <v>244.60120000000001</v>
      </c>
      <c r="G279" s="2">
        <f t="shared" si="14"/>
        <v>1483.9633040000001</v>
      </c>
      <c r="H279" s="2"/>
      <c r="I279" s="2"/>
      <c r="J279" s="2"/>
      <c r="K279" s="2"/>
      <c r="L279" s="2"/>
      <c r="M279" s="2"/>
      <c r="N279" s="2">
        <f t="shared" si="15"/>
        <v>2152.1720200000004</v>
      </c>
      <c r="O279" s="2">
        <f t="shared" si="16"/>
        <v>782.92499999999995</v>
      </c>
      <c r="P279" s="2"/>
      <c r="Q279" s="2">
        <f t="shared" si="17"/>
        <v>5393.4557240000004</v>
      </c>
      <c r="S279" s="2">
        <f>VLOOKUP(S$266,AURORA!$C$3:$AC$460,$B279-2020,FALSE)</f>
        <v>1313.4639999999999</v>
      </c>
      <c r="T279" s="2">
        <f>VLOOKUP(T$266,AURORA!$C$3:$AC$460,$B279-2020,FALSE)</f>
        <v>244.60120000000001</v>
      </c>
      <c r="U279" s="2">
        <f>VLOOKUP(U$266,AURORA!$C$3:$AC$460,$B279-2020,FALSE)</f>
        <v>1503.008</v>
      </c>
      <c r="V279" s="2">
        <f>VLOOKUP(V$266,AURORA!$C$3:$AC$460,$B279-2020,FALSE)</f>
        <v>588.33969999999999</v>
      </c>
      <c r="W279" s="2">
        <f>VLOOKUP(W$266,AURORA!$C$3:$AC$460,$B279-2020,FALSE)</f>
        <v>169.2867</v>
      </c>
      <c r="X279" s="2">
        <f>VLOOKUP(X$266,AURORA!$C$3:$AC$460,$B279-2020,FALSE)</f>
        <v>0</v>
      </c>
      <c r="Y279" s="2">
        <f>VLOOKUP(Y$266,AURORA!$C$3:$AC$460,$B279-2020,FALSE)</f>
        <v>729.79420000000005</v>
      </c>
      <c r="Z279" s="2">
        <f>VLOOKUP(Z$266,AURORA!$C$3:$AC$460,$B279-2020,FALSE)</f>
        <v>1.212604</v>
      </c>
      <c r="AA279" s="2">
        <f>VLOOKUP(AA$266,AURORA!$C$3:$AC$460,$B279-2020,FALSE)</f>
        <v>60.82432</v>
      </c>
      <c r="AB279" s="2">
        <f>VLOOKUP(AB$266,AURORA!$C$3:$AC$460,$B279-2020,FALSE)</f>
        <v>782.92499999999995</v>
      </c>
    </row>
    <row r="280" spans="2:28" x14ac:dyDescent="0.35">
      <c r="B280">
        <v>2034</v>
      </c>
      <c r="C280">
        <v>2034</v>
      </c>
      <c r="D280" s="2">
        <f t="shared" si="11"/>
        <v>0</v>
      </c>
      <c r="E280" s="2">
        <f t="shared" si="12"/>
        <v>737.92330000000004</v>
      </c>
      <c r="F280" s="2">
        <f t="shared" si="13"/>
        <v>244.60120000000001</v>
      </c>
      <c r="G280" s="2">
        <f t="shared" si="14"/>
        <v>1471.537497</v>
      </c>
      <c r="H280" s="2"/>
      <c r="I280" s="2"/>
      <c r="J280" s="2"/>
      <c r="K280" s="2"/>
      <c r="L280" s="2"/>
      <c r="M280" s="2"/>
      <c r="N280" s="2">
        <f t="shared" si="15"/>
        <v>2235.2922100000001</v>
      </c>
      <c r="O280" s="2">
        <f t="shared" si="16"/>
        <v>811.51409999999998</v>
      </c>
      <c r="P280" s="2"/>
      <c r="Q280" s="2">
        <f t="shared" si="17"/>
        <v>5500.8683070000006</v>
      </c>
      <c r="S280" s="2">
        <f>VLOOKUP(S$266,AURORA!$C$3:$AC$460,$B280-2020,FALSE)</f>
        <v>1299.431</v>
      </c>
      <c r="T280" s="2">
        <f>VLOOKUP(T$266,AURORA!$C$3:$AC$460,$B280-2020,FALSE)</f>
        <v>244.60120000000001</v>
      </c>
      <c r="U280" s="2">
        <f>VLOOKUP(U$266,AURORA!$C$3:$AC$460,$B280-2020,FALSE)</f>
        <v>1582.3440000000001</v>
      </c>
      <c r="V280" s="2">
        <f>VLOOKUP(V$266,AURORA!$C$3:$AC$460,$B280-2020,FALSE)</f>
        <v>592.26700000000005</v>
      </c>
      <c r="W280" s="2">
        <f>VLOOKUP(W$266,AURORA!$C$3:$AC$460,$B280-2020,FALSE)</f>
        <v>171.0112</v>
      </c>
      <c r="X280" s="2">
        <f>VLOOKUP(X$266,AURORA!$C$3:$AC$460,$B280-2020,FALSE)</f>
        <v>0</v>
      </c>
      <c r="Y280" s="2">
        <f>VLOOKUP(Y$266,AURORA!$C$3:$AC$460,$B280-2020,FALSE)</f>
        <v>737.92330000000004</v>
      </c>
      <c r="Z280" s="2">
        <f>VLOOKUP(Z$266,AURORA!$C$3:$AC$460,$B280-2020,FALSE)</f>
        <v>1.095297</v>
      </c>
      <c r="AA280" s="2">
        <f>VLOOKUP(AA$266,AURORA!$C$3:$AC$460,$B280-2020,FALSE)</f>
        <v>60.68121</v>
      </c>
      <c r="AB280" s="2">
        <f>VLOOKUP(AB$266,AURORA!$C$3:$AC$460,$B280-2020,FALSE)</f>
        <v>811.51409999999998</v>
      </c>
    </row>
    <row r="281" spans="2:28" x14ac:dyDescent="0.35">
      <c r="B281">
        <v>2035</v>
      </c>
      <c r="C281">
        <v>2035</v>
      </c>
      <c r="D281" s="2">
        <f t="shared" si="11"/>
        <v>0</v>
      </c>
      <c r="E281" s="2">
        <f t="shared" si="12"/>
        <v>751.26829999999995</v>
      </c>
      <c r="F281" s="2">
        <f t="shared" si="13"/>
        <v>244.60120000000001</v>
      </c>
      <c r="G281" s="2">
        <f t="shared" si="14"/>
        <v>1507.8289844000001</v>
      </c>
      <c r="H281" s="2"/>
      <c r="I281" s="2"/>
      <c r="J281" s="2"/>
      <c r="K281" s="2"/>
      <c r="L281" s="2"/>
      <c r="M281" s="2"/>
      <c r="N281" s="2">
        <f t="shared" si="15"/>
        <v>2342.7009600000001</v>
      </c>
      <c r="O281" s="2">
        <f t="shared" si="16"/>
        <v>838.77909999999997</v>
      </c>
      <c r="P281" s="2"/>
      <c r="Q281" s="2">
        <f t="shared" si="17"/>
        <v>5685.1785443999997</v>
      </c>
      <c r="S281" s="2">
        <f>VLOOKUP(S$266,AURORA!$C$3:$AC$460,$B281-2020,FALSE)</f>
        <v>1316.019</v>
      </c>
      <c r="T281" s="2">
        <f>VLOOKUP(T$266,AURORA!$C$3:$AC$460,$B281-2020,FALSE)</f>
        <v>244.60120000000001</v>
      </c>
      <c r="U281" s="2">
        <f>VLOOKUP(U$266,AURORA!$C$3:$AC$460,$B281-2020,FALSE)</f>
        <v>1687.6030000000001</v>
      </c>
      <c r="V281" s="2">
        <f>VLOOKUP(V$266,AURORA!$C$3:$AC$460,$B281-2020,FALSE)</f>
        <v>594.68240000000003</v>
      </c>
      <c r="W281" s="2">
        <f>VLOOKUP(W$266,AURORA!$C$3:$AC$460,$B281-2020,FALSE)</f>
        <v>191.16900000000001</v>
      </c>
      <c r="X281" s="2">
        <f>VLOOKUP(X$266,AURORA!$C$3:$AC$460,$B281-2020,FALSE)</f>
        <v>0</v>
      </c>
      <c r="Y281" s="2">
        <f>VLOOKUP(Y$266,AURORA!$C$3:$AC$460,$B281-2020,FALSE)</f>
        <v>751.26829999999995</v>
      </c>
      <c r="Z281" s="2">
        <f>VLOOKUP(Z$266,AURORA!$C$3:$AC$460,$B281-2020,FALSE)</f>
        <v>0.64098440000000001</v>
      </c>
      <c r="AA281" s="2">
        <f>VLOOKUP(AA$266,AURORA!$C$3:$AC$460,$B281-2020,FALSE)</f>
        <v>60.415559999999999</v>
      </c>
      <c r="AB281" s="2">
        <f>VLOOKUP(AB$266,AURORA!$C$3:$AC$460,$B281-2020,FALSE)</f>
        <v>838.77909999999997</v>
      </c>
    </row>
    <row r="282" spans="2:28" x14ac:dyDescent="0.35">
      <c r="B282">
        <v>2036</v>
      </c>
      <c r="C282">
        <v>2036</v>
      </c>
      <c r="D282" s="2">
        <f t="shared" si="11"/>
        <v>0</v>
      </c>
      <c r="E282" s="2">
        <f t="shared" si="12"/>
        <v>756.00620000000004</v>
      </c>
      <c r="F282" s="2">
        <f t="shared" si="13"/>
        <v>244.50059999999999</v>
      </c>
      <c r="G282" s="2">
        <f t="shared" si="14"/>
        <v>1428.1684700999999</v>
      </c>
      <c r="H282" s="2"/>
      <c r="I282" s="2"/>
      <c r="J282" s="2"/>
      <c r="K282" s="2"/>
      <c r="L282" s="2"/>
      <c r="M282" s="2"/>
      <c r="N282" s="2">
        <f t="shared" si="15"/>
        <v>2360.8909399999998</v>
      </c>
      <c r="O282" s="2">
        <f t="shared" si="16"/>
        <v>854.22339999999997</v>
      </c>
      <c r="P282" s="2"/>
      <c r="Q282" s="2">
        <f t="shared" si="17"/>
        <v>5643.7896100999997</v>
      </c>
      <c r="S282" s="2">
        <f>VLOOKUP(S$266,AURORA!$C$3:$AC$460,$B282-2020,FALSE)</f>
        <v>1243.9169999999999</v>
      </c>
      <c r="T282" s="2">
        <f>VLOOKUP(T$266,AURORA!$C$3:$AC$460,$B282-2020,FALSE)</f>
        <v>244.50059999999999</v>
      </c>
      <c r="U282" s="2">
        <f>VLOOKUP(U$266,AURORA!$C$3:$AC$460,$B282-2020,FALSE)</f>
        <v>1704.296</v>
      </c>
      <c r="V282" s="2">
        <f>VLOOKUP(V$266,AURORA!$C$3:$AC$460,$B282-2020,FALSE)</f>
        <v>596.27859999999998</v>
      </c>
      <c r="W282" s="2">
        <f>VLOOKUP(W$266,AURORA!$C$3:$AC$460,$B282-2020,FALSE)</f>
        <v>184.0051</v>
      </c>
      <c r="X282" s="2">
        <f>VLOOKUP(X$266,AURORA!$C$3:$AC$460,$B282-2020,FALSE)</f>
        <v>0</v>
      </c>
      <c r="Y282" s="2">
        <f>VLOOKUP(Y$266,AURORA!$C$3:$AC$460,$B282-2020,FALSE)</f>
        <v>756.00620000000004</v>
      </c>
      <c r="Z282" s="2">
        <f>VLOOKUP(Z$266,AURORA!$C$3:$AC$460,$B282-2020,FALSE)</f>
        <v>0.24637010000000001</v>
      </c>
      <c r="AA282" s="2">
        <f>VLOOKUP(AA$266,AURORA!$C$3:$AC$460,$B282-2020,FALSE)</f>
        <v>60.316339999999997</v>
      </c>
      <c r="AB282" s="2">
        <f>VLOOKUP(AB$266,AURORA!$C$3:$AC$460,$B282-2020,FALSE)</f>
        <v>854.22339999999997</v>
      </c>
    </row>
    <row r="283" spans="2:28" x14ac:dyDescent="0.35">
      <c r="B283">
        <v>2037</v>
      </c>
      <c r="C283">
        <v>2037</v>
      </c>
      <c r="D283" s="2">
        <f t="shared" si="11"/>
        <v>0</v>
      </c>
      <c r="E283" s="2">
        <f t="shared" si="12"/>
        <v>766.38459999999998</v>
      </c>
      <c r="F283" s="2">
        <f t="shared" si="13"/>
        <v>244.60120000000001</v>
      </c>
      <c r="G283" s="2">
        <f t="shared" si="14"/>
        <v>1429.1221057000002</v>
      </c>
      <c r="H283" s="2"/>
      <c r="I283" s="2"/>
      <c r="J283" s="2"/>
      <c r="K283" s="2"/>
      <c r="L283" s="2"/>
      <c r="M283" s="2"/>
      <c r="N283" s="2">
        <f t="shared" si="15"/>
        <v>2413.4450000000002</v>
      </c>
      <c r="O283" s="2">
        <f t="shared" si="16"/>
        <v>870.14</v>
      </c>
      <c r="P283" s="2"/>
      <c r="Q283" s="2">
        <f t="shared" si="17"/>
        <v>5723.6929057000007</v>
      </c>
      <c r="S283" s="2">
        <f>VLOOKUP(S$266,AURORA!$C$3:$AC$460,$B283-2020,FALSE)</f>
        <v>1235.1590000000001</v>
      </c>
      <c r="T283" s="2">
        <f>VLOOKUP(T$266,AURORA!$C$3:$AC$460,$B283-2020,FALSE)</f>
        <v>244.60120000000001</v>
      </c>
      <c r="U283" s="2">
        <f>VLOOKUP(U$266,AURORA!$C$3:$AC$460,$B283-2020,FALSE)</f>
        <v>1756.8589999999999</v>
      </c>
      <c r="V283" s="2">
        <f>VLOOKUP(V$266,AURORA!$C$3:$AC$460,$B283-2020,FALSE)</f>
        <v>596.29790000000003</v>
      </c>
      <c r="W283" s="2">
        <f>VLOOKUP(W$266,AURORA!$C$3:$AC$460,$B283-2020,FALSE)</f>
        <v>193.7885</v>
      </c>
      <c r="X283" s="2">
        <f>VLOOKUP(X$266,AURORA!$C$3:$AC$460,$B283-2020,FALSE)</f>
        <v>0</v>
      </c>
      <c r="Y283" s="2">
        <f>VLOOKUP(Y$266,AURORA!$C$3:$AC$460,$B283-2020,FALSE)</f>
        <v>766.38459999999998</v>
      </c>
      <c r="Z283" s="2">
        <f>VLOOKUP(Z$266,AURORA!$C$3:$AC$460,$B283-2020,FALSE)</f>
        <v>0.1746057</v>
      </c>
      <c r="AA283" s="2">
        <f>VLOOKUP(AA$266,AURORA!$C$3:$AC$460,$B283-2020,FALSE)</f>
        <v>60.2881</v>
      </c>
      <c r="AB283" s="2">
        <f>VLOOKUP(AB$266,AURORA!$C$3:$AC$460,$B283-2020,FALSE)</f>
        <v>870.14</v>
      </c>
    </row>
    <row r="284" spans="2:28" x14ac:dyDescent="0.35">
      <c r="B284">
        <v>2038</v>
      </c>
      <c r="C284">
        <v>2038</v>
      </c>
      <c r="D284" s="2">
        <f t="shared" si="11"/>
        <v>0</v>
      </c>
      <c r="E284" s="2">
        <f t="shared" si="12"/>
        <v>780.22850000000005</v>
      </c>
      <c r="F284" s="2">
        <f t="shared" si="13"/>
        <v>244.5967</v>
      </c>
      <c r="G284" s="2">
        <f t="shared" si="14"/>
        <v>1408.7307206</v>
      </c>
      <c r="H284" s="2"/>
      <c r="I284" s="2"/>
      <c r="J284" s="2"/>
      <c r="K284" s="2"/>
      <c r="L284" s="2"/>
      <c r="M284" s="2"/>
      <c r="N284" s="2">
        <f t="shared" si="15"/>
        <v>2487.78566</v>
      </c>
      <c r="O284" s="2">
        <f t="shared" si="16"/>
        <v>881.50130000000001</v>
      </c>
      <c r="P284" s="2"/>
      <c r="Q284" s="2">
        <f t="shared" si="17"/>
        <v>5802.8428805999993</v>
      </c>
      <c r="S284" s="2">
        <f>VLOOKUP(S$266,AURORA!$C$3:$AC$460,$B284-2020,FALSE)</f>
        <v>1202.123</v>
      </c>
      <c r="T284" s="2">
        <f>VLOOKUP(T$266,AURORA!$C$3:$AC$460,$B284-2020,FALSE)</f>
        <v>244.5967</v>
      </c>
      <c r="U284" s="2">
        <f>VLOOKUP(U$266,AURORA!$C$3:$AC$460,$B284-2020,FALSE)</f>
        <v>1835.499</v>
      </c>
      <c r="V284" s="2">
        <f>VLOOKUP(V$266,AURORA!$C$3:$AC$460,$B284-2020,FALSE)</f>
        <v>592.09550000000002</v>
      </c>
      <c r="W284" s="2">
        <f>VLOOKUP(W$266,AURORA!$C$3:$AC$460,$B284-2020,FALSE)</f>
        <v>206.49709999999999</v>
      </c>
      <c r="X284" s="2">
        <f>VLOOKUP(X$266,AURORA!$C$3:$AC$460,$B284-2020,FALSE)</f>
        <v>0</v>
      </c>
      <c r="Y284" s="2">
        <f>VLOOKUP(Y$266,AURORA!$C$3:$AC$460,$B284-2020,FALSE)</f>
        <v>780.22850000000005</v>
      </c>
      <c r="Z284" s="2">
        <f>VLOOKUP(Z$266,AURORA!$C$3:$AC$460,$B284-2020,FALSE)</f>
        <v>0.1106206</v>
      </c>
      <c r="AA284" s="2">
        <f>VLOOKUP(AA$266,AURORA!$C$3:$AC$460,$B284-2020,FALSE)</f>
        <v>60.191160000000004</v>
      </c>
      <c r="AB284" s="2">
        <f>VLOOKUP(AB$266,AURORA!$C$3:$AC$460,$B284-2020,FALSE)</f>
        <v>881.50130000000001</v>
      </c>
    </row>
    <row r="285" spans="2:28" x14ac:dyDescent="0.35">
      <c r="B285">
        <v>2039</v>
      </c>
      <c r="C285">
        <v>2039</v>
      </c>
      <c r="D285" s="2">
        <f t="shared" si="11"/>
        <v>0</v>
      </c>
      <c r="E285" s="2">
        <f t="shared" si="12"/>
        <v>793.16719999999998</v>
      </c>
      <c r="F285" s="2">
        <f t="shared" si="13"/>
        <v>244.58770000000001</v>
      </c>
      <c r="G285" s="2">
        <f t="shared" si="14"/>
        <v>1454.3277454500001</v>
      </c>
      <c r="H285" s="2"/>
      <c r="I285" s="2"/>
      <c r="J285" s="2"/>
      <c r="K285" s="2"/>
      <c r="L285" s="2"/>
      <c r="M285" s="2"/>
      <c r="N285" s="2">
        <f t="shared" si="15"/>
        <v>2515.50774</v>
      </c>
      <c r="O285" s="2">
        <f t="shared" si="16"/>
        <v>897.48429999999996</v>
      </c>
      <c r="P285" s="2"/>
      <c r="Q285" s="2">
        <f t="shared" si="17"/>
        <v>5905.0746854500003</v>
      </c>
      <c r="S285" s="2">
        <f>VLOOKUP(S$266,AURORA!$C$3:$AC$460,$B285-2020,FALSE)</f>
        <v>1245.624</v>
      </c>
      <c r="T285" s="2">
        <f>VLOOKUP(T$266,AURORA!$C$3:$AC$460,$B285-2020,FALSE)</f>
        <v>244.58770000000001</v>
      </c>
      <c r="U285" s="2">
        <f>VLOOKUP(U$266,AURORA!$C$3:$AC$460,$B285-2020,FALSE)</f>
        <v>1858.4590000000001</v>
      </c>
      <c r="V285" s="2">
        <f>VLOOKUP(V$266,AURORA!$C$3:$AC$460,$B285-2020,FALSE)</f>
        <v>596.8546</v>
      </c>
      <c r="W285" s="2">
        <f>VLOOKUP(W$266,AURORA!$C$3:$AC$460,$B285-2020,FALSE)</f>
        <v>208.6926</v>
      </c>
      <c r="X285" s="2">
        <f>VLOOKUP(X$266,AURORA!$C$3:$AC$460,$B285-2020,FALSE)</f>
        <v>0</v>
      </c>
      <c r="Y285" s="2">
        <f>VLOOKUP(Y$266,AURORA!$C$3:$AC$460,$B285-2020,FALSE)</f>
        <v>793.16719999999998</v>
      </c>
      <c r="Z285" s="2">
        <f>VLOOKUP(Z$266,AURORA!$C$3:$AC$460,$B285-2020,FALSE)</f>
        <v>1.1145449999999999E-2</v>
      </c>
      <c r="AA285" s="2">
        <f>VLOOKUP(AA$266,AURORA!$C$3:$AC$460,$B285-2020,FALSE)</f>
        <v>60.194139999999997</v>
      </c>
      <c r="AB285" s="2">
        <f>VLOOKUP(AB$266,AURORA!$C$3:$AC$460,$B285-2020,FALSE)</f>
        <v>897.48429999999996</v>
      </c>
    </row>
    <row r="286" spans="2:28" x14ac:dyDescent="0.35">
      <c r="B286">
        <v>2040</v>
      </c>
      <c r="C286">
        <v>2040</v>
      </c>
      <c r="D286" s="2">
        <f t="shared" si="11"/>
        <v>0</v>
      </c>
      <c r="E286" s="2">
        <f t="shared" si="12"/>
        <v>805.69359999999995</v>
      </c>
      <c r="F286" s="2">
        <f t="shared" si="13"/>
        <v>244.46899999999999</v>
      </c>
      <c r="G286" s="2">
        <f t="shared" si="14"/>
        <v>1427.7094</v>
      </c>
      <c r="H286" s="2"/>
      <c r="I286" s="2"/>
      <c r="J286" s="2"/>
      <c r="K286" s="2"/>
      <c r="L286" s="2"/>
      <c r="M286" s="2"/>
      <c r="N286" s="2">
        <f t="shared" si="15"/>
        <v>2582.4732200000003</v>
      </c>
      <c r="O286" s="2">
        <f t="shared" si="16"/>
        <v>908.25409999999999</v>
      </c>
      <c r="P286" s="2"/>
      <c r="Q286" s="2">
        <f t="shared" si="17"/>
        <v>5968.5993200000003</v>
      </c>
      <c r="S286" s="2">
        <f>VLOOKUP(S$266,AURORA!$C$3:$AC$460,$B286-2020,FALSE)</f>
        <v>1175.413</v>
      </c>
      <c r="T286" s="2">
        <f>VLOOKUP(T$266,AURORA!$C$3:$AC$460,$B286-2020,FALSE)</f>
        <v>244.46899999999999</v>
      </c>
      <c r="U286" s="2">
        <f>VLOOKUP(U$266,AURORA!$C$3:$AC$460,$B286-2020,FALSE)</f>
        <v>1918.096</v>
      </c>
      <c r="V286" s="2">
        <f>VLOOKUP(V$266,AURORA!$C$3:$AC$460,$B286-2020,FALSE)</f>
        <v>604.93920000000003</v>
      </c>
      <c r="W286" s="2">
        <f>VLOOKUP(W$266,AURORA!$C$3:$AC$460,$B286-2020,FALSE)</f>
        <v>252.29640000000001</v>
      </c>
      <c r="X286" s="2">
        <f>VLOOKUP(X$266,AURORA!$C$3:$AC$460,$B286-2020,FALSE)</f>
        <v>0</v>
      </c>
      <c r="Y286" s="2">
        <f>VLOOKUP(Y$266,AURORA!$C$3:$AC$460,$B286-2020,FALSE)</f>
        <v>805.69359999999995</v>
      </c>
      <c r="Z286" s="2">
        <f>VLOOKUP(Z$266,AURORA!$C$3:$AC$460,$B286-2020,FALSE)</f>
        <v>0</v>
      </c>
      <c r="AA286" s="2">
        <f>VLOOKUP(AA$266,AURORA!$C$3:$AC$460,$B286-2020,FALSE)</f>
        <v>59.438020000000002</v>
      </c>
      <c r="AB286" s="2">
        <f>VLOOKUP(AB$266,AURORA!$C$3:$AC$460,$B286-2020,FALSE)</f>
        <v>908.25409999999999</v>
      </c>
    </row>
    <row r="287" spans="2:28" x14ac:dyDescent="0.35">
      <c r="B287">
        <v>2041</v>
      </c>
      <c r="C287">
        <v>2041</v>
      </c>
      <c r="D287" s="2">
        <f t="shared" si="11"/>
        <v>0</v>
      </c>
      <c r="E287" s="2">
        <f t="shared" si="12"/>
        <v>817.08180000000004</v>
      </c>
      <c r="F287" s="2">
        <f t="shared" si="13"/>
        <v>244.5677</v>
      </c>
      <c r="G287" s="2">
        <f t="shared" si="14"/>
        <v>1401.4474</v>
      </c>
      <c r="H287" s="2"/>
      <c r="I287" s="2"/>
      <c r="J287" s="2"/>
      <c r="K287" s="2"/>
      <c r="L287" s="2"/>
      <c r="M287" s="2"/>
      <c r="N287" s="2">
        <f t="shared" si="15"/>
        <v>2638.8834700000002</v>
      </c>
      <c r="O287" s="2">
        <f t="shared" si="16"/>
        <v>912.67290000000003</v>
      </c>
      <c r="P287" s="2"/>
      <c r="Q287" s="2">
        <f t="shared" si="17"/>
        <v>6014.6532700000007</v>
      </c>
      <c r="S287" s="2">
        <f>VLOOKUP(S$266,AURORA!$C$3:$AC$460,$B287-2020,FALSE)</f>
        <v>1124.145</v>
      </c>
      <c r="T287" s="2">
        <f>VLOOKUP(T$266,AURORA!$C$3:$AC$460,$B287-2020,FALSE)</f>
        <v>244.5677</v>
      </c>
      <c r="U287" s="2">
        <f>VLOOKUP(U$266,AURORA!$C$3:$AC$460,$B287-2020,FALSE)</f>
        <v>1978.144</v>
      </c>
      <c r="V287" s="2">
        <f>VLOOKUP(V$266,AURORA!$C$3:$AC$460,$B287-2020,FALSE)</f>
        <v>601.61329999999998</v>
      </c>
      <c r="W287" s="2">
        <f>VLOOKUP(W$266,AURORA!$C$3:$AC$460,$B287-2020,FALSE)</f>
        <v>277.30239999999998</v>
      </c>
      <c r="X287" s="2">
        <f>VLOOKUP(X$266,AURORA!$C$3:$AC$460,$B287-2020,FALSE)</f>
        <v>0</v>
      </c>
      <c r="Y287" s="2">
        <f>VLOOKUP(Y$266,AURORA!$C$3:$AC$460,$B287-2020,FALSE)</f>
        <v>817.08180000000004</v>
      </c>
      <c r="Z287" s="2">
        <f>VLOOKUP(Z$266,AURORA!$C$3:$AC$460,$B287-2020,FALSE)</f>
        <v>0</v>
      </c>
      <c r="AA287" s="2">
        <f>VLOOKUP(AA$266,AURORA!$C$3:$AC$460,$B287-2020,FALSE)</f>
        <v>59.126170000000002</v>
      </c>
      <c r="AB287" s="2">
        <f>VLOOKUP(AB$266,AURORA!$C$3:$AC$460,$B287-2020,FALSE)</f>
        <v>912.67290000000003</v>
      </c>
    </row>
    <row r="288" spans="2:28" x14ac:dyDescent="0.35">
      <c r="B288">
        <v>2042</v>
      </c>
      <c r="C288">
        <v>2042</v>
      </c>
      <c r="D288" s="2">
        <f t="shared" si="11"/>
        <v>0</v>
      </c>
      <c r="E288" s="2">
        <f t="shared" si="12"/>
        <v>825.30179999999996</v>
      </c>
      <c r="F288" s="2">
        <f t="shared" si="13"/>
        <v>244.5573</v>
      </c>
      <c r="G288" s="2">
        <f t="shared" si="14"/>
        <v>1415.8126</v>
      </c>
      <c r="H288" s="2"/>
      <c r="I288" s="2"/>
      <c r="J288" s="2"/>
      <c r="K288" s="2"/>
      <c r="L288" s="2"/>
      <c r="M288" s="2"/>
      <c r="N288" s="2">
        <f t="shared" si="15"/>
        <v>2653.9924800000003</v>
      </c>
      <c r="O288" s="2">
        <f t="shared" si="16"/>
        <v>918.44809999999995</v>
      </c>
      <c r="P288" s="2"/>
      <c r="Q288" s="2">
        <f t="shared" si="17"/>
        <v>6058.1122799999994</v>
      </c>
      <c r="S288" s="2">
        <f>VLOOKUP(S$266,AURORA!$C$3:$AC$460,$B288-2020,FALSE)</f>
        <v>1133.1769999999999</v>
      </c>
      <c r="T288" s="2">
        <f>VLOOKUP(T$266,AURORA!$C$3:$AC$460,$B288-2020,FALSE)</f>
        <v>244.5573</v>
      </c>
      <c r="U288" s="2">
        <f>VLOOKUP(U$266,AURORA!$C$3:$AC$460,$B288-2020,FALSE)</f>
        <v>1992.1410000000001</v>
      </c>
      <c r="V288" s="2">
        <f>VLOOKUP(V$266,AURORA!$C$3:$AC$460,$B288-2020,FALSE)</f>
        <v>602.92610000000002</v>
      </c>
      <c r="W288" s="2">
        <f>VLOOKUP(W$266,AURORA!$C$3:$AC$460,$B288-2020,FALSE)</f>
        <v>282.63560000000001</v>
      </c>
      <c r="X288" s="2">
        <f>VLOOKUP(X$266,AURORA!$C$3:$AC$460,$B288-2020,FALSE)</f>
        <v>0</v>
      </c>
      <c r="Y288" s="2">
        <f>VLOOKUP(Y$266,AURORA!$C$3:$AC$460,$B288-2020,FALSE)</f>
        <v>825.30179999999996</v>
      </c>
      <c r="Z288" s="2">
        <f>VLOOKUP(Z$266,AURORA!$C$3:$AC$460,$B288-2020,FALSE)</f>
        <v>0</v>
      </c>
      <c r="AA288" s="2">
        <f>VLOOKUP(AA$266,AURORA!$C$3:$AC$460,$B288-2020,FALSE)</f>
        <v>58.925379999999997</v>
      </c>
      <c r="AB288" s="2">
        <f>VLOOKUP(AB$266,AURORA!$C$3:$AC$460,$B288-2020,FALSE)</f>
        <v>918.44809999999995</v>
      </c>
    </row>
    <row r="289" spans="2:28" x14ac:dyDescent="0.35">
      <c r="B289">
        <v>2043</v>
      </c>
      <c r="C289">
        <v>2043</v>
      </c>
      <c r="D289" s="2">
        <f t="shared" si="11"/>
        <v>0</v>
      </c>
      <c r="E289" s="2">
        <f t="shared" si="12"/>
        <v>832.50300000000004</v>
      </c>
      <c r="F289" s="2">
        <f t="shared" si="13"/>
        <v>244.5557</v>
      </c>
      <c r="G289" s="2">
        <f t="shared" si="14"/>
        <v>1429.7461000000001</v>
      </c>
      <c r="H289" s="2"/>
      <c r="I289" s="2"/>
      <c r="J289" s="2"/>
      <c r="K289" s="2"/>
      <c r="L289" s="2"/>
      <c r="M289" s="2"/>
      <c r="N289" s="2">
        <f t="shared" si="15"/>
        <v>2661.7860999999998</v>
      </c>
      <c r="O289" s="2">
        <f t="shared" si="16"/>
        <v>914.12940000000003</v>
      </c>
      <c r="P289" s="2"/>
      <c r="Q289" s="2">
        <f t="shared" si="17"/>
        <v>6082.720299999999</v>
      </c>
      <c r="S289" s="2">
        <f>VLOOKUP(S$266,AURORA!$C$3:$AC$460,$B289-2020,FALSE)</f>
        <v>1117.768</v>
      </c>
      <c r="T289" s="2">
        <f>VLOOKUP(T$266,AURORA!$C$3:$AC$460,$B289-2020,FALSE)</f>
        <v>244.5557</v>
      </c>
      <c r="U289" s="2">
        <f>VLOOKUP(U$266,AURORA!$C$3:$AC$460,$B289-2020,FALSE)</f>
        <v>1999.155</v>
      </c>
      <c r="V289" s="2">
        <f>VLOOKUP(V$266,AURORA!$C$3:$AC$460,$B289-2020,FALSE)</f>
        <v>603.7921</v>
      </c>
      <c r="W289" s="2">
        <f>VLOOKUP(W$266,AURORA!$C$3:$AC$460,$B289-2020,FALSE)</f>
        <v>311.97809999999998</v>
      </c>
      <c r="X289" s="2">
        <f>VLOOKUP(X$266,AURORA!$C$3:$AC$460,$B289-2020,FALSE)</f>
        <v>0</v>
      </c>
      <c r="Y289" s="2">
        <f>VLOOKUP(Y$266,AURORA!$C$3:$AC$460,$B289-2020,FALSE)</f>
        <v>832.50300000000004</v>
      </c>
      <c r="Z289" s="2">
        <f>VLOOKUP(Z$266,AURORA!$C$3:$AC$460,$B289-2020,FALSE)</f>
        <v>0</v>
      </c>
      <c r="AA289" s="2">
        <f>VLOOKUP(AA$266,AURORA!$C$3:$AC$460,$B289-2020,FALSE)</f>
        <v>58.838999999999999</v>
      </c>
      <c r="AB289" s="2">
        <f>VLOOKUP(AB$266,AURORA!$C$3:$AC$460,$B289-2020,FALSE)</f>
        <v>914.12940000000003</v>
      </c>
    </row>
    <row r="290" spans="2:28" x14ac:dyDescent="0.35">
      <c r="B290">
        <v>2044</v>
      </c>
      <c r="C290">
        <v>2044</v>
      </c>
      <c r="D290" s="2">
        <f t="shared" si="11"/>
        <v>0</v>
      </c>
      <c r="E290" s="2">
        <f t="shared" si="12"/>
        <v>850.55349999999999</v>
      </c>
      <c r="F290" s="2">
        <f t="shared" si="13"/>
        <v>244.4616</v>
      </c>
      <c r="G290" s="2">
        <f t="shared" si="14"/>
        <v>1368.2366999999999</v>
      </c>
      <c r="H290" s="2"/>
      <c r="I290" s="2"/>
      <c r="J290" s="2"/>
      <c r="K290" s="2"/>
      <c r="L290" s="2"/>
      <c r="M290" s="2"/>
      <c r="N290" s="2">
        <f t="shared" si="15"/>
        <v>2723.3489200000004</v>
      </c>
      <c r="O290" s="2">
        <f t="shared" si="16"/>
        <v>929.52250000000004</v>
      </c>
      <c r="P290" s="2"/>
      <c r="Q290" s="2">
        <f t="shared" si="17"/>
        <v>6116.1232200000004</v>
      </c>
      <c r="S290" s="2">
        <f>VLOOKUP(S$266,AURORA!$C$3:$AC$460,$B290-2020,FALSE)</f>
        <v>1044.982</v>
      </c>
      <c r="T290" s="2">
        <f>VLOOKUP(T$266,AURORA!$C$3:$AC$460,$B290-2020,FALSE)</f>
        <v>244.4616</v>
      </c>
      <c r="U290" s="2">
        <f>VLOOKUP(U$266,AURORA!$C$3:$AC$460,$B290-2020,FALSE)</f>
        <v>2063.337</v>
      </c>
      <c r="V290" s="2">
        <f>VLOOKUP(V$266,AURORA!$C$3:$AC$460,$B290-2020,FALSE)</f>
        <v>601.12040000000002</v>
      </c>
      <c r="W290" s="2">
        <f>VLOOKUP(W$266,AURORA!$C$3:$AC$460,$B290-2020,FALSE)</f>
        <v>323.25470000000001</v>
      </c>
      <c r="X290" s="2">
        <f>VLOOKUP(X$266,AURORA!$C$3:$AC$460,$B290-2020,FALSE)</f>
        <v>0</v>
      </c>
      <c r="Y290" s="2">
        <f>VLOOKUP(Y$266,AURORA!$C$3:$AC$460,$B290-2020,FALSE)</f>
        <v>850.55349999999999</v>
      </c>
      <c r="Z290" s="2">
        <f>VLOOKUP(Z$266,AURORA!$C$3:$AC$460,$B290-2020,FALSE)</f>
        <v>0</v>
      </c>
      <c r="AA290" s="2">
        <f>VLOOKUP(AA$266,AURORA!$C$3:$AC$460,$B290-2020,FALSE)</f>
        <v>58.89152</v>
      </c>
      <c r="AB290" s="2">
        <f>VLOOKUP(AB$266,AURORA!$C$3:$AC$460,$B290-2020,FALSE)</f>
        <v>929.52250000000004</v>
      </c>
    </row>
    <row r="291" spans="2:28" x14ac:dyDescent="0.35">
      <c r="B291">
        <v>2045</v>
      </c>
      <c r="C291">
        <v>2045</v>
      </c>
      <c r="D291" s="2">
        <f>X291</f>
        <v>0</v>
      </c>
      <c r="E291" s="2">
        <f>Y291</f>
        <v>857.87300000000005</v>
      </c>
      <c r="F291" s="2">
        <f>T291</f>
        <v>244.55099999999999</v>
      </c>
      <c r="G291" s="2">
        <f>S291+W291+Z291</f>
        <v>1432.1367999999998</v>
      </c>
      <c r="H291" s="2"/>
      <c r="I291" s="2"/>
      <c r="J291" s="2"/>
      <c r="K291" s="2"/>
      <c r="L291" s="2"/>
      <c r="M291" s="2"/>
      <c r="N291" s="2">
        <f t="shared" si="15"/>
        <v>2765.8696999999997</v>
      </c>
      <c r="O291" s="2">
        <f>AB291</f>
        <v>958.29819999999995</v>
      </c>
      <c r="P291" s="2"/>
      <c r="Q291" s="2">
        <f t="shared" si="17"/>
        <v>6258.7286999999997</v>
      </c>
      <c r="S291" s="2">
        <f>VLOOKUP(S$266,AURORA!$C$3:$AC$460,$B291-2020,FALSE)</f>
        <v>1052.2739999999999</v>
      </c>
      <c r="T291" s="2">
        <f>VLOOKUP(T$266,AURORA!$C$3:$AC$460,$B291-2020,FALSE)</f>
        <v>244.55099999999999</v>
      </c>
      <c r="U291" s="2">
        <f>VLOOKUP(U$266,AURORA!$C$3:$AC$460,$B291-2020,FALSE)</f>
        <v>2105.087</v>
      </c>
      <c r="V291" s="2">
        <f>VLOOKUP(V$266,AURORA!$C$3:$AC$460,$B291-2020,FALSE)</f>
        <v>602.20830000000001</v>
      </c>
      <c r="W291" s="2">
        <f>VLOOKUP(W$266,AURORA!$C$3:$AC$460,$B291-2020,FALSE)</f>
        <v>379.86279999999999</v>
      </c>
      <c r="X291" s="2">
        <f>VLOOKUP(X$266,AURORA!$C$3:$AC$460,$B291-2020,FALSE)</f>
        <v>0</v>
      </c>
      <c r="Y291" s="2">
        <f>VLOOKUP(Y$266,AURORA!$C$3:$AC$460,$B291-2020,FALSE)</f>
        <v>857.87300000000005</v>
      </c>
      <c r="Z291" s="2">
        <f>VLOOKUP(Z$266,AURORA!$C$3:$AC$460,$B291-2020,FALSE)</f>
        <v>0</v>
      </c>
      <c r="AA291" s="2">
        <f>VLOOKUP(AA$266,AURORA!$C$3:$AC$460,$B291-2020,FALSE)</f>
        <v>58.574399999999997</v>
      </c>
      <c r="AB291" s="2">
        <f>VLOOKUP(AB$266,AURORA!$C$3:$AC$460,$B291-2020,FALSE)</f>
        <v>958.29819999999995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35"/>
  <cols>
    <col min="2" max="2" width="5" bestFit="1" customWidth="1"/>
    <col min="3" max="3" width="11.265625" bestFit="1" customWidth="1"/>
    <col min="4" max="23" width="11.265625" customWidth="1"/>
  </cols>
  <sheetData>
    <row r="1" spans="1:23" s="3" customFormat="1" ht="41.25" customHeight="1" x14ac:dyDescent="0.35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35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35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35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35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35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35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35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35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35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35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35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35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35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35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35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35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35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35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35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35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35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35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35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35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35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35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35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35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35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35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35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35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35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35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35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35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35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35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35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35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35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35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35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35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35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35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35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35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35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35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35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35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35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35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35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35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35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35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35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35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35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35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35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35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35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35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35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35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35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35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35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35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35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35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35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35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35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35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35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35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35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35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35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35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35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35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35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35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35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35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35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35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35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35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35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35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35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35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35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35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35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35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35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35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35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35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35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35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35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35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35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35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35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35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35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35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35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35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35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35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35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35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35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35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35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35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35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35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35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35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35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35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35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35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35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35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35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35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35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35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35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35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35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35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35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35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35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35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35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35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35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35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35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35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35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35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35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35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35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35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35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35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35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35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35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35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35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35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35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35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35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35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35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35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35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35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35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35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35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35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35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35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35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35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35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35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35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35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35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35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35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35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35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35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35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35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35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35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35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35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35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35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35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35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35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35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35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35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35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35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35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35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35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35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35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35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35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35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35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35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35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35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35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35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35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35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35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35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35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35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35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35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35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35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35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35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35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35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35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35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35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35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35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35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35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35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35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35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35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35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35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35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35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35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35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35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35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35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35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35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35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35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35">
      <c r="B268">
        <v>2022</v>
      </c>
      <c r="C268">
        <v>2022</v>
      </c>
      <c r="D268" s="2"/>
      <c r="E268" s="2">
        <f t="shared" ref="E268:E291" si="11">AC268</f>
        <v>32.301279999999998</v>
      </c>
      <c r="F268" s="2">
        <f t="shared" ref="F268:F291" si="12">X268</f>
        <v>3523.116</v>
      </c>
      <c r="G268" s="2">
        <f t="shared" ref="G268:G291" si="13">W268+Y268+AB268</f>
        <v>2029.826448</v>
      </c>
      <c r="H268" s="2"/>
      <c r="I268" s="2">
        <f t="shared" ref="I268:I291" si="14">AD268</f>
        <v>78.453630000000004</v>
      </c>
      <c r="J268" s="2"/>
      <c r="K268" s="2"/>
      <c r="L268" s="2"/>
      <c r="M268" s="2"/>
      <c r="N268" s="2">
        <f t="shared" ref="N268:N291" si="15">Z268+AA268</f>
        <v>260.10275000000001</v>
      </c>
      <c r="O268" s="2">
        <f t="shared" ref="O268:O291" si="16">AF268</f>
        <v>1191.6220000000001</v>
      </c>
      <c r="P268" s="2"/>
      <c r="Q268" s="2">
        <f t="shared" ref="Q268:Q291" si="17">SUM(D268:P268)</f>
        <v>7115.4221080000007</v>
      </c>
      <c r="R268" s="6">
        <f t="shared" ref="R268:R291" si="18">F268+H268+I268+J268+M268+N268+O268+P268</f>
        <v>5053.2943800000003</v>
      </c>
      <c r="S268" s="6">
        <v>5737.6001232857179</v>
      </c>
      <c r="T268" s="4">
        <f t="shared" ref="T268:T291" si="19">R268/S268</f>
        <v>0.88073310642397296</v>
      </c>
      <c r="U268" s="4"/>
      <c r="V268" s="4"/>
      <c r="W268" s="2">
        <f>VLOOKUP(W$266,AURORA!$C$3:$AC$460,$B268-2020,FALSE)</f>
        <v>2027.8230000000001</v>
      </c>
      <c r="X268" s="2">
        <f>VLOOKUP(X$266,AURORA!$C$3:$AC$460,$B268-2020,FALSE)</f>
        <v>3523.116</v>
      </c>
      <c r="Y268" s="2">
        <f>VLOOKUP(Y$266,AURORA!$C$3:$AC$460,$B268-2020,FALSE)</f>
        <v>2.0034480000000001</v>
      </c>
      <c r="Z268" s="2">
        <f>VLOOKUP(Z$266,AURORA!$C$3:$AC$460,$B268-2020,FALSE)</f>
        <v>244.68979999999999</v>
      </c>
      <c r="AA268" s="2">
        <f>VLOOKUP(AA$266,AURORA!$C$3:$AC$460,$B268-2020,FALSE)</f>
        <v>15.41295</v>
      </c>
      <c r="AB268" s="2">
        <f>VLOOKUP(AB$266,AURORA!$C$3:$AC$460,$B268-2020,FALSE)</f>
        <v>0</v>
      </c>
      <c r="AC268" s="2">
        <f>VLOOKUP(AC$266,AURORA!$C$3:$AC$460,$B268-2020,FALSE)</f>
        <v>32.301279999999998</v>
      </c>
      <c r="AD268" s="2">
        <f>VLOOKUP(AD$266,AURORA!$C$3:$AC$460,$B268-2020,FALSE)</f>
        <v>78.453630000000004</v>
      </c>
      <c r="AE268" s="2">
        <f>VLOOKUP(AE$266,AURORA!$C$3:$AC$460,$B268-2020,FALSE)</f>
        <v>0</v>
      </c>
      <c r="AF268" s="2">
        <f>VLOOKUP(AF$266,AURORA!$C$3:$AC$460,$B268-2020,FALSE)</f>
        <v>1191.6220000000001</v>
      </c>
      <c r="AG268" s="2"/>
    </row>
    <row r="269" spans="2:33" x14ac:dyDescent="0.35">
      <c r="B269">
        <v>2023</v>
      </c>
      <c r="C269">
        <v>2023</v>
      </c>
      <c r="D269" s="2"/>
      <c r="E269" s="2">
        <f t="shared" si="11"/>
        <v>32.30809</v>
      </c>
      <c r="F269" s="2">
        <f t="shared" si="12"/>
        <v>3523.116</v>
      </c>
      <c r="G269" s="2">
        <f t="shared" si="13"/>
        <v>1996.0030694</v>
      </c>
      <c r="H269" s="2"/>
      <c r="I269" s="2">
        <f t="shared" si="14"/>
        <v>78.814790000000002</v>
      </c>
      <c r="J269" s="2"/>
      <c r="K269" s="2"/>
      <c r="L269" s="2"/>
      <c r="M269" s="2"/>
      <c r="N269" s="2">
        <f t="shared" si="15"/>
        <v>326.37182000000001</v>
      </c>
      <c r="O269" s="2">
        <f t="shared" si="16"/>
        <v>1213.376</v>
      </c>
      <c r="P269" s="2"/>
      <c r="Q269" s="2">
        <f t="shared" si="17"/>
        <v>7169.989769400001</v>
      </c>
      <c r="R269" s="6">
        <f t="shared" si="18"/>
        <v>5141.6786099999999</v>
      </c>
      <c r="S269" s="6">
        <v>5764.6123751286968</v>
      </c>
      <c r="T269" s="4">
        <f t="shared" si="19"/>
        <v>0.89193830832124432</v>
      </c>
      <c r="U269" s="4"/>
      <c r="V269" s="4"/>
      <c r="W269" s="2">
        <f>VLOOKUP(W$266,AURORA!$C$3:$AC$460,$B269-2020,FALSE)</f>
        <v>1995.979</v>
      </c>
      <c r="X269" s="2">
        <f>VLOOKUP(X$266,AURORA!$C$3:$AC$460,$B269-2020,FALSE)</f>
        <v>3523.116</v>
      </c>
      <c r="Y269" s="2">
        <f>VLOOKUP(Y$266,AURORA!$C$3:$AC$460,$B269-2020,FALSE)</f>
        <v>2.4069400000000001E-2</v>
      </c>
      <c r="Z269" s="2">
        <f>VLOOKUP(Z$266,AURORA!$C$3:$AC$460,$B269-2020,FALSE)</f>
        <v>310.947</v>
      </c>
      <c r="AA269" s="2">
        <f>VLOOKUP(AA$266,AURORA!$C$3:$AC$460,$B269-2020,FALSE)</f>
        <v>15.42482</v>
      </c>
      <c r="AB269" s="2">
        <f>VLOOKUP(AB$266,AURORA!$C$3:$AC$460,$B269-2020,FALSE)</f>
        <v>0</v>
      </c>
      <c r="AC269" s="2">
        <f>VLOOKUP(AC$266,AURORA!$C$3:$AC$460,$B269-2020,FALSE)</f>
        <v>32.30809</v>
      </c>
      <c r="AD269" s="2">
        <f>VLOOKUP(AD$266,AURORA!$C$3:$AC$460,$B269-2020,FALSE)</f>
        <v>78.814790000000002</v>
      </c>
      <c r="AE269" s="2">
        <f>VLOOKUP(AE$266,AURORA!$C$3:$AC$460,$B269-2020,FALSE)</f>
        <v>0</v>
      </c>
      <c r="AF269" s="2">
        <f>VLOOKUP(AF$266,AURORA!$C$3:$AC$460,$B269-2020,FALSE)</f>
        <v>1213.376</v>
      </c>
      <c r="AG269" s="2"/>
    </row>
    <row r="270" spans="2:33" x14ac:dyDescent="0.35">
      <c r="B270">
        <v>2024</v>
      </c>
      <c r="C270">
        <v>2024</v>
      </c>
      <c r="D270" s="2"/>
      <c r="E270" s="2">
        <f t="shared" si="11"/>
        <v>37.409239999999997</v>
      </c>
      <c r="F270" s="2">
        <f t="shared" si="12"/>
        <v>3523.482</v>
      </c>
      <c r="G270" s="2">
        <f t="shared" si="13"/>
        <v>1885.6780870800001</v>
      </c>
      <c r="H270" s="2"/>
      <c r="I270" s="2">
        <f t="shared" si="14"/>
        <v>77.364159999999998</v>
      </c>
      <c r="J270" s="2"/>
      <c r="K270" s="2"/>
      <c r="L270" s="2"/>
      <c r="M270" s="2"/>
      <c r="N270" s="2">
        <f t="shared" si="15"/>
        <v>384.31262000000004</v>
      </c>
      <c r="O270" s="2">
        <f t="shared" si="16"/>
        <v>1229.9179999999999</v>
      </c>
      <c r="P270" s="2"/>
      <c r="Q270" s="2">
        <f t="shared" si="17"/>
        <v>7138.1641070799997</v>
      </c>
      <c r="R270" s="6">
        <f t="shared" si="18"/>
        <v>5215.0767800000003</v>
      </c>
      <c r="S270" s="6">
        <v>5791.751798913594</v>
      </c>
      <c r="T270" s="4">
        <f t="shared" si="19"/>
        <v>0.9004316761257336</v>
      </c>
      <c r="U270" s="4"/>
      <c r="V270" s="4"/>
      <c r="W270" s="2">
        <f>VLOOKUP(W$266,AURORA!$C$3:$AC$460,$B270-2020,FALSE)</f>
        <v>1885.6110000000001</v>
      </c>
      <c r="X270" s="2">
        <f>VLOOKUP(X$266,AURORA!$C$3:$AC$460,$B270-2020,FALSE)</f>
        <v>3523.482</v>
      </c>
      <c r="Y270" s="2">
        <f>VLOOKUP(Y$266,AURORA!$C$3:$AC$460,$B270-2020,FALSE)</f>
        <v>6.7087079999999993E-2</v>
      </c>
      <c r="Z270" s="2">
        <f>VLOOKUP(Z$266,AURORA!$C$3:$AC$460,$B270-2020,FALSE)</f>
        <v>368.88080000000002</v>
      </c>
      <c r="AA270" s="2">
        <f>VLOOKUP(AA$266,AURORA!$C$3:$AC$460,$B270-2020,FALSE)</f>
        <v>15.43182</v>
      </c>
      <c r="AB270" s="2">
        <f>VLOOKUP(AB$266,AURORA!$C$3:$AC$460,$B270-2020,FALSE)</f>
        <v>0</v>
      </c>
      <c r="AC270" s="2">
        <f>VLOOKUP(AC$266,AURORA!$C$3:$AC$460,$B270-2020,FALSE)</f>
        <v>37.409239999999997</v>
      </c>
      <c r="AD270" s="2">
        <f>VLOOKUP(AD$266,AURORA!$C$3:$AC$460,$B270-2020,FALSE)</f>
        <v>77.364159999999998</v>
      </c>
      <c r="AE270" s="2">
        <f>VLOOKUP(AE$266,AURORA!$C$3:$AC$460,$B270-2020,FALSE)</f>
        <v>0</v>
      </c>
      <c r="AF270" s="2">
        <f>VLOOKUP(AF$266,AURORA!$C$3:$AC$460,$B270-2020,FALSE)</f>
        <v>1229.9179999999999</v>
      </c>
      <c r="AG270" s="2"/>
    </row>
    <row r="271" spans="2:33" x14ac:dyDescent="0.35">
      <c r="B271">
        <v>2025</v>
      </c>
      <c r="C271">
        <v>2025</v>
      </c>
      <c r="D271" s="2"/>
      <c r="E271" s="2">
        <f t="shared" si="11"/>
        <v>48.520229999999998</v>
      </c>
      <c r="F271" s="2">
        <f t="shared" si="12"/>
        <v>3523.116</v>
      </c>
      <c r="G271" s="2">
        <f t="shared" si="13"/>
        <v>1731.7335181000001</v>
      </c>
      <c r="H271" s="2"/>
      <c r="I271" s="2">
        <f t="shared" si="14"/>
        <v>77.158389999999997</v>
      </c>
      <c r="J271" s="2"/>
      <c r="K271" s="2"/>
      <c r="L271" s="2"/>
      <c r="M271" s="2"/>
      <c r="N271" s="2">
        <f t="shared" si="15"/>
        <v>433.70605</v>
      </c>
      <c r="O271" s="2">
        <f t="shared" si="16"/>
        <v>1232.528</v>
      </c>
      <c r="P271" s="2"/>
      <c r="Q271" s="2">
        <f t="shared" si="17"/>
        <v>7046.7621880999995</v>
      </c>
      <c r="R271" s="6">
        <f t="shared" si="18"/>
        <v>5266.5084400000005</v>
      </c>
      <c r="S271" s="6">
        <v>5819.0189933577212</v>
      </c>
      <c r="T271" s="4">
        <f t="shared" si="19"/>
        <v>0.9050509108170296</v>
      </c>
      <c r="U271" s="4"/>
      <c r="V271" s="4"/>
      <c r="W271" s="2">
        <f>VLOOKUP(W$266,AURORA!$C$3:$AC$460,$B271-2020,FALSE)</f>
        <v>1731.53</v>
      </c>
      <c r="X271" s="2">
        <f>VLOOKUP(X$266,AURORA!$C$3:$AC$460,$B271-2020,FALSE)</f>
        <v>3523.116</v>
      </c>
      <c r="Y271" s="2">
        <f>VLOOKUP(Y$266,AURORA!$C$3:$AC$460,$B271-2020,FALSE)</f>
        <v>0.20351810000000001</v>
      </c>
      <c r="Z271" s="2">
        <f>VLOOKUP(Z$266,AURORA!$C$3:$AC$460,$B271-2020,FALSE)</f>
        <v>418.30250000000001</v>
      </c>
      <c r="AA271" s="2">
        <f>VLOOKUP(AA$266,AURORA!$C$3:$AC$460,$B271-2020,FALSE)</f>
        <v>15.403549999999999</v>
      </c>
      <c r="AB271" s="2">
        <f>VLOOKUP(AB$266,AURORA!$C$3:$AC$460,$B271-2020,FALSE)</f>
        <v>0</v>
      </c>
      <c r="AC271" s="2">
        <f>VLOOKUP(AC$266,AURORA!$C$3:$AC$460,$B271-2020,FALSE)</f>
        <v>48.520229999999998</v>
      </c>
      <c r="AD271" s="2">
        <f>VLOOKUP(AD$266,AURORA!$C$3:$AC$460,$B271-2020,FALSE)</f>
        <v>77.158389999999997</v>
      </c>
      <c r="AE271" s="2">
        <f>VLOOKUP(AE$266,AURORA!$C$3:$AC$460,$B271-2020,FALSE)</f>
        <v>0</v>
      </c>
      <c r="AF271" s="2">
        <f>VLOOKUP(AF$266,AURORA!$C$3:$AC$460,$B271-2020,FALSE)</f>
        <v>1232.528</v>
      </c>
      <c r="AG271" s="2"/>
    </row>
    <row r="272" spans="2:33" x14ac:dyDescent="0.35">
      <c r="B272">
        <v>2026</v>
      </c>
      <c r="C272">
        <v>2026</v>
      </c>
      <c r="D272" s="2"/>
      <c r="E272" s="2">
        <f t="shared" si="11"/>
        <v>53.656689999999998</v>
      </c>
      <c r="F272" s="2">
        <f t="shared" si="12"/>
        <v>3482.1619999999998</v>
      </c>
      <c r="G272" s="2">
        <f t="shared" si="13"/>
        <v>1788.4506621</v>
      </c>
      <c r="H272" s="2"/>
      <c r="I272" s="2">
        <f t="shared" si="14"/>
        <v>77.460499999999996</v>
      </c>
      <c r="J272" s="2"/>
      <c r="K272" s="2"/>
      <c r="L272" s="2"/>
      <c r="M272" s="2"/>
      <c r="N272" s="2">
        <f t="shared" si="15"/>
        <v>478.39666999999997</v>
      </c>
      <c r="O272" s="2">
        <f t="shared" si="16"/>
        <v>1251.644</v>
      </c>
      <c r="P272" s="2"/>
      <c r="Q272" s="2">
        <f t="shared" si="17"/>
        <v>7131.7705221000006</v>
      </c>
      <c r="R272" s="6">
        <f t="shared" si="18"/>
        <v>5289.6631699999998</v>
      </c>
      <c r="S272" s="6">
        <v>5846.4145599971125</v>
      </c>
      <c r="T272" s="4">
        <f t="shared" si="19"/>
        <v>0.90477045644238618</v>
      </c>
      <c r="U272" s="4"/>
      <c r="V272" s="4"/>
      <c r="W272" s="2">
        <f>VLOOKUP(W$266,AURORA!$C$3:$AC$460,$B272-2020,FALSE)</f>
        <v>1788.066</v>
      </c>
      <c r="X272" s="2">
        <f>VLOOKUP(X$266,AURORA!$C$3:$AC$460,$B272-2020,FALSE)</f>
        <v>3482.1619999999998</v>
      </c>
      <c r="Y272" s="2">
        <f>VLOOKUP(Y$266,AURORA!$C$3:$AC$460,$B272-2020,FALSE)</f>
        <v>0.38466210000000001</v>
      </c>
      <c r="Z272" s="2">
        <f>VLOOKUP(Z$266,AURORA!$C$3:$AC$460,$B272-2020,FALSE)</f>
        <v>462.99029999999999</v>
      </c>
      <c r="AA272" s="2">
        <f>VLOOKUP(AA$266,AURORA!$C$3:$AC$460,$B272-2020,FALSE)</f>
        <v>15.406370000000001</v>
      </c>
      <c r="AB272" s="2">
        <f>VLOOKUP(AB$266,AURORA!$C$3:$AC$460,$B272-2020,FALSE)</f>
        <v>0</v>
      </c>
      <c r="AC272" s="2">
        <f>VLOOKUP(AC$266,AURORA!$C$3:$AC$460,$B272-2020,FALSE)</f>
        <v>53.656689999999998</v>
      </c>
      <c r="AD272" s="2">
        <f>VLOOKUP(AD$266,AURORA!$C$3:$AC$460,$B272-2020,FALSE)</f>
        <v>77.460499999999996</v>
      </c>
      <c r="AE272" s="2">
        <f>VLOOKUP(AE$266,AURORA!$C$3:$AC$460,$B272-2020,FALSE)</f>
        <v>0</v>
      </c>
      <c r="AF272" s="2">
        <f>VLOOKUP(AF$266,AURORA!$C$3:$AC$460,$B272-2020,FALSE)</f>
        <v>1251.644</v>
      </c>
      <c r="AG272" s="2"/>
    </row>
    <row r="273" spans="2:33" x14ac:dyDescent="0.35">
      <c r="B273">
        <v>2027</v>
      </c>
      <c r="C273">
        <v>2027</v>
      </c>
      <c r="D273" s="2"/>
      <c r="E273" s="2">
        <f t="shared" si="11"/>
        <v>64.752430000000004</v>
      </c>
      <c r="F273" s="2">
        <f t="shared" si="12"/>
        <v>3482.1619999999998</v>
      </c>
      <c r="G273" s="2">
        <f t="shared" si="13"/>
        <v>1720.2272719</v>
      </c>
      <c r="H273" s="2"/>
      <c r="I273" s="2">
        <f t="shared" si="14"/>
        <v>76.551699999999997</v>
      </c>
      <c r="J273" s="2"/>
      <c r="K273" s="2"/>
      <c r="L273" s="2"/>
      <c r="M273" s="2"/>
      <c r="N273" s="2">
        <f t="shared" si="15"/>
        <v>525.88934000000006</v>
      </c>
      <c r="O273" s="2">
        <f t="shared" si="16"/>
        <v>1276.078</v>
      </c>
      <c r="P273" s="2"/>
      <c r="Q273" s="2">
        <f t="shared" si="17"/>
        <v>7145.6607418999993</v>
      </c>
      <c r="R273" s="6">
        <f t="shared" si="18"/>
        <v>5360.6810399999995</v>
      </c>
      <c r="S273" s="6">
        <v>5873.9391031997957</v>
      </c>
      <c r="T273" s="4">
        <f t="shared" si="19"/>
        <v>0.9126211466986095</v>
      </c>
      <c r="U273" s="4"/>
      <c r="V273" s="4"/>
      <c r="W273" s="2">
        <f>VLOOKUP(W$266,AURORA!$C$3:$AC$460,$B273-2020,FALSE)</f>
        <v>1719.348</v>
      </c>
      <c r="X273" s="2">
        <f>VLOOKUP(X$266,AURORA!$C$3:$AC$460,$B273-2020,FALSE)</f>
        <v>3482.1619999999998</v>
      </c>
      <c r="Y273" s="2">
        <f>VLOOKUP(Y$266,AURORA!$C$3:$AC$460,$B273-2020,FALSE)</f>
        <v>0.8792719</v>
      </c>
      <c r="Z273" s="2">
        <f>VLOOKUP(Z$266,AURORA!$C$3:$AC$460,$B273-2020,FALSE)</f>
        <v>510.47230000000002</v>
      </c>
      <c r="AA273" s="2">
        <f>VLOOKUP(AA$266,AURORA!$C$3:$AC$460,$B273-2020,FALSE)</f>
        <v>15.41704</v>
      </c>
      <c r="AB273" s="2">
        <f>VLOOKUP(AB$266,AURORA!$C$3:$AC$460,$B273-2020,FALSE)</f>
        <v>0</v>
      </c>
      <c r="AC273" s="2">
        <f>VLOOKUP(AC$266,AURORA!$C$3:$AC$460,$B273-2020,FALSE)</f>
        <v>64.752430000000004</v>
      </c>
      <c r="AD273" s="2">
        <f>VLOOKUP(AD$266,AURORA!$C$3:$AC$460,$B273-2020,FALSE)</f>
        <v>76.551699999999997</v>
      </c>
      <c r="AE273" s="2">
        <f>VLOOKUP(AE$266,AURORA!$C$3:$AC$460,$B273-2020,FALSE)</f>
        <v>0</v>
      </c>
      <c r="AF273" s="2">
        <f>VLOOKUP(AF$266,AURORA!$C$3:$AC$460,$B273-2020,FALSE)</f>
        <v>1276.078</v>
      </c>
      <c r="AG273" s="2"/>
    </row>
    <row r="274" spans="2:33" x14ac:dyDescent="0.35">
      <c r="B274">
        <v>2028</v>
      </c>
      <c r="C274">
        <v>2028</v>
      </c>
      <c r="D274" s="2"/>
      <c r="E274" s="2">
        <f t="shared" si="11"/>
        <v>69.867810000000006</v>
      </c>
      <c r="F274" s="2">
        <f t="shared" si="12"/>
        <v>3482.5230000000001</v>
      </c>
      <c r="G274" s="2">
        <f t="shared" si="13"/>
        <v>1649.007556</v>
      </c>
      <c r="H274" s="2"/>
      <c r="I274" s="2">
        <f t="shared" si="14"/>
        <v>75.841800000000006</v>
      </c>
      <c r="J274" s="2"/>
      <c r="K274" s="2"/>
      <c r="L274" s="2"/>
      <c r="M274" s="2"/>
      <c r="N274" s="2">
        <f t="shared" si="15"/>
        <v>576.19706999999994</v>
      </c>
      <c r="O274" s="2">
        <f t="shared" si="16"/>
        <v>1309.8040000000001</v>
      </c>
      <c r="P274" s="2"/>
      <c r="Q274" s="2">
        <f t="shared" si="17"/>
        <v>7163.2412360000008</v>
      </c>
      <c r="R274" s="6">
        <f t="shared" si="18"/>
        <v>5444.3658700000005</v>
      </c>
      <c r="S274" s="6">
        <v>5901.5932301791245</v>
      </c>
      <c r="T274" s="4">
        <f t="shared" si="19"/>
        <v>0.92252475859552829</v>
      </c>
      <c r="U274" s="4"/>
      <c r="V274" s="4"/>
      <c r="W274" s="2">
        <f>VLOOKUP(W$266,AURORA!$C$3:$AC$460,$B274-2020,FALSE)</f>
        <v>1647.904</v>
      </c>
      <c r="X274" s="2">
        <f>VLOOKUP(X$266,AURORA!$C$3:$AC$460,$B274-2020,FALSE)</f>
        <v>3482.5230000000001</v>
      </c>
      <c r="Y274" s="2">
        <f>VLOOKUP(Y$266,AURORA!$C$3:$AC$460,$B274-2020,FALSE)</f>
        <v>1.103556</v>
      </c>
      <c r="Z274" s="2">
        <f>VLOOKUP(Z$266,AURORA!$C$3:$AC$460,$B274-2020,FALSE)</f>
        <v>560.77279999999996</v>
      </c>
      <c r="AA274" s="2">
        <f>VLOOKUP(AA$266,AURORA!$C$3:$AC$460,$B274-2020,FALSE)</f>
        <v>15.42427</v>
      </c>
      <c r="AB274" s="2">
        <f>VLOOKUP(AB$266,AURORA!$C$3:$AC$460,$B274-2020,FALSE)</f>
        <v>0</v>
      </c>
      <c r="AC274" s="2">
        <f>VLOOKUP(AC$266,AURORA!$C$3:$AC$460,$B274-2020,FALSE)</f>
        <v>69.867810000000006</v>
      </c>
      <c r="AD274" s="2">
        <f>VLOOKUP(AD$266,AURORA!$C$3:$AC$460,$B274-2020,FALSE)</f>
        <v>75.841800000000006</v>
      </c>
      <c r="AE274" s="2">
        <f>VLOOKUP(AE$266,AURORA!$C$3:$AC$460,$B274-2020,FALSE)</f>
        <v>0</v>
      </c>
      <c r="AF274" s="2">
        <f>VLOOKUP(AF$266,AURORA!$C$3:$AC$460,$B274-2020,FALSE)</f>
        <v>1309.8040000000001</v>
      </c>
      <c r="AG274" s="2"/>
    </row>
    <row r="275" spans="2:33" x14ac:dyDescent="0.35">
      <c r="B275">
        <v>2029</v>
      </c>
      <c r="C275">
        <v>2029</v>
      </c>
      <c r="D275" s="2"/>
      <c r="E275" s="2">
        <f t="shared" si="11"/>
        <v>80.124889999999994</v>
      </c>
      <c r="F275" s="2">
        <f t="shared" si="12"/>
        <v>3482.1619999999998</v>
      </c>
      <c r="G275" s="2">
        <f t="shared" si="13"/>
        <v>1565.4045469999999</v>
      </c>
      <c r="H275" s="2"/>
      <c r="I275" s="2">
        <f t="shared" si="14"/>
        <v>75.767920000000004</v>
      </c>
      <c r="J275" s="2"/>
      <c r="K275" s="2"/>
      <c r="L275" s="2"/>
      <c r="M275" s="2"/>
      <c r="N275" s="2">
        <f t="shared" si="15"/>
        <v>621.70661000000007</v>
      </c>
      <c r="O275" s="2">
        <f t="shared" si="16"/>
        <v>1343.42</v>
      </c>
      <c r="P275" s="2"/>
      <c r="Q275" s="2">
        <f t="shared" si="17"/>
        <v>7168.585967</v>
      </c>
      <c r="R275" s="6">
        <f t="shared" si="18"/>
        <v>5523.0565299999998</v>
      </c>
      <c r="S275" s="6">
        <v>5929.3775510071719</v>
      </c>
      <c r="T275" s="4">
        <f t="shared" si="19"/>
        <v>0.93147324191927128</v>
      </c>
      <c r="U275" s="4"/>
      <c r="V275" s="4"/>
      <c r="W275" s="2">
        <f>VLOOKUP(W$266,AURORA!$C$3:$AC$460,$B275-2020,FALSE)</f>
        <v>1564.0419999999999</v>
      </c>
      <c r="X275" s="2">
        <f>VLOOKUP(X$266,AURORA!$C$3:$AC$460,$B275-2020,FALSE)</f>
        <v>3482.1619999999998</v>
      </c>
      <c r="Y275" s="2">
        <f>VLOOKUP(Y$266,AURORA!$C$3:$AC$460,$B275-2020,FALSE)</f>
        <v>1.362547</v>
      </c>
      <c r="Z275" s="2">
        <f>VLOOKUP(Z$266,AURORA!$C$3:$AC$460,$B275-2020,FALSE)</f>
        <v>606.25980000000004</v>
      </c>
      <c r="AA275" s="2">
        <f>VLOOKUP(AA$266,AURORA!$C$3:$AC$460,$B275-2020,FALSE)</f>
        <v>15.446809999999999</v>
      </c>
      <c r="AB275" s="2">
        <f>VLOOKUP(AB$266,AURORA!$C$3:$AC$460,$B275-2020,FALSE)</f>
        <v>0</v>
      </c>
      <c r="AC275" s="2">
        <f>VLOOKUP(AC$266,AURORA!$C$3:$AC$460,$B275-2020,FALSE)</f>
        <v>80.124889999999994</v>
      </c>
      <c r="AD275" s="2">
        <f>VLOOKUP(AD$266,AURORA!$C$3:$AC$460,$B275-2020,FALSE)</f>
        <v>75.767920000000004</v>
      </c>
      <c r="AE275" s="2">
        <f>VLOOKUP(AE$266,AURORA!$C$3:$AC$460,$B275-2020,FALSE)</f>
        <v>0</v>
      </c>
      <c r="AF275" s="2">
        <f>VLOOKUP(AF$266,AURORA!$C$3:$AC$460,$B275-2020,FALSE)</f>
        <v>1343.42</v>
      </c>
      <c r="AG275" s="2"/>
    </row>
    <row r="276" spans="2:33" x14ac:dyDescent="0.35">
      <c r="B276">
        <v>2030</v>
      </c>
      <c r="C276">
        <v>2030</v>
      </c>
      <c r="D276" s="2"/>
      <c r="E276" s="2">
        <f t="shared" si="11"/>
        <v>86.081770000000006</v>
      </c>
      <c r="F276" s="2">
        <f t="shared" si="12"/>
        <v>3482.1619999999998</v>
      </c>
      <c r="G276" s="2">
        <f t="shared" si="13"/>
        <v>1470.0327234000001</v>
      </c>
      <c r="H276" s="2"/>
      <c r="I276" s="2">
        <f t="shared" si="14"/>
        <v>74.164360000000002</v>
      </c>
      <c r="J276" s="2"/>
      <c r="K276" s="2"/>
      <c r="L276" s="2"/>
      <c r="M276" s="2"/>
      <c r="N276" s="2">
        <f t="shared" si="15"/>
        <v>666.44370000000004</v>
      </c>
      <c r="O276" s="2">
        <f t="shared" si="16"/>
        <v>1368.1569999999999</v>
      </c>
      <c r="P276" s="2"/>
      <c r="Q276" s="2">
        <f t="shared" si="17"/>
        <v>7147.0415534000003</v>
      </c>
      <c r="R276" s="6">
        <f t="shared" si="18"/>
        <v>5590.92706</v>
      </c>
      <c r="S276" s="6">
        <v>5957.2926786281932</v>
      </c>
      <c r="T276" s="4">
        <f t="shared" si="19"/>
        <v>0.93850132293440425</v>
      </c>
      <c r="U276" s="4"/>
      <c r="V276" s="4"/>
      <c r="W276" s="2">
        <f>VLOOKUP(W$266,AURORA!$C$3:$AC$460,$B276-2020,FALSE)</f>
        <v>1469.2860000000001</v>
      </c>
      <c r="X276" s="2">
        <f>VLOOKUP(X$266,AURORA!$C$3:$AC$460,$B276-2020,FALSE)</f>
        <v>3482.1619999999998</v>
      </c>
      <c r="Y276" s="2">
        <f>VLOOKUP(Y$266,AURORA!$C$3:$AC$460,$B276-2020,FALSE)</f>
        <v>0.74672340000000004</v>
      </c>
      <c r="Z276" s="2">
        <f>VLOOKUP(Z$266,AURORA!$C$3:$AC$460,$B276-2020,FALSE)</f>
        <v>651.00160000000005</v>
      </c>
      <c r="AA276" s="2">
        <f>VLOOKUP(AA$266,AURORA!$C$3:$AC$460,$B276-2020,FALSE)</f>
        <v>15.4421</v>
      </c>
      <c r="AB276" s="2">
        <f>VLOOKUP(AB$266,AURORA!$C$3:$AC$460,$B276-2020,FALSE)</f>
        <v>0</v>
      </c>
      <c r="AC276" s="2">
        <f>VLOOKUP(AC$266,AURORA!$C$3:$AC$460,$B276-2020,FALSE)</f>
        <v>86.081770000000006</v>
      </c>
      <c r="AD276" s="2">
        <f>VLOOKUP(AD$266,AURORA!$C$3:$AC$460,$B276-2020,FALSE)</f>
        <v>74.164360000000002</v>
      </c>
      <c r="AE276" s="2">
        <f>VLOOKUP(AE$266,AURORA!$C$3:$AC$460,$B276-2020,FALSE)</f>
        <v>0</v>
      </c>
      <c r="AF276" s="2">
        <f>VLOOKUP(AF$266,AURORA!$C$3:$AC$460,$B276-2020,FALSE)</f>
        <v>1368.1569999999999</v>
      </c>
      <c r="AG276" s="2"/>
    </row>
    <row r="277" spans="2:33" x14ac:dyDescent="0.35">
      <c r="B277">
        <v>2031</v>
      </c>
      <c r="C277">
        <v>2031</v>
      </c>
      <c r="D277" s="2"/>
      <c r="E277" s="2">
        <f t="shared" si="11"/>
        <v>96.321489999999997</v>
      </c>
      <c r="F277" s="2">
        <f t="shared" si="12"/>
        <v>3482.1619999999998</v>
      </c>
      <c r="G277" s="2">
        <f t="shared" si="13"/>
        <v>1361.9179884</v>
      </c>
      <c r="H277" s="2"/>
      <c r="I277" s="2">
        <f t="shared" si="14"/>
        <v>73.725610000000003</v>
      </c>
      <c r="J277" s="2"/>
      <c r="K277" s="2"/>
      <c r="L277" s="2"/>
      <c r="M277" s="2"/>
      <c r="N277" s="2">
        <f t="shared" si="15"/>
        <v>708.17322999999999</v>
      </c>
      <c r="O277" s="2">
        <f t="shared" si="16"/>
        <v>1393.327</v>
      </c>
      <c r="P277" s="2"/>
      <c r="Q277" s="2">
        <f t="shared" si="17"/>
        <v>7115.6273184000001</v>
      </c>
      <c r="R277" s="6">
        <f t="shared" si="18"/>
        <v>5657.3878400000003</v>
      </c>
      <c r="S277" s="6">
        <v>5985.3392288721452</v>
      </c>
      <c r="T277" s="4">
        <f t="shared" si="19"/>
        <v>0.94520755193119721</v>
      </c>
      <c r="U277" s="4"/>
      <c r="V277" s="4"/>
      <c r="W277" s="2">
        <f>VLOOKUP(W$266,AURORA!$C$3:$AC$460,$B277-2020,FALSE)</f>
        <v>1360.9770000000001</v>
      </c>
      <c r="X277" s="2">
        <f>VLOOKUP(X$266,AURORA!$C$3:$AC$460,$B277-2020,FALSE)</f>
        <v>3482.1619999999998</v>
      </c>
      <c r="Y277" s="2">
        <f>VLOOKUP(Y$266,AURORA!$C$3:$AC$460,$B277-2020,FALSE)</f>
        <v>0.94098839999999995</v>
      </c>
      <c r="Z277" s="2">
        <f>VLOOKUP(Z$266,AURORA!$C$3:$AC$460,$B277-2020,FALSE)</f>
        <v>692.78859999999997</v>
      </c>
      <c r="AA277" s="2">
        <f>VLOOKUP(AA$266,AURORA!$C$3:$AC$460,$B277-2020,FALSE)</f>
        <v>15.38463</v>
      </c>
      <c r="AB277" s="2">
        <f>VLOOKUP(AB$266,AURORA!$C$3:$AC$460,$B277-2020,FALSE)</f>
        <v>0</v>
      </c>
      <c r="AC277" s="2">
        <f>VLOOKUP(AC$266,AURORA!$C$3:$AC$460,$B277-2020,FALSE)</f>
        <v>96.321489999999997</v>
      </c>
      <c r="AD277" s="2">
        <f>VLOOKUP(AD$266,AURORA!$C$3:$AC$460,$B277-2020,FALSE)</f>
        <v>73.725610000000003</v>
      </c>
      <c r="AE277" s="2">
        <f>VLOOKUP(AE$266,AURORA!$C$3:$AC$460,$B277-2020,FALSE)</f>
        <v>0</v>
      </c>
      <c r="AF277" s="2">
        <f>VLOOKUP(AF$266,AURORA!$C$3:$AC$460,$B277-2020,FALSE)</f>
        <v>1393.327</v>
      </c>
      <c r="AG277" s="2"/>
    </row>
    <row r="278" spans="2:33" x14ac:dyDescent="0.35">
      <c r="B278">
        <v>2032</v>
      </c>
      <c r="C278">
        <v>2032</v>
      </c>
      <c r="D278" s="2"/>
      <c r="E278" s="2">
        <f t="shared" si="11"/>
        <v>105.72</v>
      </c>
      <c r="F278" s="2">
        <f t="shared" si="12"/>
        <v>3482.5230000000001</v>
      </c>
      <c r="G278" s="2">
        <f t="shared" si="13"/>
        <v>1276.791882</v>
      </c>
      <c r="H278" s="2"/>
      <c r="I278" s="2">
        <f t="shared" si="14"/>
        <v>74.295209999999997</v>
      </c>
      <c r="J278" s="2"/>
      <c r="K278" s="2"/>
      <c r="L278" s="2"/>
      <c r="M278" s="2"/>
      <c r="N278" s="2">
        <f t="shared" si="15"/>
        <v>752.63377000000003</v>
      </c>
      <c r="O278" s="2">
        <f t="shared" si="16"/>
        <v>1435.5920000000001</v>
      </c>
      <c r="P278" s="2"/>
      <c r="Q278" s="2">
        <f t="shared" si="17"/>
        <v>7127.5558620000011</v>
      </c>
      <c r="R278" s="6">
        <f t="shared" si="18"/>
        <v>5745.0439800000004</v>
      </c>
      <c r="S278" s="6">
        <v>6013.5178204682716</v>
      </c>
      <c r="T278" s="4">
        <f t="shared" si="19"/>
        <v>0.95535494389748643</v>
      </c>
      <c r="U278" s="4"/>
      <c r="V278" s="4"/>
      <c r="W278" s="2">
        <f>VLOOKUP(W$266,AURORA!$C$3:$AC$460,$B278-2020,FALSE)</f>
        <v>1275.5139999999999</v>
      </c>
      <c r="X278" s="2">
        <f>VLOOKUP(X$266,AURORA!$C$3:$AC$460,$B278-2020,FALSE)</f>
        <v>3482.5230000000001</v>
      </c>
      <c r="Y278" s="2">
        <f>VLOOKUP(Y$266,AURORA!$C$3:$AC$460,$B278-2020,FALSE)</f>
        <v>1.277882</v>
      </c>
      <c r="Z278" s="2">
        <f>VLOOKUP(Z$266,AURORA!$C$3:$AC$460,$B278-2020,FALSE)</f>
        <v>737.22850000000005</v>
      </c>
      <c r="AA278" s="2">
        <f>VLOOKUP(AA$266,AURORA!$C$3:$AC$460,$B278-2020,FALSE)</f>
        <v>15.40527</v>
      </c>
      <c r="AB278" s="2">
        <f>VLOOKUP(AB$266,AURORA!$C$3:$AC$460,$B278-2020,FALSE)</f>
        <v>0</v>
      </c>
      <c r="AC278" s="2">
        <f>VLOOKUP(AC$266,AURORA!$C$3:$AC$460,$B278-2020,FALSE)</f>
        <v>105.72</v>
      </c>
      <c r="AD278" s="2">
        <f>VLOOKUP(AD$266,AURORA!$C$3:$AC$460,$B278-2020,FALSE)</f>
        <v>74.295209999999997</v>
      </c>
      <c r="AE278" s="2">
        <f>VLOOKUP(AE$266,AURORA!$C$3:$AC$460,$B278-2020,FALSE)</f>
        <v>-2.4838550000000001E-4</v>
      </c>
      <c r="AF278" s="2">
        <f>VLOOKUP(AF$266,AURORA!$C$3:$AC$460,$B278-2020,FALSE)</f>
        <v>1435.5920000000001</v>
      </c>
      <c r="AG278" s="2"/>
    </row>
    <row r="279" spans="2:33" x14ac:dyDescent="0.35">
      <c r="B279">
        <v>2033</v>
      </c>
      <c r="C279">
        <v>2033</v>
      </c>
      <c r="D279" s="2"/>
      <c r="E279" s="2">
        <f t="shared" si="11"/>
        <v>118.50060000000001</v>
      </c>
      <c r="F279" s="2">
        <f t="shared" si="12"/>
        <v>3482.1619999999998</v>
      </c>
      <c r="G279" s="2">
        <f t="shared" si="13"/>
        <v>1254.20254</v>
      </c>
      <c r="H279" s="2"/>
      <c r="I279" s="2">
        <f t="shared" si="14"/>
        <v>72.938190000000006</v>
      </c>
      <c r="J279" s="2"/>
      <c r="K279" s="2"/>
      <c r="L279" s="2"/>
      <c r="M279" s="2"/>
      <c r="N279" s="2">
        <f t="shared" si="15"/>
        <v>795.94282999999996</v>
      </c>
      <c r="O279" s="2">
        <f t="shared" si="16"/>
        <v>1432.527</v>
      </c>
      <c r="P279" s="2"/>
      <c r="Q279" s="2">
        <f t="shared" si="17"/>
        <v>7156.2731599999997</v>
      </c>
      <c r="R279" s="6">
        <f t="shared" si="18"/>
        <v>5783.5700199999992</v>
      </c>
      <c r="S279" s="6">
        <v>6041.8290750587548</v>
      </c>
      <c r="T279" s="4">
        <f t="shared" si="19"/>
        <v>0.95725482269518791</v>
      </c>
      <c r="U279" s="4"/>
      <c r="V279" s="4"/>
      <c r="W279" s="2">
        <f>VLOOKUP(W$266,AURORA!$C$3:$AC$460,$B279-2020,FALSE)</f>
        <v>1252.857</v>
      </c>
      <c r="X279" s="2">
        <f>VLOOKUP(X$266,AURORA!$C$3:$AC$460,$B279-2020,FALSE)</f>
        <v>3482.1619999999998</v>
      </c>
      <c r="Y279" s="2">
        <f>VLOOKUP(Y$266,AURORA!$C$3:$AC$460,$B279-2020,FALSE)</f>
        <v>1.34554</v>
      </c>
      <c r="Z279" s="2">
        <f>VLOOKUP(Z$266,AURORA!$C$3:$AC$460,$B279-2020,FALSE)</f>
        <v>780.5421</v>
      </c>
      <c r="AA279" s="2">
        <f>VLOOKUP(AA$266,AURORA!$C$3:$AC$460,$B279-2020,FALSE)</f>
        <v>15.400729999999999</v>
      </c>
      <c r="AB279" s="2">
        <f>VLOOKUP(AB$266,AURORA!$C$3:$AC$460,$B279-2020,FALSE)</f>
        <v>0</v>
      </c>
      <c r="AC279" s="2">
        <f>VLOOKUP(AC$266,AURORA!$C$3:$AC$460,$B279-2020,FALSE)</f>
        <v>118.50060000000001</v>
      </c>
      <c r="AD279" s="2">
        <f>VLOOKUP(AD$266,AURORA!$C$3:$AC$460,$B279-2020,FALSE)</f>
        <v>72.938190000000006</v>
      </c>
      <c r="AE279" s="2">
        <f>VLOOKUP(AE$266,AURORA!$C$3:$AC$460,$B279-2020,FALSE)</f>
        <v>-4.1095890000000003E-3</v>
      </c>
      <c r="AF279" s="2">
        <f>VLOOKUP(AF$266,AURORA!$C$3:$AC$460,$B279-2020,FALSE)</f>
        <v>1432.527</v>
      </c>
      <c r="AG279" s="2"/>
    </row>
    <row r="280" spans="2:33" x14ac:dyDescent="0.35">
      <c r="B280">
        <v>2034</v>
      </c>
      <c r="C280">
        <v>2034</v>
      </c>
      <c r="D280" s="2"/>
      <c r="E280" s="2">
        <f t="shared" si="11"/>
        <v>127.79559999999999</v>
      </c>
      <c r="F280" s="2">
        <f t="shared" si="12"/>
        <v>3482.1619999999998</v>
      </c>
      <c r="G280" s="2">
        <f t="shared" si="13"/>
        <v>1132.8799041090001</v>
      </c>
      <c r="H280" s="2"/>
      <c r="I280" s="2">
        <f t="shared" si="14"/>
        <v>72.364180000000005</v>
      </c>
      <c r="J280" s="2"/>
      <c r="K280" s="2"/>
      <c r="L280" s="2"/>
      <c r="M280" s="2"/>
      <c r="N280" s="2">
        <f t="shared" si="15"/>
        <v>840.20068000000003</v>
      </c>
      <c r="O280" s="2">
        <f t="shared" si="16"/>
        <v>1440.8879999999999</v>
      </c>
      <c r="P280" s="2"/>
      <c r="Q280" s="2">
        <f t="shared" si="17"/>
        <v>7096.2903641089997</v>
      </c>
      <c r="R280" s="6">
        <f t="shared" si="18"/>
        <v>5835.6148599999997</v>
      </c>
      <c r="S280" s="6">
        <v>6070.2736172124278</v>
      </c>
      <c r="T280" s="4">
        <f t="shared" si="19"/>
        <v>0.96134296870127123</v>
      </c>
      <c r="U280" s="4"/>
      <c r="V280" s="4"/>
      <c r="W280" s="2">
        <f>VLOOKUP(W$266,AURORA!$C$3:$AC$460,$B280-2020,FALSE)</f>
        <v>1131.6780000000001</v>
      </c>
      <c r="X280" s="2">
        <f>VLOOKUP(X$266,AURORA!$C$3:$AC$460,$B280-2020,FALSE)</f>
        <v>3482.1619999999998</v>
      </c>
      <c r="Y280" s="2">
        <f>VLOOKUP(Y$266,AURORA!$C$3:$AC$460,$B280-2020,FALSE)</f>
        <v>1.1967699999999999</v>
      </c>
      <c r="Z280" s="2">
        <f>VLOOKUP(Z$266,AURORA!$C$3:$AC$460,$B280-2020,FALSE)</f>
        <v>824.79100000000005</v>
      </c>
      <c r="AA280" s="2">
        <f>VLOOKUP(AA$266,AURORA!$C$3:$AC$460,$B280-2020,FALSE)</f>
        <v>15.40968</v>
      </c>
      <c r="AB280" s="2">
        <f>VLOOKUP(AB$266,AURORA!$C$3:$AC$460,$B280-2020,FALSE)</f>
        <v>5.1341090000000004E-3</v>
      </c>
      <c r="AC280" s="2">
        <f>VLOOKUP(AC$266,AURORA!$C$3:$AC$460,$B280-2020,FALSE)</f>
        <v>127.79559999999999</v>
      </c>
      <c r="AD280" s="2">
        <f>VLOOKUP(AD$266,AURORA!$C$3:$AC$460,$B280-2020,FALSE)</f>
        <v>72.364180000000005</v>
      </c>
      <c r="AE280" s="2">
        <f>VLOOKUP(AE$266,AURORA!$C$3:$AC$460,$B280-2020,FALSE)</f>
        <v>-4.6544209999999997E-3</v>
      </c>
      <c r="AF280" s="2">
        <f>VLOOKUP(AF$266,AURORA!$C$3:$AC$460,$B280-2020,FALSE)</f>
        <v>1440.8879999999999</v>
      </c>
      <c r="AG280" s="2"/>
    </row>
    <row r="281" spans="2:33" x14ac:dyDescent="0.35">
      <c r="B281">
        <v>2035</v>
      </c>
      <c r="C281">
        <v>2035</v>
      </c>
      <c r="D281" s="2"/>
      <c r="E281" s="2">
        <f t="shared" si="11"/>
        <v>142.24119999999999</v>
      </c>
      <c r="F281" s="2">
        <f t="shared" si="12"/>
        <v>3482.1619999999998</v>
      </c>
      <c r="G281" s="2">
        <f t="shared" si="13"/>
        <v>1059.415882109</v>
      </c>
      <c r="H281" s="2"/>
      <c r="I281" s="2">
        <f t="shared" si="14"/>
        <v>72.278260000000003</v>
      </c>
      <c r="J281" s="2"/>
      <c r="K281" s="2"/>
      <c r="L281" s="2"/>
      <c r="M281" s="2"/>
      <c r="N281" s="2">
        <f t="shared" si="15"/>
        <v>891.57064000000003</v>
      </c>
      <c r="O281" s="2">
        <f t="shared" si="16"/>
        <v>1461.212</v>
      </c>
      <c r="P281" s="2"/>
      <c r="Q281" s="2">
        <f t="shared" si="17"/>
        <v>7108.8799821089997</v>
      </c>
      <c r="R281" s="6">
        <f t="shared" si="18"/>
        <v>5907.2229000000007</v>
      </c>
      <c r="S281" s="6">
        <v>6098.8520744385532</v>
      </c>
      <c r="T281" s="4">
        <f t="shared" si="19"/>
        <v>0.96857946838197517</v>
      </c>
      <c r="U281" s="4"/>
      <c r="V281" s="4"/>
      <c r="W281" s="2">
        <f>VLOOKUP(W$266,AURORA!$C$3:$AC$460,$B281-2020,FALSE)</f>
        <v>1056.97</v>
      </c>
      <c r="X281" s="2">
        <f>VLOOKUP(X$266,AURORA!$C$3:$AC$460,$B281-2020,FALSE)</f>
        <v>3482.1619999999998</v>
      </c>
      <c r="Y281" s="2">
        <f>VLOOKUP(Y$266,AURORA!$C$3:$AC$460,$B281-2020,FALSE)</f>
        <v>2.4407480000000001</v>
      </c>
      <c r="Z281" s="2">
        <f>VLOOKUP(Z$266,AURORA!$C$3:$AC$460,$B281-2020,FALSE)</f>
        <v>876.13729999999998</v>
      </c>
      <c r="AA281" s="2">
        <f>VLOOKUP(AA$266,AURORA!$C$3:$AC$460,$B281-2020,FALSE)</f>
        <v>15.433339999999999</v>
      </c>
      <c r="AB281" s="2">
        <f>VLOOKUP(AB$266,AURORA!$C$3:$AC$460,$B281-2020,FALSE)</f>
        <v>5.1341090000000004E-3</v>
      </c>
      <c r="AC281" s="2">
        <f>VLOOKUP(AC$266,AURORA!$C$3:$AC$460,$B281-2020,FALSE)</f>
        <v>142.24119999999999</v>
      </c>
      <c r="AD281" s="2">
        <f>VLOOKUP(AD$266,AURORA!$C$3:$AC$460,$B281-2020,FALSE)</f>
        <v>72.278260000000003</v>
      </c>
      <c r="AE281" s="2">
        <f>VLOOKUP(AE$266,AURORA!$C$3:$AC$460,$B281-2020,FALSE)</f>
        <v>-6.911576E-3</v>
      </c>
      <c r="AF281" s="2">
        <f>VLOOKUP(AF$266,AURORA!$C$3:$AC$460,$B281-2020,FALSE)</f>
        <v>1461.212</v>
      </c>
      <c r="AG281" s="2"/>
    </row>
    <row r="282" spans="2:33" x14ac:dyDescent="0.35">
      <c r="B282">
        <v>2036</v>
      </c>
      <c r="C282">
        <v>2036</v>
      </c>
      <c r="D282" s="2"/>
      <c r="E282" s="2">
        <f t="shared" si="11"/>
        <v>153.26580000000001</v>
      </c>
      <c r="F282" s="2">
        <f t="shared" si="12"/>
        <v>3482.5230000000001</v>
      </c>
      <c r="G282" s="2">
        <f t="shared" si="13"/>
        <v>1036.75196585</v>
      </c>
      <c r="H282" s="2"/>
      <c r="I282" s="2">
        <f t="shared" si="14"/>
        <v>71.33972</v>
      </c>
      <c r="J282" s="2"/>
      <c r="K282" s="2"/>
      <c r="L282" s="2"/>
      <c r="M282" s="2"/>
      <c r="N282" s="2">
        <f t="shared" si="15"/>
        <v>917.4473999999999</v>
      </c>
      <c r="O282" s="2">
        <f t="shared" si="16"/>
        <v>1454.67</v>
      </c>
      <c r="P282" s="2"/>
      <c r="Q282" s="2">
        <f t="shared" si="17"/>
        <v>7115.9978858500008</v>
      </c>
      <c r="R282" s="6">
        <f t="shared" si="18"/>
        <v>5925.9801200000002</v>
      </c>
      <c r="S282" s="6">
        <v>6127.5650772006675</v>
      </c>
      <c r="T282" s="4">
        <f t="shared" si="19"/>
        <v>0.96710194756629819</v>
      </c>
      <c r="U282" s="4"/>
      <c r="V282" s="4"/>
      <c r="W282" s="2">
        <f>VLOOKUP(W$266,AURORA!$C$3:$AC$460,$B282-2020,FALSE)</f>
        <v>1034.6980000000001</v>
      </c>
      <c r="X282" s="2">
        <f>VLOOKUP(X$266,AURORA!$C$3:$AC$460,$B282-2020,FALSE)</f>
        <v>3482.5230000000001</v>
      </c>
      <c r="Y282" s="2">
        <f>VLOOKUP(Y$266,AURORA!$C$3:$AC$460,$B282-2020,FALSE)</f>
        <v>2.01485</v>
      </c>
      <c r="Z282" s="2">
        <f>VLOOKUP(Z$266,AURORA!$C$3:$AC$460,$B282-2020,FALSE)</f>
        <v>902.11069999999995</v>
      </c>
      <c r="AA282" s="2">
        <f>VLOOKUP(AA$266,AURORA!$C$3:$AC$460,$B282-2020,FALSE)</f>
        <v>15.3367</v>
      </c>
      <c r="AB282" s="2">
        <f>VLOOKUP(AB$266,AURORA!$C$3:$AC$460,$B282-2020,FALSE)</f>
        <v>3.9115850000000001E-2</v>
      </c>
      <c r="AC282" s="2">
        <f>VLOOKUP(AC$266,AURORA!$C$3:$AC$460,$B282-2020,FALSE)</f>
        <v>153.26580000000001</v>
      </c>
      <c r="AD282" s="2">
        <f>VLOOKUP(AD$266,AURORA!$C$3:$AC$460,$B282-2020,FALSE)</f>
        <v>71.33972</v>
      </c>
      <c r="AE282" s="2">
        <f>VLOOKUP(AE$266,AURORA!$C$3:$AC$460,$B282-2020,FALSE)</f>
        <v>-7.6688959999999997E-3</v>
      </c>
      <c r="AF282" s="2">
        <f>VLOOKUP(AF$266,AURORA!$C$3:$AC$460,$B282-2020,FALSE)</f>
        <v>1454.67</v>
      </c>
      <c r="AG282" s="2"/>
    </row>
    <row r="283" spans="2:33" x14ac:dyDescent="0.35">
      <c r="B283">
        <v>2037</v>
      </c>
      <c r="C283">
        <v>2037</v>
      </c>
      <c r="D283" s="2"/>
      <c r="E283" s="2">
        <f t="shared" si="11"/>
        <v>169.3997</v>
      </c>
      <c r="F283" s="2">
        <f t="shared" si="12"/>
        <v>3482.1619999999998</v>
      </c>
      <c r="G283" s="2">
        <f t="shared" si="13"/>
        <v>969.87572399999999</v>
      </c>
      <c r="H283" s="2"/>
      <c r="I283" s="2">
        <f t="shared" si="14"/>
        <v>70.98433</v>
      </c>
      <c r="J283" s="2"/>
      <c r="K283" s="2"/>
      <c r="L283" s="2"/>
      <c r="M283" s="2"/>
      <c r="N283" s="2">
        <f t="shared" si="15"/>
        <v>950.58348999999998</v>
      </c>
      <c r="O283" s="2">
        <f t="shared" si="16"/>
        <v>1457.8109999999999</v>
      </c>
      <c r="P283" s="2"/>
      <c r="Q283" s="2">
        <f t="shared" si="17"/>
        <v>7100.8162439999996</v>
      </c>
      <c r="R283" s="6">
        <f t="shared" si="18"/>
        <v>5961.5408199999993</v>
      </c>
      <c r="S283" s="6">
        <v>6156.4132589304882</v>
      </c>
      <c r="T283" s="4">
        <f t="shared" si="19"/>
        <v>0.96834643310407942</v>
      </c>
      <c r="U283" s="4"/>
      <c r="V283" s="4"/>
      <c r="W283" s="2">
        <f>VLOOKUP(W$266,AURORA!$C$3:$AC$460,$B283-2020,FALSE)</f>
        <v>968.43780000000004</v>
      </c>
      <c r="X283" s="2">
        <f>VLOOKUP(X$266,AURORA!$C$3:$AC$460,$B283-2020,FALSE)</f>
        <v>3482.1619999999998</v>
      </c>
      <c r="Y283" s="2">
        <f>VLOOKUP(Y$266,AURORA!$C$3:$AC$460,$B283-2020,FALSE)</f>
        <v>1.437924</v>
      </c>
      <c r="Z283" s="2">
        <f>VLOOKUP(Z$266,AURORA!$C$3:$AC$460,$B283-2020,FALSE)</f>
        <v>935.2527</v>
      </c>
      <c r="AA283" s="2">
        <f>VLOOKUP(AA$266,AURORA!$C$3:$AC$460,$B283-2020,FALSE)</f>
        <v>15.33079</v>
      </c>
      <c r="AB283" s="2">
        <f>VLOOKUP(AB$266,AURORA!$C$3:$AC$460,$B283-2020,FALSE)</f>
        <v>0</v>
      </c>
      <c r="AC283" s="2">
        <f>VLOOKUP(AC$266,AURORA!$C$3:$AC$460,$B283-2020,FALSE)</f>
        <v>169.3997</v>
      </c>
      <c r="AD283" s="2">
        <f>VLOOKUP(AD$266,AURORA!$C$3:$AC$460,$B283-2020,FALSE)</f>
        <v>70.98433</v>
      </c>
      <c r="AE283" s="2">
        <f>VLOOKUP(AE$266,AURORA!$C$3:$AC$460,$B283-2020,FALSE)</f>
        <v>-8.0168099999999992E-3</v>
      </c>
      <c r="AF283" s="2">
        <f>VLOOKUP(AF$266,AURORA!$C$3:$AC$460,$B283-2020,FALSE)</f>
        <v>1457.8109999999999</v>
      </c>
      <c r="AG283" s="2"/>
    </row>
    <row r="284" spans="2:33" x14ac:dyDescent="0.35">
      <c r="B284">
        <v>2038</v>
      </c>
      <c r="C284">
        <v>2038</v>
      </c>
      <c r="D284" s="2"/>
      <c r="E284" s="2">
        <f t="shared" si="11"/>
        <v>187.0326</v>
      </c>
      <c r="F284" s="2">
        <f t="shared" si="12"/>
        <v>3482.1619999999998</v>
      </c>
      <c r="G284" s="2">
        <f t="shared" si="13"/>
        <v>958.55447900000001</v>
      </c>
      <c r="H284" s="2"/>
      <c r="I284" s="2">
        <f t="shared" si="14"/>
        <v>70.880200000000002</v>
      </c>
      <c r="J284" s="2"/>
      <c r="K284" s="2"/>
      <c r="L284" s="2"/>
      <c r="M284" s="2"/>
      <c r="N284" s="2">
        <f t="shared" si="15"/>
        <v>985.66892000000007</v>
      </c>
      <c r="O284" s="2">
        <f t="shared" si="16"/>
        <v>1470.9639999999999</v>
      </c>
      <c r="P284" s="2"/>
      <c r="Q284" s="2">
        <f t="shared" si="17"/>
        <v>7155.2621989999998</v>
      </c>
      <c r="R284" s="6">
        <f t="shared" si="18"/>
        <v>6009.6751199999999</v>
      </c>
      <c r="S284" s="6">
        <v>6185.3972560418888</v>
      </c>
      <c r="T284" s="4">
        <f t="shared" si="19"/>
        <v>0.97159080835588307</v>
      </c>
      <c r="U284" s="4"/>
      <c r="V284" s="4"/>
      <c r="W284" s="2">
        <f>VLOOKUP(W$266,AURORA!$C$3:$AC$460,$B284-2020,FALSE)</f>
        <v>956.74879999999996</v>
      </c>
      <c r="X284" s="2">
        <f>VLOOKUP(X$266,AURORA!$C$3:$AC$460,$B284-2020,FALSE)</f>
        <v>3482.1619999999998</v>
      </c>
      <c r="Y284" s="2">
        <f>VLOOKUP(Y$266,AURORA!$C$3:$AC$460,$B284-2020,FALSE)</f>
        <v>1.805679</v>
      </c>
      <c r="Z284" s="2">
        <f>VLOOKUP(Z$266,AURORA!$C$3:$AC$460,$B284-2020,FALSE)</f>
        <v>970.30740000000003</v>
      </c>
      <c r="AA284" s="2">
        <f>VLOOKUP(AA$266,AURORA!$C$3:$AC$460,$B284-2020,FALSE)</f>
        <v>15.361520000000001</v>
      </c>
      <c r="AB284" s="2">
        <f>VLOOKUP(AB$266,AURORA!$C$3:$AC$460,$B284-2020,FALSE)</f>
        <v>0</v>
      </c>
      <c r="AC284" s="2">
        <f>VLOOKUP(AC$266,AURORA!$C$3:$AC$460,$B284-2020,FALSE)</f>
        <v>187.0326</v>
      </c>
      <c r="AD284" s="2">
        <f>VLOOKUP(AD$266,AURORA!$C$3:$AC$460,$B284-2020,FALSE)</f>
        <v>70.880200000000002</v>
      </c>
      <c r="AE284" s="2">
        <f>VLOOKUP(AE$266,AURORA!$C$3:$AC$460,$B284-2020,FALSE)</f>
        <v>-4.7789529999999998E-3</v>
      </c>
      <c r="AF284" s="2">
        <f>VLOOKUP(AF$266,AURORA!$C$3:$AC$460,$B284-2020,FALSE)</f>
        <v>1470.9639999999999</v>
      </c>
      <c r="AG284" s="2"/>
    </row>
    <row r="285" spans="2:33" x14ac:dyDescent="0.35">
      <c r="B285">
        <v>2039</v>
      </c>
      <c r="C285">
        <v>2039</v>
      </c>
      <c r="D285" s="2"/>
      <c r="E285" s="2">
        <f t="shared" si="11"/>
        <v>209.55520000000001</v>
      </c>
      <c r="F285" s="2">
        <f t="shared" si="12"/>
        <v>3482.1619999999998</v>
      </c>
      <c r="G285" s="2">
        <f t="shared" si="13"/>
        <v>913.39999398999998</v>
      </c>
      <c r="H285" s="2"/>
      <c r="I285" s="2">
        <f t="shared" si="14"/>
        <v>70.023899999999998</v>
      </c>
      <c r="J285" s="2"/>
      <c r="K285" s="2"/>
      <c r="L285" s="2"/>
      <c r="M285" s="2"/>
      <c r="N285" s="2">
        <f t="shared" si="15"/>
        <v>1011.40843</v>
      </c>
      <c r="O285" s="2">
        <f t="shared" si="16"/>
        <v>1466.89</v>
      </c>
      <c r="P285" s="2"/>
      <c r="Q285" s="2">
        <f t="shared" si="17"/>
        <v>7153.4395239899995</v>
      </c>
      <c r="R285" s="6">
        <f t="shared" si="18"/>
        <v>6030.4843300000002</v>
      </c>
      <c r="S285" s="6">
        <v>6214.5177079449386</v>
      </c>
      <c r="T285" s="4">
        <f t="shared" si="19"/>
        <v>0.97038653897314331</v>
      </c>
      <c r="U285" s="4"/>
      <c r="V285" s="4"/>
      <c r="W285" s="2">
        <f>VLOOKUP(W$266,AURORA!$C$3:$AC$460,$B285-2020,FALSE)</f>
        <v>910.34469999999999</v>
      </c>
      <c r="X285" s="2">
        <f>VLOOKUP(X$266,AURORA!$C$3:$AC$460,$B285-2020,FALSE)</f>
        <v>3482.1619999999998</v>
      </c>
      <c r="Y285" s="2">
        <f>VLOOKUP(Y$266,AURORA!$C$3:$AC$460,$B285-2020,FALSE)</f>
        <v>2.9943080000000002</v>
      </c>
      <c r="Z285" s="2">
        <f>VLOOKUP(Z$266,AURORA!$C$3:$AC$460,$B285-2020,FALSE)</f>
        <v>996.07159999999999</v>
      </c>
      <c r="AA285" s="2">
        <f>VLOOKUP(AA$266,AURORA!$C$3:$AC$460,$B285-2020,FALSE)</f>
        <v>15.336830000000001</v>
      </c>
      <c r="AB285" s="2">
        <f>VLOOKUP(AB$266,AURORA!$C$3:$AC$460,$B285-2020,FALSE)</f>
        <v>6.0985989999999997E-2</v>
      </c>
      <c r="AC285" s="2">
        <f>VLOOKUP(AC$266,AURORA!$C$3:$AC$460,$B285-2020,FALSE)</f>
        <v>209.55520000000001</v>
      </c>
      <c r="AD285" s="2">
        <f>VLOOKUP(AD$266,AURORA!$C$3:$AC$460,$B285-2020,FALSE)</f>
        <v>70.023899999999998</v>
      </c>
      <c r="AE285" s="2">
        <f>VLOOKUP(AE$266,AURORA!$C$3:$AC$460,$B285-2020,FALSE)</f>
        <v>-7.2540460000000001E-3</v>
      </c>
      <c r="AF285" s="2">
        <f>VLOOKUP(AF$266,AURORA!$C$3:$AC$460,$B285-2020,FALSE)</f>
        <v>1466.89</v>
      </c>
      <c r="AG285" s="2"/>
    </row>
    <row r="286" spans="2:33" x14ac:dyDescent="0.35">
      <c r="B286">
        <v>2040</v>
      </c>
      <c r="C286">
        <v>2040</v>
      </c>
      <c r="D286" s="2"/>
      <c r="E286" s="2">
        <f t="shared" si="11"/>
        <v>228.8116</v>
      </c>
      <c r="F286" s="2">
        <f t="shared" si="12"/>
        <v>3482.5230000000001</v>
      </c>
      <c r="G286" s="2">
        <f t="shared" si="13"/>
        <v>829.77615552999998</v>
      </c>
      <c r="H286" s="2"/>
      <c r="I286" s="2">
        <f t="shared" si="14"/>
        <v>69.95975</v>
      </c>
      <c r="J286" s="2"/>
      <c r="K286" s="2"/>
      <c r="L286" s="2"/>
      <c r="M286" s="2"/>
      <c r="N286" s="2">
        <f t="shared" si="15"/>
        <v>1060.1273900000001</v>
      </c>
      <c r="O286" s="2">
        <f t="shared" si="16"/>
        <v>1477.107</v>
      </c>
      <c r="P286" s="2"/>
      <c r="Q286" s="2">
        <f t="shared" si="17"/>
        <v>7148.3048955300001</v>
      </c>
      <c r="R286" s="6">
        <f t="shared" si="18"/>
        <v>6089.7171400000007</v>
      </c>
      <c r="S286" s="6">
        <v>6243.7752570600078</v>
      </c>
      <c r="T286" s="4">
        <f t="shared" si="19"/>
        <v>0.97532612710782485</v>
      </c>
      <c r="U286" s="4"/>
      <c r="V286" s="4"/>
      <c r="W286" s="2">
        <f>VLOOKUP(W$266,AURORA!$C$3:$AC$460,$B286-2020,FALSE)</f>
        <v>827.03869999999995</v>
      </c>
      <c r="X286" s="2">
        <f>VLOOKUP(X$266,AURORA!$C$3:$AC$460,$B286-2020,FALSE)</f>
        <v>3482.5230000000001</v>
      </c>
      <c r="Y286" s="2">
        <f>VLOOKUP(Y$266,AURORA!$C$3:$AC$460,$B286-2020,FALSE)</f>
        <v>2.7217760000000002</v>
      </c>
      <c r="Z286" s="2">
        <f>VLOOKUP(Z$266,AURORA!$C$3:$AC$460,$B286-2020,FALSE)</f>
        <v>1044.7650000000001</v>
      </c>
      <c r="AA286" s="2">
        <f>VLOOKUP(AA$266,AURORA!$C$3:$AC$460,$B286-2020,FALSE)</f>
        <v>15.36239</v>
      </c>
      <c r="AB286" s="2">
        <f>VLOOKUP(AB$266,AURORA!$C$3:$AC$460,$B286-2020,FALSE)</f>
        <v>1.5679530000000001E-2</v>
      </c>
      <c r="AC286" s="2">
        <f>VLOOKUP(AC$266,AURORA!$C$3:$AC$460,$B286-2020,FALSE)</f>
        <v>228.8116</v>
      </c>
      <c r="AD286" s="2">
        <f>VLOOKUP(AD$266,AURORA!$C$3:$AC$460,$B286-2020,FALSE)</f>
        <v>69.95975</v>
      </c>
      <c r="AE286" s="2">
        <f>VLOOKUP(AE$266,AURORA!$C$3:$AC$460,$B286-2020,FALSE)</f>
        <v>-1.1016929999999999E-2</v>
      </c>
      <c r="AF286" s="2">
        <f>VLOOKUP(AF$266,AURORA!$C$3:$AC$460,$B286-2020,FALSE)</f>
        <v>1477.107</v>
      </c>
      <c r="AG286" s="2"/>
    </row>
    <row r="287" spans="2:33" x14ac:dyDescent="0.35">
      <c r="B287">
        <v>2041</v>
      </c>
      <c r="C287">
        <v>2041</v>
      </c>
      <c r="D287" s="2"/>
      <c r="E287" s="2">
        <f t="shared" si="11"/>
        <v>250.99100000000001</v>
      </c>
      <c r="F287" s="2">
        <f t="shared" si="12"/>
        <v>3482.1619999999998</v>
      </c>
      <c r="G287" s="2">
        <f t="shared" si="13"/>
        <v>805.47442149000005</v>
      </c>
      <c r="H287" s="2"/>
      <c r="I287" s="2">
        <f t="shared" si="14"/>
        <v>69.722020000000001</v>
      </c>
      <c r="J287" s="2"/>
      <c r="K287" s="2"/>
      <c r="L287" s="2"/>
      <c r="M287" s="2"/>
      <c r="N287" s="2">
        <f t="shared" si="15"/>
        <v>1102.8644599999998</v>
      </c>
      <c r="O287" s="2">
        <f t="shared" si="16"/>
        <v>1482.184</v>
      </c>
      <c r="P287" s="2"/>
      <c r="Q287" s="2">
        <f t="shared" si="17"/>
        <v>7193.3979014899996</v>
      </c>
      <c r="R287" s="6">
        <f t="shared" si="18"/>
        <v>6136.9324800000004</v>
      </c>
      <c r="S287" s="6">
        <v>6273.1705488319412</v>
      </c>
      <c r="T287" s="4">
        <f t="shared" si="19"/>
        <v>0.97828242229803419</v>
      </c>
      <c r="U287" s="4"/>
      <c r="V287" s="4"/>
      <c r="W287" s="2">
        <f>VLOOKUP(W$266,AURORA!$C$3:$AC$460,$B287-2020,FALSE)</f>
        <v>801.18129999999996</v>
      </c>
      <c r="X287" s="2">
        <f>VLOOKUP(X$266,AURORA!$C$3:$AC$460,$B287-2020,FALSE)</f>
        <v>3482.1619999999998</v>
      </c>
      <c r="Y287" s="2">
        <f>VLOOKUP(Y$266,AURORA!$C$3:$AC$460,$B287-2020,FALSE)</f>
        <v>4.2535400000000001</v>
      </c>
      <c r="Z287" s="2">
        <f>VLOOKUP(Z$266,AURORA!$C$3:$AC$460,$B287-2020,FALSE)</f>
        <v>1087.5239999999999</v>
      </c>
      <c r="AA287" s="2">
        <f>VLOOKUP(AA$266,AURORA!$C$3:$AC$460,$B287-2020,FALSE)</f>
        <v>15.34046</v>
      </c>
      <c r="AB287" s="2">
        <f>VLOOKUP(AB$266,AURORA!$C$3:$AC$460,$B287-2020,FALSE)</f>
        <v>3.9581489999999997E-2</v>
      </c>
      <c r="AC287" s="2">
        <f>VLOOKUP(AC$266,AURORA!$C$3:$AC$460,$B287-2020,FALSE)</f>
        <v>250.99100000000001</v>
      </c>
      <c r="AD287" s="2">
        <f>VLOOKUP(AD$266,AURORA!$C$3:$AC$460,$B287-2020,FALSE)</f>
        <v>69.722020000000001</v>
      </c>
      <c r="AE287" s="2">
        <f>VLOOKUP(AE$266,AURORA!$C$3:$AC$460,$B287-2020,FALSE)</f>
        <v>-1.2432540000000001E-2</v>
      </c>
      <c r="AF287" s="2">
        <f>VLOOKUP(AF$266,AURORA!$C$3:$AC$460,$B287-2020,FALSE)</f>
        <v>1482.184</v>
      </c>
      <c r="AG287" s="2"/>
    </row>
    <row r="288" spans="2:33" x14ac:dyDescent="0.35">
      <c r="B288">
        <v>2042</v>
      </c>
      <c r="C288">
        <v>2042</v>
      </c>
      <c r="D288" s="2"/>
      <c r="E288" s="2">
        <f t="shared" si="11"/>
        <v>271.03969999999998</v>
      </c>
      <c r="F288" s="2">
        <f t="shared" si="12"/>
        <v>3482.1619999999998</v>
      </c>
      <c r="G288" s="2">
        <f t="shared" si="13"/>
        <v>821.14147579999997</v>
      </c>
      <c r="H288" s="2"/>
      <c r="I288" s="2">
        <f t="shared" si="14"/>
        <v>68.833370000000002</v>
      </c>
      <c r="J288" s="2"/>
      <c r="K288" s="2"/>
      <c r="L288" s="2"/>
      <c r="M288" s="2"/>
      <c r="N288" s="2">
        <f t="shared" si="15"/>
        <v>1108.5552399999999</v>
      </c>
      <c r="O288" s="2">
        <f t="shared" si="16"/>
        <v>1476.81</v>
      </c>
      <c r="P288" s="2"/>
      <c r="Q288" s="2">
        <f t="shared" si="17"/>
        <v>7228.5417858000001</v>
      </c>
      <c r="R288" s="6">
        <f t="shared" si="18"/>
        <v>6136.3606099999997</v>
      </c>
      <c r="S288" s="6">
        <v>6302.7042317442956</v>
      </c>
      <c r="T288" s="4">
        <f t="shared" si="19"/>
        <v>0.97360757928216157</v>
      </c>
      <c r="U288" s="4"/>
      <c r="V288" s="4"/>
      <c r="W288" s="2">
        <f>VLOOKUP(W$266,AURORA!$C$3:$AC$460,$B288-2020,FALSE)</f>
        <v>815.26419999999996</v>
      </c>
      <c r="X288" s="2">
        <f>VLOOKUP(X$266,AURORA!$C$3:$AC$460,$B288-2020,FALSE)</f>
        <v>3482.1619999999998</v>
      </c>
      <c r="Y288" s="2">
        <f>VLOOKUP(Y$266,AURORA!$C$3:$AC$460,$B288-2020,FALSE)</f>
        <v>5.7439090000000004</v>
      </c>
      <c r="Z288" s="2">
        <f>VLOOKUP(Z$266,AURORA!$C$3:$AC$460,$B288-2020,FALSE)</f>
        <v>1093.278</v>
      </c>
      <c r="AA288" s="2">
        <f>VLOOKUP(AA$266,AURORA!$C$3:$AC$460,$B288-2020,FALSE)</f>
        <v>15.277240000000001</v>
      </c>
      <c r="AB288" s="2">
        <f>VLOOKUP(AB$266,AURORA!$C$3:$AC$460,$B288-2020,FALSE)</f>
        <v>0.13336680000000001</v>
      </c>
      <c r="AC288" s="2">
        <f>VLOOKUP(AC$266,AURORA!$C$3:$AC$460,$B288-2020,FALSE)</f>
        <v>271.03969999999998</v>
      </c>
      <c r="AD288" s="2">
        <f>VLOOKUP(AD$266,AURORA!$C$3:$AC$460,$B288-2020,FALSE)</f>
        <v>68.833370000000002</v>
      </c>
      <c r="AE288" s="2">
        <f>VLOOKUP(AE$266,AURORA!$C$3:$AC$460,$B288-2020,FALSE)</f>
        <v>-2.264942E-2</v>
      </c>
      <c r="AF288" s="2">
        <f>VLOOKUP(AF$266,AURORA!$C$3:$AC$460,$B288-2020,FALSE)</f>
        <v>1476.81</v>
      </c>
      <c r="AG288" s="2"/>
    </row>
    <row r="289" spans="2:33" x14ac:dyDescent="0.35">
      <c r="B289">
        <v>2043</v>
      </c>
      <c r="C289">
        <v>2043</v>
      </c>
      <c r="D289" s="2"/>
      <c r="E289" s="2">
        <f t="shared" si="11"/>
        <v>292.99849999999998</v>
      </c>
      <c r="F289" s="2">
        <f t="shared" si="12"/>
        <v>3482.1619999999998</v>
      </c>
      <c r="G289" s="2">
        <f t="shared" si="13"/>
        <v>688.75633149999999</v>
      </c>
      <c r="H289" s="2"/>
      <c r="I289" s="2">
        <f t="shared" si="14"/>
        <v>68.023290000000003</v>
      </c>
      <c r="J289" s="2"/>
      <c r="K289" s="2"/>
      <c r="L289" s="2"/>
      <c r="M289" s="2"/>
      <c r="N289" s="2">
        <f t="shared" si="15"/>
        <v>1193.2916</v>
      </c>
      <c r="O289" s="2">
        <f t="shared" si="16"/>
        <v>1545.2550000000001</v>
      </c>
      <c r="P289" s="2"/>
      <c r="Q289" s="2">
        <f t="shared" si="17"/>
        <v>7270.4867215000004</v>
      </c>
      <c r="R289" s="6">
        <f t="shared" si="18"/>
        <v>6288.73189</v>
      </c>
      <c r="S289" s="6">
        <v>6332.3769573336467</v>
      </c>
      <c r="T289" s="4">
        <f t="shared" si="19"/>
        <v>0.99310763278501601</v>
      </c>
      <c r="U289" s="4"/>
      <c r="V289" s="4"/>
      <c r="W289" s="2">
        <f>VLOOKUP(W$266,AURORA!$C$3:$AC$460,$B289-2020,FALSE)</f>
        <v>682.89959999999996</v>
      </c>
      <c r="X289" s="2">
        <f>VLOOKUP(X$266,AURORA!$C$3:$AC$460,$B289-2020,FALSE)</f>
        <v>3482.1619999999998</v>
      </c>
      <c r="Y289" s="2">
        <f>VLOOKUP(Y$266,AURORA!$C$3:$AC$460,$B289-2020,FALSE)</f>
        <v>5.7351380000000001</v>
      </c>
      <c r="Z289" s="2">
        <f>VLOOKUP(Z$266,AURORA!$C$3:$AC$460,$B289-2020,FALSE)</f>
        <v>1177.971</v>
      </c>
      <c r="AA289" s="2">
        <f>VLOOKUP(AA$266,AURORA!$C$3:$AC$460,$B289-2020,FALSE)</f>
        <v>15.320600000000001</v>
      </c>
      <c r="AB289" s="2">
        <f>VLOOKUP(AB$266,AURORA!$C$3:$AC$460,$B289-2020,FALSE)</f>
        <v>0.12159349999999999</v>
      </c>
      <c r="AC289" s="2">
        <f>VLOOKUP(AC$266,AURORA!$C$3:$AC$460,$B289-2020,FALSE)</f>
        <v>292.99849999999998</v>
      </c>
      <c r="AD289" s="2">
        <f>VLOOKUP(AD$266,AURORA!$C$3:$AC$460,$B289-2020,FALSE)</f>
        <v>68.023290000000003</v>
      </c>
      <c r="AE289" s="2">
        <f>VLOOKUP(AE$266,AURORA!$C$3:$AC$460,$B289-2020,FALSE)</f>
        <v>-2.9010979999999999E-2</v>
      </c>
      <c r="AF289" s="2">
        <f>VLOOKUP(AF$266,AURORA!$C$3:$AC$460,$B289-2020,FALSE)</f>
        <v>1545.2550000000001</v>
      </c>
      <c r="AG289" s="2"/>
    </row>
    <row r="290" spans="2:33" x14ac:dyDescent="0.35">
      <c r="B290">
        <v>2044</v>
      </c>
      <c r="C290">
        <v>2044</v>
      </c>
      <c r="D290" s="2"/>
      <c r="E290" s="2">
        <f t="shared" si="11"/>
        <v>315.68189999999998</v>
      </c>
      <c r="F290" s="2">
        <f t="shared" si="12"/>
        <v>3482.5230000000001</v>
      </c>
      <c r="G290" s="2">
        <f t="shared" si="13"/>
        <v>856.7874352</v>
      </c>
      <c r="H290" s="2"/>
      <c r="I290" s="2">
        <f t="shared" si="14"/>
        <v>69.234840000000005</v>
      </c>
      <c r="J290" s="2"/>
      <c r="K290" s="2"/>
      <c r="L290" s="2"/>
      <c r="M290" s="2"/>
      <c r="N290" s="2">
        <f t="shared" si="15"/>
        <v>1292.1989599999999</v>
      </c>
      <c r="O290" s="2">
        <f t="shared" si="16"/>
        <v>1630.825</v>
      </c>
      <c r="P290" s="2"/>
      <c r="Q290" s="2">
        <f t="shared" si="17"/>
        <v>7647.2511352000001</v>
      </c>
      <c r="R290" s="6">
        <f t="shared" si="18"/>
        <v>6474.7817999999997</v>
      </c>
      <c r="S290" s="6">
        <v>6362.1893802039631</v>
      </c>
      <c r="T290" s="4">
        <f t="shared" si="19"/>
        <v>1.0176971185652488</v>
      </c>
      <c r="U290" s="4"/>
      <c r="V290" s="4"/>
      <c r="W290" s="2">
        <f>VLOOKUP(W$266,AURORA!$C$3:$AC$460,$B290-2020,FALSE)</f>
        <v>847.32730000000004</v>
      </c>
      <c r="X290" s="2">
        <f>VLOOKUP(X$266,AURORA!$C$3:$AC$460,$B290-2020,FALSE)</f>
        <v>3482.5230000000001</v>
      </c>
      <c r="Y290" s="2">
        <f>VLOOKUP(Y$266,AURORA!$C$3:$AC$460,$B290-2020,FALSE)</f>
        <v>9.0151249999999994</v>
      </c>
      <c r="Z290" s="2">
        <f>VLOOKUP(Z$266,AURORA!$C$3:$AC$460,$B290-2020,FALSE)</f>
        <v>1276.905</v>
      </c>
      <c r="AA290" s="2">
        <f>VLOOKUP(AA$266,AURORA!$C$3:$AC$460,$B290-2020,FALSE)</f>
        <v>15.29396</v>
      </c>
      <c r="AB290" s="2">
        <f>VLOOKUP(AB$266,AURORA!$C$3:$AC$460,$B290-2020,FALSE)</f>
        <v>0.44501020000000002</v>
      </c>
      <c r="AC290" s="2">
        <f>VLOOKUP(AC$266,AURORA!$C$3:$AC$460,$B290-2020,FALSE)</f>
        <v>315.68189999999998</v>
      </c>
      <c r="AD290" s="2">
        <f>VLOOKUP(AD$266,AURORA!$C$3:$AC$460,$B290-2020,FALSE)</f>
        <v>69.234840000000005</v>
      </c>
      <c r="AE290" s="2">
        <f>VLOOKUP(AE$266,AURORA!$C$3:$AC$460,$B290-2020,FALSE)</f>
        <v>-3.6900740000000001E-2</v>
      </c>
      <c r="AF290" s="2">
        <f>VLOOKUP(AF$266,AURORA!$C$3:$AC$460,$B290-2020,FALSE)</f>
        <v>1630.825</v>
      </c>
      <c r="AG290" s="2"/>
    </row>
    <row r="291" spans="2:33" x14ac:dyDescent="0.35">
      <c r="B291">
        <v>2045</v>
      </c>
      <c r="C291">
        <v>2045</v>
      </c>
      <c r="D291" s="2"/>
      <c r="E291" s="2">
        <f t="shared" si="11"/>
        <v>336.97129999999999</v>
      </c>
      <c r="F291" s="2">
        <f t="shared" si="12"/>
        <v>3482.1619999999998</v>
      </c>
      <c r="G291" s="2">
        <f t="shared" si="13"/>
        <v>711.64672000000007</v>
      </c>
      <c r="H291" s="2"/>
      <c r="I291" s="2">
        <f t="shared" si="14"/>
        <v>67.822779999999995</v>
      </c>
      <c r="J291" s="2"/>
      <c r="K291" s="2"/>
      <c r="L291" s="2"/>
      <c r="M291" s="2"/>
      <c r="N291" s="2">
        <f t="shared" si="15"/>
        <v>1327.60456</v>
      </c>
      <c r="O291" s="2">
        <f t="shared" si="16"/>
        <v>1699.3150000000001</v>
      </c>
      <c r="P291" s="2"/>
      <c r="Q291" s="2">
        <f t="shared" si="17"/>
        <v>7625.5223600000008</v>
      </c>
      <c r="R291" s="6">
        <f t="shared" si="18"/>
        <v>6576.9043399999991</v>
      </c>
      <c r="S291" s="6">
        <v>6392.1421580410461</v>
      </c>
      <c r="T291" s="4">
        <f t="shared" si="19"/>
        <v>1.0289045796214857</v>
      </c>
      <c r="U291" s="4"/>
      <c r="V291" s="4"/>
      <c r="W291" s="2">
        <f>VLOOKUP(W$266,AURORA!$C$3:$AC$460,$B291-2020,FALSE)</f>
        <v>702.74350000000004</v>
      </c>
      <c r="X291" s="2">
        <f>VLOOKUP(X$266,AURORA!$C$3:$AC$460,$B291-2020,FALSE)</f>
        <v>3482.1619999999998</v>
      </c>
      <c r="Y291" s="2">
        <f>VLOOKUP(Y$266,AURORA!$C$3:$AC$460,$B291-2020,FALSE)</f>
        <v>8.4708469999999991</v>
      </c>
      <c r="Z291" s="2">
        <f>VLOOKUP(Z$266,AURORA!$C$3:$AC$460,$B291-2020,FALSE)</f>
        <v>1312.268</v>
      </c>
      <c r="AA291" s="2">
        <f>VLOOKUP(AA$266,AURORA!$C$3:$AC$460,$B291-2020,FALSE)</f>
        <v>15.33656</v>
      </c>
      <c r="AB291" s="2">
        <f>VLOOKUP(AB$266,AURORA!$C$3:$AC$460,$B291-2020,FALSE)</f>
        <v>0.43237300000000001</v>
      </c>
      <c r="AC291" s="2">
        <f>VLOOKUP(AC$266,AURORA!$C$3:$AC$460,$B291-2020,FALSE)</f>
        <v>336.97129999999999</v>
      </c>
      <c r="AD291" s="2">
        <f>VLOOKUP(AD$266,AURORA!$C$3:$AC$460,$B291-2020,FALSE)</f>
        <v>67.822779999999995</v>
      </c>
      <c r="AE291" s="2">
        <f>VLOOKUP(AE$266,AURORA!$C$3:$AC$460,$B291-2020,FALSE)</f>
        <v>-5.5017589999999998E-2</v>
      </c>
      <c r="AF291" s="2">
        <f>VLOOKUP(AF$266,AURORA!$C$3:$AC$460,$B291-2020,FALSE)</f>
        <v>1699.3150000000001</v>
      </c>
      <c r="AG291" s="2"/>
    </row>
    <row r="292" spans="2:33" x14ac:dyDescent="0.35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35"/>
  <cols>
    <col min="3" max="3" width="11.265625" bestFit="1" customWidth="1"/>
    <col min="4" max="4" width="10.265625" bestFit="1" customWidth="1"/>
    <col min="5" max="5" width="10.1328125" bestFit="1" customWidth="1"/>
    <col min="6" max="6" width="9" bestFit="1" customWidth="1"/>
    <col min="7" max="7" width="10.265625" bestFit="1" customWidth="1"/>
    <col min="8" max="8" width="7.265625" bestFit="1" customWidth="1"/>
    <col min="9" max="9" width="7.73046875" bestFit="1" customWidth="1"/>
    <col min="10" max="10" width="8.265625" bestFit="1" customWidth="1"/>
    <col min="11" max="11" width="6.73046875" bestFit="1" customWidth="1"/>
    <col min="12" max="13" width="7.86328125" bestFit="1" customWidth="1"/>
    <col min="14" max="14" width="8.73046875" bestFit="1" customWidth="1"/>
    <col min="15" max="15" width="7.73046875" bestFit="1" customWidth="1"/>
    <col min="16" max="16" width="7" bestFit="1" customWidth="1"/>
    <col min="17" max="17" width="10.265625" bestFit="1" customWidth="1"/>
    <col min="21" max="31" width="9.1328125" style="2"/>
  </cols>
  <sheetData>
    <row r="1" spans="1:17" ht="63.75" x14ac:dyDescent="0.35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35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35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35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35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35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35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35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35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35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35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35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35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35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35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35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35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35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35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35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35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35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35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35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35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35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35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35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35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35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35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35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35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35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35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35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35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35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35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35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35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35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35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35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35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35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35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35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35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35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35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35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35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35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35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35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35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35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35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35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35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35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35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35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35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35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35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35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35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35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35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35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35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35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35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35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35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35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35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35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35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35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35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35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35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35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35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35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35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35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35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35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35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35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35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35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35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35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35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35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35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35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35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35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35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35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35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35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35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35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35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35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35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35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35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35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35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35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35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35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35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35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35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35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35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35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35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35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35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35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35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35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35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35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35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35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35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35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35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35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35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35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35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35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35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35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35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35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35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35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35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35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35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35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35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35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35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35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35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35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35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35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35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35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35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35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35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35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35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35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35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35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35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35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35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35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35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35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35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35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35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35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35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35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35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35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35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35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35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35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35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35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35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35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35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35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35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35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35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35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35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35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35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35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35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35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35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35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35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35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35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35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35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35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35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35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35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35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35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35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35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35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35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35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35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35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35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35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35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35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5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5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5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5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5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5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5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5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35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35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35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35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35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35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35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35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35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35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35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35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35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35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35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35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35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35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35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35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35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35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35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35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35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35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35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35">
      <c r="B268">
        <v>2022</v>
      </c>
      <c r="C268">
        <v>2022</v>
      </c>
      <c r="D268" s="6">
        <f t="shared" ref="D268:D291" si="11">Z268</f>
        <v>2759.6990000000001</v>
      </c>
      <c r="E268" s="6">
        <f t="shared" ref="E268:E291" si="12">AA268</f>
        <v>57.1995</v>
      </c>
      <c r="F268" s="6">
        <f t="shared" ref="F268:F291" si="13">V268</f>
        <v>89.317549999999997</v>
      </c>
      <c r="G268" s="2">
        <f t="shared" ref="G268:G291" si="14">U268+Y268+AB268</f>
        <v>742.50151200000005</v>
      </c>
      <c r="I268" s="6">
        <f t="shared" ref="I268:I291" si="15">AC268</f>
        <v>61.513739999999999</v>
      </c>
      <c r="N268" s="2">
        <f t="shared" ref="N268:N291" si="16">W268+X268</f>
        <v>423.92870000000005</v>
      </c>
      <c r="O268" s="6">
        <f t="shared" ref="O268:O291" si="17">AD268</f>
        <v>298.18860000000001</v>
      </c>
      <c r="Q268" s="2">
        <f t="shared" ref="Q268:Q291" si="18">SUM(D268:P268)</f>
        <v>4432.3486020000009</v>
      </c>
      <c r="U268" s="2">
        <f>VLOOKUP(U$266,AURORA!$C$3:$AC$460,$B268-2020,FALSE)</f>
        <v>734.07569999999998</v>
      </c>
      <c r="V268" s="2">
        <f>VLOOKUP(V$266,AURORA!$C$3:$AC$460,$B268-2020,FALSE)</f>
        <v>89.317549999999997</v>
      </c>
      <c r="W268" s="2">
        <f>VLOOKUP(W$266,AURORA!$C$3:$AC$460,$B268-2020,FALSE)</f>
        <v>162.84540000000001</v>
      </c>
      <c r="X268" s="2">
        <f>VLOOKUP(X$266,AURORA!$C$3:$AC$460,$B268-2020,FALSE)</f>
        <v>261.08330000000001</v>
      </c>
      <c r="Y268" s="2">
        <f>VLOOKUP(Y$266,AURORA!$C$3:$AC$460,$B268-2020,FALSE)</f>
        <v>1.394577</v>
      </c>
      <c r="Z268" s="2">
        <f>VLOOKUP(Z$266,AURORA!$C$3:$AC$460,$B268-2020,FALSE)</f>
        <v>2759.6990000000001</v>
      </c>
      <c r="AA268" s="2">
        <f>VLOOKUP(AA$266,AURORA!$C$3:$AC$460,$B268-2020,FALSE)</f>
        <v>57.1995</v>
      </c>
      <c r="AB268" s="2">
        <f>VLOOKUP(AB$266,AURORA!$C$3:$AC$460,$B268-2020,FALSE)</f>
        <v>7.0312349999999997</v>
      </c>
      <c r="AC268" s="2">
        <f>VLOOKUP(AC$266,AURORA!$C$3:$AC$460,$B268-2020,FALSE)</f>
        <v>61.513739999999999</v>
      </c>
      <c r="AD268" s="2">
        <f>VLOOKUP(AD$266,AURORA!$C$3:$AC$460,$B268-2020,FALSE)</f>
        <v>298.18860000000001</v>
      </c>
    </row>
    <row r="269" spans="2:31" x14ac:dyDescent="0.35">
      <c r="B269">
        <v>2023</v>
      </c>
      <c r="C269">
        <v>2023</v>
      </c>
      <c r="D269" s="6">
        <f t="shared" si="11"/>
        <v>2587.1419999999998</v>
      </c>
      <c r="E269" s="6">
        <f t="shared" si="12"/>
        <v>57.1995</v>
      </c>
      <c r="F269" s="6">
        <f t="shared" si="13"/>
        <v>89.181579999999997</v>
      </c>
      <c r="G269" s="2">
        <f t="shared" si="14"/>
        <v>678.24131069999987</v>
      </c>
      <c r="I269" s="6">
        <f t="shared" si="15"/>
        <v>61.513739999999999</v>
      </c>
      <c r="N269" s="2">
        <f t="shared" si="16"/>
        <v>474.78309999999999</v>
      </c>
      <c r="O269" s="6">
        <f t="shared" si="17"/>
        <v>324.37450000000001</v>
      </c>
      <c r="Q269" s="2">
        <f t="shared" si="18"/>
        <v>4272.4357307</v>
      </c>
      <c r="U269" s="2">
        <f>VLOOKUP(U$266,AURORA!$C$3:$AC$460,$B269-2020,FALSE)</f>
        <v>675.42</v>
      </c>
      <c r="V269" s="2">
        <f>VLOOKUP(V$266,AURORA!$C$3:$AC$460,$B269-2020,FALSE)</f>
        <v>89.181579999999997</v>
      </c>
      <c r="W269" s="2">
        <f>VLOOKUP(W$266,AURORA!$C$3:$AC$460,$B269-2020,FALSE)</f>
        <v>213.42740000000001</v>
      </c>
      <c r="X269" s="2">
        <f>VLOOKUP(X$266,AURORA!$C$3:$AC$460,$B269-2020,FALSE)</f>
        <v>261.35570000000001</v>
      </c>
      <c r="Y269" s="2">
        <f>VLOOKUP(Y$266,AURORA!$C$3:$AC$460,$B269-2020,FALSE)</f>
        <v>0.2424017</v>
      </c>
      <c r="Z269" s="2">
        <f>VLOOKUP(Z$266,AURORA!$C$3:$AC$460,$B269-2020,FALSE)</f>
        <v>2587.1419999999998</v>
      </c>
      <c r="AA269" s="2">
        <f>VLOOKUP(AA$266,AURORA!$C$3:$AC$460,$B269-2020,FALSE)</f>
        <v>57.1995</v>
      </c>
      <c r="AB269" s="2">
        <f>VLOOKUP(AB$266,AURORA!$C$3:$AC$460,$B269-2020,FALSE)</f>
        <v>2.5789089999999999</v>
      </c>
      <c r="AC269" s="2">
        <f>VLOOKUP(AC$266,AURORA!$C$3:$AC$460,$B269-2020,FALSE)</f>
        <v>61.513739999999999</v>
      </c>
      <c r="AD269" s="2">
        <f>VLOOKUP(AD$266,AURORA!$C$3:$AC$460,$B269-2020,FALSE)</f>
        <v>324.37450000000001</v>
      </c>
    </row>
    <row r="270" spans="2:31" x14ac:dyDescent="0.35">
      <c r="B270">
        <v>2024</v>
      </c>
      <c r="C270">
        <v>2024</v>
      </c>
      <c r="D270" s="6">
        <f t="shared" si="11"/>
        <v>2631.7359999999999</v>
      </c>
      <c r="E270" s="6">
        <f t="shared" si="12"/>
        <v>57.1995</v>
      </c>
      <c r="F270" s="6">
        <f t="shared" si="13"/>
        <v>89.091059999999999</v>
      </c>
      <c r="G270" s="2">
        <f t="shared" si="14"/>
        <v>635.60251899999992</v>
      </c>
      <c r="I270" s="6">
        <f t="shared" si="15"/>
        <v>61.513739999999999</v>
      </c>
      <c r="N270" s="2">
        <f t="shared" si="16"/>
        <v>519.12720000000002</v>
      </c>
      <c r="O270" s="6">
        <f t="shared" si="17"/>
        <v>356.91419999999999</v>
      </c>
      <c r="Q270" s="2">
        <f t="shared" si="18"/>
        <v>4351.1842189999998</v>
      </c>
      <c r="U270" s="2">
        <f>VLOOKUP(U$266,AURORA!$C$3:$AC$460,$B270-2020,FALSE)</f>
        <v>626.93219999999997</v>
      </c>
      <c r="V270" s="2">
        <f>VLOOKUP(V$266,AURORA!$C$3:$AC$460,$B270-2020,FALSE)</f>
        <v>89.091059999999999</v>
      </c>
      <c r="W270" s="2">
        <f>VLOOKUP(W$266,AURORA!$C$3:$AC$460,$B270-2020,FALSE)</f>
        <v>257.76190000000003</v>
      </c>
      <c r="X270" s="2">
        <f>VLOOKUP(X$266,AURORA!$C$3:$AC$460,$B270-2020,FALSE)</f>
        <v>261.36529999999999</v>
      </c>
      <c r="Y270" s="2">
        <f>VLOOKUP(Y$266,AURORA!$C$3:$AC$460,$B270-2020,FALSE)</f>
        <v>1.3402019999999999</v>
      </c>
      <c r="Z270" s="2">
        <f>VLOOKUP(Z$266,AURORA!$C$3:$AC$460,$B270-2020,FALSE)</f>
        <v>2631.7359999999999</v>
      </c>
      <c r="AA270" s="2">
        <f>VLOOKUP(AA$266,AURORA!$C$3:$AC$460,$B270-2020,FALSE)</f>
        <v>57.1995</v>
      </c>
      <c r="AB270" s="2">
        <f>VLOOKUP(AB$266,AURORA!$C$3:$AC$460,$B270-2020,FALSE)</f>
        <v>7.3301170000000004</v>
      </c>
      <c r="AC270" s="2">
        <f>VLOOKUP(AC$266,AURORA!$C$3:$AC$460,$B270-2020,FALSE)</f>
        <v>61.513739999999999</v>
      </c>
      <c r="AD270" s="2">
        <f>VLOOKUP(AD$266,AURORA!$C$3:$AC$460,$B270-2020,FALSE)</f>
        <v>356.91419999999999</v>
      </c>
    </row>
    <row r="271" spans="2:31" x14ac:dyDescent="0.35">
      <c r="B271">
        <v>2025</v>
      </c>
      <c r="C271">
        <v>2025</v>
      </c>
      <c r="D271" s="6">
        <f t="shared" si="11"/>
        <v>2457.6840000000002</v>
      </c>
      <c r="E271" s="6">
        <f t="shared" si="12"/>
        <v>57.1995</v>
      </c>
      <c r="F271" s="6">
        <f t="shared" si="13"/>
        <v>89.181299999999993</v>
      </c>
      <c r="G271" s="2">
        <f t="shared" si="14"/>
        <v>653.06433500000003</v>
      </c>
      <c r="I271" s="6">
        <f t="shared" si="15"/>
        <v>61.513739999999999</v>
      </c>
      <c r="N271" s="2">
        <f t="shared" si="16"/>
        <v>557.81169999999997</v>
      </c>
      <c r="O271" s="6">
        <f t="shared" si="17"/>
        <v>366.00330000000002</v>
      </c>
      <c r="Q271" s="2">
        <f t="shared" si="18"/>
        <v>4242.457875000001</v>
      </c>
      <c r="U271" s="2">
        <f>VLOOKUP(U$266,AURORA!$C$3:$AC$460,$B271-2020,FALSE)</f>
        <v>641.20500000000004</v>
      </c>
      <c r="V271" s="2">
        <f>VLOOKUP(V$266,AURORA!$C$3:$AC$460,$B271-2020,FALSE)</f>
        <v>89.181299999999993</v>
      </c>
      <c r="W271" s="2">
        <f>VLOOKUP(W$266,AURORA!$C$3:$AC$460,$B271-2020,FALSE)</f>
        <v>296.66059999999999</v>
      </c>
      <c r="X271" s="2">
        <f>VLOOKUP(X$266,AURORA!$C$3:$AC$460,$B271-2020,FALSE)</f>
        <v>261.15109999999999</v>
      </c>
      <c r="Y271" s="2">
        <f>VLOOKUP(Y$266,AURORA!$C$3:$AC$460,$B271-2020,FALSE)</f>
        <v>2.4204789999999998</v>
      </c>
      <c r="Z271" s="2">
        <f>VLOOKUP(Z$266,AURORA!$C$3:$AC$460,$B271-2020,FALSE)</f>
        <v>2457.6840000000002</v>
      </c>
      <c r="AA271" s="2">
        <f>VLOOKUP(AA$266,AURORA!$C$3:$AC$460,$B271-2020,FALSE)</f>
        <v>57.1995</v>
      </c>
      <c r="AB271" s="2">
        <f>VLOOKUP(AB$266,AURORA!$C$3:$AC$460,$B271-2020,FALSE)</f>
        <v>9.4388559999999995</v>
      </c>
      <c r="AC271" s="2">
        <f>VLOOKUP(AC$266,AURORA!$C$3:$AC$460,$B271-2020,FALSE)</f>
        <v>61.513739999999999</v>
      </c>
      <c r="AD271" s="2">
        <f>VLOOKUP(AD$266,AURORA!$C$3:$AC$460,$B271-2020,FALSE)</f>
        <v>366.00330000000002</v>
      </c>
    </row>
    <row r="272" spans="2:31" x14ac:dyDescent="0.35">
      <c r="B272">
        <v>2026</v>
      </c>
      <c r="C272">
        <v>2026</v>
      </c>
      <c r="D272" s="6">
        <f t="shared" si="11"/>
        <v>2147.5839999999998</v>
      </c>
      <c r="E272" s="6">
        <f t="shared" si="12"/>
        <v>57.1995</v>
      </c>
      <c r="F272" s="6">
        <f t="shared" si="13"/>
        <v>89.181299999999993</v>
      </c>
      <c r="G272" s="2">
        <f t="shared" si="14"/>
        <v>748.40337199999999</v>
      </c>
      <c r="I272" s="6">
        <f t="shared" si="15"/>
        <v>61.513739999999999</v>
      </c>
      <c r="N272" s="2">
        <f t="shared" si="16"/>
        <v>591.77379999999994</v>
      </c>
      <c r="O272" s="6">
        <f t="shared" si="17"/>
        <v>391.18200000000002</v>
      </c>
      <c r="Q272" s="2">
        <f t="shared" si="18"/>
        <v>4086.8377120000005</v>
      </c>
      <c r="U272" s="2">
        <f>VLOOKUP(U$266,AURORA!$C$3:$AC$460,$B272-2020,FALSE)</f>
        <v>728.45619999999997</v>
      </c>
      <c r="V272" s="2">
        <f>VLOOKUP(V$266,AURORA!$C$3:$AC$460,$B272-2020,FALSE)</f>
        <v>89.181299999999993</v>
      </c>
      <c r="W272" s="2">
        <f>VLOOKUP(W$266,AURORA!$C$3:$AC$460,$B272-2020,FALSE)</f>
        <v>330.71980000000002</v>
      </c>
      <c r="X272" s="2">
        <f>VLOOKUP(X$266,AURORA!$C$3:$AC$460,$B272-2020,FALSE)</f>
        <v>261.05399999999997</v>
      </c>
      <c r="Y272" s="2">
        <f>VLOOKUP(Y$266,AURORA!$C$3:$AC$460,$B272-2020,FALSE)</f>
        <v>5.1885019999999997</v>
      </c>
      <c r="Z272" s="2">
        <f>VLOOKUP(Z$266,AURORA!$C$3:$AC$460,$B272-2020,FALSE)</f>
        <v>2147.5839999999998</v>
      </c>
      <c r="AA272" s="2">
        <f>VLOOKUP(AA$266,AURORA!$C$3:$AC$460,$B272-2020,FALSE)</f>
        <v>57.1995</v>
      </c>
      <c r="AB272" s="2">
        <f>VLOOKUP(AB$266,AURORA!$C$3:$AC$460,$B272-2020,FALSE)</f>
        <v>14.75867</v>
      </c>
      <c r="AC272" s="2">
        <f>VLOOKUP(AC$266,AURORA!$C$3:$AC$460,$B272-2020,FALSE)</f>
        <v>61.513739999999999</v>
      </c>
      <c r="AD272" s="2">
        <f>VLOOKUP(AD$266,AURORA!$C$3:$AC$460,$B272-2020,FALSE)</f>
        <v>391.18200000000002</v>
      </c>
    </row>
    <row r="273" spans="2:30" x14ac:dyDescent="0.35">
      <c r="B273">
        <v>2027</v>
      </c>
      <c r="C273">
        <v>2027</v>
      </c>
      <c r="D273" s="6">
        <f t="shared" si="11"/>
        <v>2125.067</v>
      </c>
      <c r="E273" s="6">
        <f t="shared" si="12"/>
        <v>57.1995</v>
      </c>
      <c r="F273" s="6">
        <f t="shared" si="13"/>
        <v>89.181299999999993</v>
      </c>
      <c r="G273" s="2">
        <f t="shared" si="14"/>
        <v>948.32271899999989</v>
      </c>
      <c r="I273" s="6">
        <f t="shared" si="15"/>
        <v>61.513739999999999</v>
      </c>
      <c r="N273" s="2">
        <f t="shared" si="16"/>
        <v>627.82469999999989</v>
      </c>
      <c r="O273" s="6">
        <f t="shared" si="17"/>
        <v>436.50380000000001</v>
      </c>
      <c r="Q273" s="2">
        <f t="shared" si="18"/>
        <v>4345.6127590000006</v>
      </c>
      <c r="U273" s="2">
        <f>VLOOKUP(U$266,AURORA!$C$3:$AC$460,$B273-2020,FALSE)</f>
        <v>926.63199999999995</v>
      </c>
      <c r="V273" s="2">
        <f>VLOOKUP(V$266,AURORA!$C$3:$AC$460,$B273-2020,FALSE)</f>
        <v>89.181299999999993</v>
      </c>
      <c r="W273" s="2">
        <f>VLOOKUP(W$266,AURORA!$C$3:$AC$460,$B273-2020,FALSE)</f>
        <v>366.72609999999997</v>
      </c>
      <c r="X273" s="2">
        <f>VLOOKUP(X$266,AURORA!$C$3:$AC$460,$B273-2020,FALSE)</f>
        <v>261.09859999999998</v>
      </c>
      <c r="Y273" s="2">
        <f>VLOOKUP(Y$266,AURORA!$C$3:$AC$460,$B273-2020,FALSE)</f>
        <v>6.2570290000000002</v>
      </c>
      <c r="Z273" s="2">
        <f>VLOOKUP(Z$266,AURORA!$C$3:$AC$460,$B273-2020,FALSE)</f>
        <v>2125.067</v>
      </c>
      <c r="AA273" s="2">
        <f>VLOOKUP(AA$266,AURORA!$C$3:$AC$460,$B273-2020,FALSE)</f>
        <v>57.1995</v>
      </c>
      <c r="AB273" s="2">
        <f>VLOOKUP(AB$266,AURORA!$C$3:$AC$460,$B273-2020,FALSE)</f>
        <v>15.43369</v>
      </c>
      <c r="AC273" s="2">
        <f>VLOOKUP(AC$266,AURORA!$C$3:$AC$460,$B273-2020,FALSE)</f>
        <v>61.513739999999999</v>
      </c>
      <c r="AD273" s="2">
        <f>VLOOKUP(AD$266,AURORA!$C$3:$AC$460,$B273-2020,FALSE)</f>
        <v>436.50380000000001</v>
      </c>
    </row>
    <row r="274" spans="2:30" x14ac:dyDescent="0.35">
      <c r="B274">
        <v>2028</v>
      </c>
      <c r="C274">
        <v>2028</v>
      </c>
      <c r="D274" s="6">
        <f t="shared" si="11"/>
        <v>2109.2379999999998</v>
      </c>
      <c r="E274" s="6">
        <f t="shared" si="12"/>
        <v>57.1995</v>
      </c>
      <c r="F274" s="6">
        <f t="shared" si="13"/>
        <v>89.091059999999999</v>
      </c>
      <c r="G274" s="2">
        <f t="shared" si="14"/>
        <v>936.82957999999996</v>
      </c>
      <c r="I274" s="6">
        <f t="shared" si="15"/>
        <v>61.513739999999999</v>
      </c>
      <c r="N274" s="2">
        <f t="shared" si="16"/>
        <v>665.27499999999998</v>
      </c>
      <c r="O274" s="6">
        <f t="shared" si="17"/>
        <v>481.89420000000001</v>
      </c>
      <c r="Q274" s="2">
        <f t="shared" si="18"/>
        <v>4401.04108</v>
      </c>
      <c r="U274" s="2">
        <f>VLOOKUP(U$266,AURORA!$C$3:$AC$460,$B274-2020,FALSE)</f>
        <v>910.37739999999997</v>
      </c>
      <c r="V274" s="2">
        <f>VLOOKUP(V$266,AURORA!$C$3:$AC$460,$B274-2020,FALSE)</f>
        <v>89.091059999999999</v>
      </c>
      <c r="W274" s="2">
        <f>VLOOKUP(W$266,AURORA!$C$3:$AC$460,$B274-2020,FALSE)</f>
        <v>404.10599999999999</v>
      </c>
      <c r="X274" s="2">
        <f>VLOOKUP(X$266,AURORA!$C$3:$AC$460,$B274-2020,FALSE)</f>
        <v>261.16899999999998</v>
      </c>
      <c r="Y274" s="2">
        <f>VLOOKUP(Y$266,AURORA!$C$3:$AC$460,$B274-2020,FALSE)</f>
        <v>7.7071500000000004</v>
      </c>
      <c r="Z274" s="2">
        <f>VLOOKUP(Z$266,AURORA!$C$3:$AC$460,$B274-2020,FALSE)</f>
        <v>2109.2379999999998</v>
      </c>
      <c r="AA274" s="2">
        <f>VLOOKUP(AA$266,AURORA!$C$3:$AC$460,$B274-2020,FALSE)</f>
        <v>57.1995</v>
      </c>
      <c r="AB274" s="2">
        <f>VLOOKUP(AB$266,AURORA!$C$3:$AC$460,$B274-2020,FALSE)</f>
        <v>18.74503</v>
      </c>
      <c r="AC274" s="2">
        <f>VLOOKUP(AC$266,AURORA!$C$3:$AC$460,$B274-2020,FALSE)</f>
        <v>61.513739999999999</v>
      </c>
      <c r="AD274" s="2">
        <f>VLOOKUP(AD$266,AURORA!$C$3:$AC$460,$B274-2020,FALSE)</f>
        <v>481.89420000000001</v>
      </c>
    </row>
    <row r="275" spans="2:30" x14ac:dyDescent="0.35">
      <c r="B275">
        <v>2029</v>
      </c>
      <c r="C275">
        <v>2029</v>
      </c>
      <c r="D275" s="6">
        <f t="shared" si="11"/>
        <v>2093.4859999999999</v>
      </c>
      <c r="E275" s="6">
        <f t="shared" si="12"/>
        <v>57.1995</v>
      </c>
      <c r="F275" s="6">
        <f t="shared" si="13"/>
        <v>89.181299999999993</v>
      </c>
      <c r="G275" s="2">
        <f t="shared" si="14"/>
        <v>918.95056899999997</v>
      </c>
      <c r="I275" s="6">
        <f t="shared" si="15"/>
        <v>61.513739999999999</v>
      </c>
      <c r="N275" s="2">
        <f t="shared" si="16"/>
        <v>700.40719999999999</v>
      </c>
      <c r="O275" s="6">
        <f t="shared" si="17"/>
        <v>536.2115</v>
      </c>
      <c r="Q275" s="2">
        <f t="shared" si="18"/>
        <v>4456.9498090000006</v>
      </c>
      <c r="U275" s="2">
        <f>VLOOKUP(U$266,AURORA!$C$3:$AC$460,$B275-2020,FALSE)</f>
        <v>896.38350000000003</v>
      </c>
      <c r="V275" s="2">
        <f>VLOOKUP(V$266,AURORA!$C$3:$AC$460,$B275-2020,FALSE)</f>
        <v>89.181299999999993</v>
      </c>
      <c r="W275" s="2">
        <f>VLOOKUP(W$266,AURORA!$C$3:$AC$460,$B275-2020,FALSE)</f>
        <v>438.82900000000001</v>
      </c>
      <c r="X275" s="2">
        <f>VLOOKUP(X$266,AURORA!$C$3:$AC$460,$B275-2020,FALSE)</f>
        <v>261.57819999999998</v>
      </c>
      <c r="Y275" s="2">
        <f>VLOOKUP(Y$266,AURORA!$C$3:$AC$460,$B275-2020,FALSE)</f>
        <v>5.1986889999999999</v>
      </c>
      <c r="Z275" s="2">
        <f>VLOOKUP(Z$266,AURORA!$C$3:$AC$460,$B275-2020,FALSE)</f>
        <v>2093.4859999999999</v>
      </c>
      <c r="AA275" s="2">
        <f>VLOOKUP(AA$266,AURORA!$C$3:$AC$460,$B275-2020,FALSE)</f>
        <v>57.1995</v>
      </c>
      <c r="AB275" s="2">
        <f>VLOOKUP(AB$266,AURORA!$C$3:$AC$460,$B275-2020,FALSE)</f>
        <v>17.368379999999998</v>
      </c>
      <c r="AC275" s="2">
        <f>VLOOKUP(AC$266,AURORA!$C$3:$AC$460,$B275-2020,FALSE)</f>
        <v>61.513739999999999</v>
      </c>
      <c r="AD275" s="2">
        <f>VLOOKUP(AD$266,AURORA!$C$3:$AC$460,$B275-2020,FALSE)</f>
        <v>536.2115</v>
      </c>
    </row>
    <row r="276" spans="2:30" x14ac:dyDescent="0.35">
      <c r="B276">
        <v>2030</v>
      </c>
      <c r="C276">
        <v>2030</v>
      </c>
      <c r="D276" s="6">
        <f t="shared" si="11"/>
        <v>2070.5349999999999</v>
      </c>
      <c r="E276" s="6">
        <f t="shared" si="12"/>
        <v>57.1995</v>
      </c>
      <c r="F276" s="6">
        <f t="shared" si="13"/>
        <v>89.181299999999993</v>
      </c>
      <c r="G276" s="2">
        <f t="shared" si="14"/>
        <v>876.31593000000009</v>
      </c>
      <c r="I276" s="6">
        <f t="shared" si="15"/>
        <v>61.513739999999999</v>
      </c>
      <c r="N276" s="2">
        <f t="shared" si="16"/>
        <v>735.40139999999997</v>
      </c>
      <c r="O276" s="6">
        <f t="shared" si="17"/>
        <v>593.61900000000003</v>
      </c>
      <c r="Q276" s="2">
        <f t="shared" si="18"/>
        <v>4483.7658700000002</v>
      </c>
      <c r="U276" s="2">
        <f>VLOOKUP(U$266,AURORA!$C$3:$AC$460,$B276-2020,FALSE)</f>
        <v>846.10440000000006</v>
      </c>
      <c r="V276" s="2">
        <f>VLOOKUP(V$266,AURORA!$C$3:$AC$460,$B276-2020,FALSE)</f>
        <v>89.181299999999993</v>
      </c>
      <c r="W276" s="2">
        <f>VLOOKUP(W$266,AURORA!$C$3:$AC$460,$B276-2020,FALSE)</f>
        <v>473.9667</v>
      </c>
      <c r="X276" s="2">
        <f>VLOOKUP(X$266,AURORA!$C$3:$AC$460,$B276-2020,FALSE)</f>
        <v>261.43470000000002</v>
      </c>
      <c r="Y276" s="2">
        <f>VLOOKUP(Y$266,AURORA!$C$3:$AC$460,$B276-2020,FALSE)</f>
        <v>12.20172</v>
      </c>
      <c r="Z276" s="2">
        <f>VLOOKUP(Z$266,AURORA!$C$3:$AC$460,$B276-2020,FALSE)</f>
        <v>2070.5349999999999</v>
      </c>
      <c r="AA276" s="2">
        <f>VLOOKUP(AA$266,AURORA!$C$3:$AC$460,$B276-2020,FALSE)</f>
        <v>57.1995</v>
      </c>
      <c r="AB276" s="2">
        <f>VLOOKUP(AB$266,AURORA!$C$3:$AC$460,$B276-2020,FALSE)</f>
        <v>18.009810000000002</v>
      </c>
      <c r="AC276" s="2">
        <f>VLOOKUP(AC$266,AURORA!$C$3:$AC$460,$B276-2020,FALSE)</f>
        <v>61.513739999999999</v>
      </c>
      <c r="AD276" s="2">
        <f>VLOOKUP(AD$266,AURORA!$C$3:$AC$460,$B276-2020,FALSE)</f>
        <v>593.61900000000003</v>
      </c>
    </row>
    <row r="277" spans="2:30" x14ac:dyDescent="0.35">
      <c r="B277">
        <v>2031</v>
      </c>
      <c r="C277">
        <v>2031</v>
      </c>
      <c r="D277" s="6">
        <f t="shared" si="11"/>
        <v>2066.6970000000001</v>
      </c>
      <c r="E277" s="6">
        <f t="shared" si="12"/>
        <v>57.19558</v>
      </c>
      <c r="F277" s="6">
        <f t="shared" si="13"/>
        <v>89.181299999999993</v>
      </c>
      <c r="G277" s="2">
        <f t="shared" si="14"/>
        <v>879.14981999999998</v>
      </c>
      <c r="I277" s="6">
        <f t="shared" si="15"/>
        <v>61.513739999999999</v>
      </c>
      <c r="N277" s="2">
        <f t="shared" si="16"/>
        <v>769.77240000000006</v>
      </c>
      <c r="O277" s="6">
        <f t="shared" si="17"/>
        <v>639.61220000000003</v>
      </c>
      <c r="Q277" s="2">
        <f t="shared" si="18"/>
        <v>4563.1220400000002</v>
      </c>
      <c r="U277" s="2">
        <f>VLOOKUP(U$266,AURORA!$C$3:$AC$460,$B277-2020,FALSE)</f>
        <v>850.17290000000003</v>
      </c>
      <c r="V277" s="2">
        <f>VLOOKUP(V$266,AURORA!$C$3:$AC$460,$B277-2020,FALSE)</f>
        <v>89.181299999999993</v>
      </c>
      <c r="W277" s="2">
        <f>VLOOKUP(W$266,AURORA!$C$3:$AC$460,$B277-2020,FALSE)</f>
        <v>508.62130000000002</v>
      </c>
      <c r="X277" s="2">
        <f>VLOOKUP(X$266,AURORA!$C$3:$AC$460,$B277-2020,FALSE)</f>
        <v>261.15109999999999</v>
      </c>
      <c r="Y277" s="2">
        <f>VLOOKUP(Y$266,AURORA!$C$3:$AC$460,$B277-2020,FALSE)</f>
        <v>10.807969999999999</v>
      </c>
      <c r="Z277" s="2">
        <f>VLOOKUP(Z$266,AURORA!$C$3:$AC$460,$B277-2020,FALSE)</f>
        <v>2066.6970000000001</v>
      </c>
      <c r="AA277" s="2">
        <f>VLOOKUP(AA$266,AURORA!$C$3:$AC$460,$B277-2020,FALSE)</f>
        <v>57.19558</v>
      </c>
      <c r="AB277" s="2">
        <f>VLOOKUP(AB$266,AURORA!$C$3:$AC$460,$B277-2020,FALSE)</f>
        <v>18.168949999999999</v>
      </c>
      <c r="AC277" s="2">
        <f>VLOOKUP(AC$266,AURORA!$C$3:$AC$460,$B277-2020,FALSE)</f>
        <v>61.513739999999999</v>
      </c>
      <c r="AD277" s="2">
        <f>VLOOKUP(AD$266,AURORA!$C$3:$AC$460,$B277-2020,FALSE)</f>
        <v>639.61220000000003</v>
      </c>
    </row>
    <row r="278" spans="2:30" x14ac:dyDescent="0.35">
      <c r="B278">
        <v>2032</v>
      </c>
      <c r="C278">
        <v>2032</v>
      </c>
      <c r="D278" s="6">
        <f t="shared" si="11"/>
        <v>2062.694</v>
      </c>
      <c r="E278" s="6">
        <f t="shared" si="12"/>
        <v>57.187779999999997</v>
      </c>
      <c r="F278" s="6">
        <f t="shared" si="13"/>
        <v>89.091059999999999</v>
      </c>
      <c r="G278" s="2">
        <f t="shared" si="14"/>
        <v>852.26885900000002</v>
      </c>
      <c r="I278" s="6">
        <f t="shared" si="15"/>
        <v>61.505330000000001</v>
      </c>
      <c r="N278" s="2">
        <f t="shared" si="16"/>
        <v>802.36360000000002</v>
      </c>
      <c r="O278" s="6">
        <f t="shared" si="17"/>
        <v>681.59410000000003</v>
      </c>
      <c r="Q278" s="2">
        <f t="shared" si="18"/>
        <v>4606.704729</v>
      </c>
      <c r="U278" s="2">
        <f>VLOOKUP(U$266,AURORA!$C$3:$AC$460,$B278-2020,FALSE)</f>
        <v>828.93380000000002</v>
      </c>
      <c r="V278" s="2">
        <f>VLOOKUP(V$266,AURORA!$C$3:$AC$460,$B278-2020,FALSE)</f>
        <v>89.091059999999999</v>
      </c>
      <c r="W278" s="2">
        <f>VLOOKUP(W$266,AURORA!$C$3:$AC$460,$B278-2020,FALSE)</f>
        <v>541.4914</v>
      </c>
      <c r="X278" s="2">
        <f>VLOOKUP(X$266,AURORA!$C$3:$AC$460,$B278-2020,FALSE)</f>
        <v>260.87220000000002</v>
      </c>
      <c r="Y278" s="2">
        <f>VLOOKUP(Y$266,AURORA!$C$3:$AC$460,$B278-2020,FALSE)</f>
        <v>6.782559</v>
      </c>
      <c r="Z278" s="2">
        <f>VLOOKUP(Z$266,AURORA!$C$3:$AC$460,$B278-2020,FALSE)</f>
        <v>2062.694</v>
      </c>
      <c r="AA278" s="2">
        <f>VLOOKUP(AA$266,AURORA!$C$3:$AC$460,$B278-2020,FALSE)</f>
        <v>57.187779999999997</v>
      </c>
      <c r="AB278" s="2">
        <f>VLOOKUP(AB$266,AURORA!$C$3:$AC$460,$B278-2020,FALSE)</f>
        <v>16.552499999999998</v>
      </c>
      <c r="AC278" s="2">
        <f>VLOOKUP(AC$266,AURORA!$C$3:$AC$460,$B278-2020,FALSE)</f>
        <v>61.505330000000001</v>
      </c>
      <c r="AD278" s="2">
        <f>VLOOKUP(AD$266,AURORA!$C$3:$AC$460,$B278-2020,FALSE)</f>
        <v>681.59410000000003</v>
      </c>
    </row>
    <row r="279" spans="2:30" x14ac:dyDescent="0.35">
      <c r="B279">
        <v>2033</v>
      </c>
      <c r="C279">
        <v>2033</v>
      </c>
      <c r="D279" s="6">
        <f t="shared" si="11"/>
        <v>1727.1690000000001</v>
      </c>
      <c r="E279" s="6">
        <f t="shared" si="12"/>
        <v>57.191670000000002</v>
      </c>
      <c r="F279" s="6">
        <f t="shared" si="13"/>
        <v>89.181299999999993</v>
      </c>
      <c r="G279" s="2">
        <f t="shared" si="14"/>
        <v>857.13113400000009</v>
      </c>
      <c r="I279" s="6">
        <f t="shared" si="15"/>
        <v>61.505310000000001</v>
      </c>
      <c r="N279" s="2">
        <f t="shared" si="16"/>
        <v>834.89419999999996</v>
      </c>
      <c r="O279" s="6">
        <f t="shared" si="17"/>
        <v>714.13980000000004</v>
      </c>
      <c r="Q279" s="2">
        <f t="shared" si="18"/>
        <v>4341.2124139999996</v>
      </c>
      <c r="U279" s="2">
        <f>VLOOKUP(U$266,AURORA!$C$3:$AC$460,$B279-2020,FALSE)</f>
        <v>848.15200000000004</v>
      </c>
      <c r="V279" s="2">
        <f>VLOOKUP(V$266,AURORA!$C$3:$AC$460,$B279-2020,FALSE)</f>
        <v>89.181299999999993</v>
      </c>
      <c r="W279" s="2">
        <f>VLOOKUP(W$266,AURORA!$C$3:$AC$460,$B279-2020,FALSE)</f>
        <v>573.81089999999995</v>
      </c>
      <c r="X279" s="2">
        <f>VLOOKUP(X$266,AURORA!$C$3:$AC$460,$B279-2020,FALSE)</f>
        <v>261.08330000000001</v>
      </c>
      <c r="Y279" s="2">
        <f>VLOOKUP(Y$266,AURORA!$C$3:$AC$460,$B279-2020,FALSE)</f>
        <v>8.9791340000000002</v>
      </c>
      <c r="Z279" s="2">
        <f>VLOOKUP(Z$266,AURORA!$C$3:$AC$460,$B279-2020,FALSE)</f>
        <v>1727.1690000000001</v>
      </c>
      <c r="AA279" s="2">
        <f>VLOOKUP(AA$266,AURORA!$C$3:$AC$460,$B279-2020,FALSE)</f>
        <v>57.191670000000002</v>
      </c>
      <c r="AB279" s="2">
        <f>VLOOKUP(AB$266,AURORA!$C$3:$AC$460,$B279-2020,FALSE)</f>
        <v>0</v>
      </c>
      <c r="AC279" s="2">
        <f>VLOOKUP(AC$266,AURORA!$C$3:$AC$460,$B279-2020,FALSE)</f>
        <v>61.505310000000001</v>
      </c>
      <c r="AD279" s="2">
        <f>VLOOKUP(AD$266,AURORA!$C$3:$AC$460,$B279-2020,FALSE)</f>
        <v>714.13980000000004</v>
      </c>
    </row>
    <row r="280" spans="2:30" x14ac:dyDescent="0.35">
      <c r="B280">
        <v>2034</v>
      </c>
      <c r="C280">
        <v>2034</v>
      </c>
      <c r="D280" s="6">
        <f t="shared" si="11"/>
        <v>1709.271</v>
      </c>
      <c r="E280" s="6">
        <f t="shared" si="12"/>
        <v>57.155299999999997</v>
      </c>
      <c r="F280" s="6">
        <f t="shared" si="13"/>
        <v>89.181299999999993</v>
      </c>
      <c r="G280" s="2">
        <f t="shared" si="14"/>
        <v>810.37219000000005</v>
      </c>
      <c r="I280" s="6">
        <f t="shared" si="15"/>
        <v>61.480029999999999</v>
      </c>
      <c r="N280" s="2">
        <f t="shared" si="16"/>
        <v>870.07099999999991</v>
      </c>
      <c r="O280" s="6">
        <f t="shared" si="17"/>
        <v>738.28689999999995</v>
      </c>
      <c r="Q280" s="2">
        <f t="shared" si="18"/>
        <v>4335.81772</v>
      </c>
      <c r="U280" s="2">
        <f>VLOOKUP(U$266,AURORA!$C$3:$AC$460,$B280-2020,FALSE)</f>
        <v>801.64120000000003</v>
      </c>
      <c r="V280" s="2">
        <f>VLOOKUP(V$266,AURORA!$C$3:$AC$460,$B280-2020,FALSE)</f>
        <v>89.181299999999993</v>
      </c>
      <c r="W280" s="2">
        <f>VLOOKUP(W$266,AURORA!$C$3:$AC$460,$B280-2020,FALSE)</f>
        <v>608.71529999999996</v>
      </c>
      <c r="X280" s="2">
        <f>VLOOKUP(X$266,AURORA!$C$3:$AC$460,$B280-2020,FALSE)</f>
        <v>261.35570000000001</v>
      </c>
      <c r="Y280" s="2">
        <f>VLOOKUP(Y$266,AURORA!$C$3:$AC$460,$B280-2020,FALSE)</f>
        <v>8.7309900000000003</v>
      </c>
      <c r="Z280" s="2">
        <f>VLOOKUP(Z$266,AURORA!$C$3:$AC$460,$B280-2020,FALSE)</f>
        <v>1709.271</v>
      </c>
      <c r="AA280" s="2">
        <f>VLOOKUP(AA$266,AURORA!$C$3:$AC$460,$B280-2020,FALSE)</f>
        <v>57.155299999999997</v>
      </c>
      <c r="AB280" s="2">
        <f>VLOOKUP(AB$266,AURORA!$C$3:$AC$460,$B280-2020,FALSE)</f>
        <v>0</v>
      </c>
      <c r="AC280" s="2">
        <f>VLOOKUP(AC$266,AURORA!$C$3:$AC$460,$B280-2020,FALSE)</f>
        <v>61.480029999999999</v>
      </c>
      <c r="AD280" s="2">
        <f>VLOOKUP(AD$266,AURORA!$C$3:$AC$460,$B280-2020,FALSE)</f>
        <v>738.28689999999995</v>
      </c>
    </row>
    <row r="281" spans="2:30" x14ac:dyDescent="0.35">
      <c r="B281">
        <v>2035</v>
      </c>
      <c r="C281">
        <v>2035</v>
      </c>
      <c r="D281" s="6">
        <f t="shared" si="11"/>
        <v>1691.9549999999999</v>
      </c>
      <c r="E281" s="6">
        <f t="shared" si="12"/>
        <v>57.17991</v>
      </c>
      <c r="F281" s="6">
        <f t="shared" si="13"/>
        <v>89.181299999999993</v>
      </c>
      <c r="G281" s="2">
        <f t="shared" si="14"/>
        <v>807.82553300000006</v>
      </c>
      <c r="I281" s="6">
        <f t="shared" si="15"/>
        <v>61.496879999999997</v>
      </c>
      <c r="N281" s="2">
        <f t="shared" si="16"/>
        <v>908.83909999999992</v>
      </c>
      <c r="O281" s="6">
        <f t="shared" si="17"/>
        <v>762.12139999999999</v>
      </c>
      <c r="Q281" s="2">
        <f t="shared" si="18"/>
        <v>4378.599123</v>
      </c>
      <c r="U281" s="2">
        <f>VLOOKUP(U$266,AURORA!$C$3:$AC$460,$B281-2020,FALSE)</f>
        <v>798.50390000000004</v>
      </c>
      <c r="V281" s="2">
        <f>VLOOKUP(V$266,AURORA!$C$3:$AC$460,$B281-2020,FALSE)</f>
        <v>89.181299999999993</v>
      </c>
      <c r="W281" s="2">
        <f>VLOOKUP(W$266,AURORA!$C$3:$AC$460,$B281-2020,FALSE)</f>
        <v>647.26089999999999</v>
      </c>
      <c r="X281" s="2">
        <f>VLOOKUP(X$266,AURORA!$C$3:$AC$460,$B281-2020,FALSE)</f>
        <v>261.57819999999998</v>
      </c>
      <c r="Y281" s="2">
        <f>VLOOKUP(Y$266,AURORA!$C$3:$AC$460,$B281-2020,FALSE)</f>
        <v>9.3216330000000003</v>
      </c>
      <c r="Z281" s="2">
        <f>VLOOKUP(Z$266,AURORA!$C$3:$AC$460,$B281-2020,FALSE)</f>
        <v>1691.9549999999999</v>
      </c>
      <c r="AA281" s="2">
        <f>VLOOKUP(AA$266,AURORA!$C$3:$AC$460,$B281-2020,FALSE)</f>
        <v>57.17991</v>
      </c>
      <c r="AB281" s="2">
        <f>VLOOKUP(AB$266,AURORA!$C$3:$AC$460,$B281-2020,FALSE)</f>
        <v>0</v>
      </c>
      <c r="AC281" s="2">
        <f>VLOOKUP(AC$266,AURORA!$C$3:$AC$460,$B281-2020,FALSE)</f>
        <v>61.496879999999997</v>
      </c>
      <c r="AD281" s="2">
        <f>VLOOKUP(AD$266,AURORA!$C$3:$AC$460,$B281-2020,FALSE)</f>
        <v>762.12139999999999</v>
      </c>
    </row>
    <row r="282" spans="2:30" x14ac:dyDescent="0.35">
      <c r="B282">
        <v>2036</v>
      </c>
      <c r="C282">
        <v>2036</v>
      </c>
      <c r="D282" s="6">
        <f t="shared" si="11"/>
        <v>1654.4880000000001</v>
      </c>
      <c r="E282" s="6">
        <f t="shared" si="12"/>
        <v>57.157800000000002</v>
      </c>
      <c r="F282" s="6">
        <f t="shared" si="13"/>
        <v>89.091059999999999</v>
      </c>
      <c r="G282" s="2">
        <f t="shared" si="14"/>
        <v>790.38182399999994</v>
      </c>
      <c r="I282" s="6">
        <f t="shared" si="15"/>
        <v>61.473379999999999</v>
      </c>
      <c r="N282" s="2">
        <f t="shared" si="16"/>
        <v>938.71259999999995</v>
      </c>
      <c r="O282" s="6">
        <f t="shared" si="17"/>
        <v>777.97280000000001</v>
      </c>
      <c r="Q282" s="2">
        <f t="shared" si="18"/>
        <v>4369.2774639999998</v>
      </c>
      <c r="U282" s="2">
        <f>VLOOKUP(U$266,AURORA!$C$3:$AC$460,$B282-2020,FALSE)</f>
        <v>783.47609999999997</v>
      </c>
      <c r="V282" s="2">
        <f>VLOOKUP(V$266,AURORA!$C$3:$AC$460,$B282-2020,FALSE)</f>
        <v>89.091059999999999</v>
      </c>
      <c r="W282" s="2">
        <f>VLOOKUP(W$266,AURORA!$C$3:$AC$460,$B282-2020,FALSE)</f>
        <v>677.55449999999996</v>
      </c>
      <c r="X282" s="2">
        <f>VLOOKUP(X$266,AURORA!$C$3:$AC$460,$B282-2020,FALSE)</f>
        <v>261.15809999999999</v>
      </c>
      <c r="Y282" s="2">
        <f>VLOOKUP(Y$266,AURORA!$C$3:$AC$460,$B282-2020,FALSE)</f>
        <v>6.9057240000000002</v>
      </c>
      <c r="Z282" s="2">
        <f>VLOOKUP(Z$266,AURORA!$C$3:$AC$460,$B282-2020,FALSE)</f>
        <v>1654.4880000000001</v>
      </c>
      <c r="AA282" s="2">
        <f>VLOOKUP(AA$266,AURORA!$C$3:$AC$460,$B282-2020,FALSE)</f>
        <v>57.157800000000002</v>
      </c>
      <c r="AB282" s="2">
        <f>VLOOKUP(AB$266,AURORA!$C$3:$AC$460,$B282-2020,FALSE)</f>
        <v>0</v>
      </c>
      <c r="AC282" s="2">
        <f>VLOOKUP(AC$266,AURORA!$C$3:$AC$460,$B282-2020,FALSE)</f>
        <v>61.473379999999999</v>
      </c>
      <c r="AD282" s="2">
        <f>VLOOKUP(AD$266,AURORA!$C$3:$AC$460,$B282-2020,FALSE)</f>
        <v>777.97280000000001</v>
      </c>
    </row>
    <row r="283" spans="2:30" x14ac:dyDescent="0.35">
      <c r="B283">
        <v>2037</v>
      </c>
      <c r="C283">
        <v>2037</v>
      </c>
      <c r="D283" s="6">
        <f t="shared" si="11"/>
        <v>984.42150000000004</v>
      </c>
      <c r="E283" s="6">
        <f t="shared" si="12"/>
        <v>57.122779999999999</v>
      </c>
      <c r="F283" s="6">
        <f t="shared" si="13"/>
        <v>89.181290000000004</v>
      </c>
      <c r="G283" s="2">
        <f t="shared" si="14"/>
        <v>878.51152999999999</v>
      </c>
      <c r="I283" s="6">
        <f t="shared" si="15"/>
        <v>61.467390000000002</v>
      </c>
      <c r="N283" s="2">
        <f t="shared" si="16"/>
        <v>969.08069999999998</v>
      </c>
      <c r="O283" s="6">
        <f t="shared" si="17"/>
        <v>798.25329999999997</v>
      </c>
      <c r="Q283" s="2">
        <f t="shared" si="18"/>
        <v>3838.0384899999999</v>
      </c>
      <c r="U283" s="2">
        <f>VLOOKUP(U$266,AURORA!$C$3:$AC$460,$B283-2020,FALSE)</f>
        <v>868.13890000000004</v>
      </c>
      <c r="V283" s="2">
        <f>VLOOKUP(V$266,AURORA!$C$3:$AC$460,$B283-2020,FALSE)</f>
        <v>89.181290000000004</v>
      </c>
      <c r="W283" s="2">
        <f>VLOOKUP(W$266,AURORA!$C$3:$AC$460,$B283-2020,FALSE)</f>
        <v>708.02670000000001</v>
      </c>
      <c r="X283" s="2">
        <f>VLOOKUP(X$266,AURORA!$C$3:$AC$460,$B283-2020,FALSE)</f>
        <v>261.05399999999997</v>
      </c>
      <c r="Y283" s="2">
        <f>VLOOKUP(Y$266,AURORA!$C$3:$AC$460,$B283-2020,FALSE)</f>
        <v>10.372629999999999</v>
      </c>
      <c r="Z283" s="2">
        <f>VLOOKUP(Z$266,AURORA!$C$3:$AC$460,$B283-2020,FALSE)</f>
        <v>984.42150000000004</v>
      </c>
      <c r="AA283" s="2">
        <f>VLOOKUP(AA$266,AURORA!$C$3:$AC$460,$B283-2020,FALSE)</f>
        <v>57.122779999999999</v>
      </c>
      <c r="AB283" s="2">
        <f>VLOOKUP(AB$266,AURORA!$C$3:$AC$460,$B283-2020,FALSE)</f>
        <v>0</v>
      </c>
      <c r="AC283" s="2">
        <f>VLOOKUP(AC$266,AURORA!$C$3:$AC$460,$B283-2020,FALSE)</f>
        <v>61.467390000000002</v>
      </c>
      <c r="AD283" s="2">
        <f>VLOOKUP(AD$266,AURORA!$C$3:$AC$460,$B283-2020,FALSE)</f>
        <v>798.25329999999997</v>
      </c>
    </row>
    <row r="284" spans="2:30" x14ac:dyDescent="0.35">
      <c r="B284">
        <v>2038</v>
      </c>
      <c r="C284">
        <v>2038</v>
      </c>
      <c r="D284" s="6">
        <f t="shared" si="11"/>
        <v>956.17280000000005</v>
      </c>
      <c r="E284" s="6">
        <f t="shared" si="12"/>
        <v>57.078090000000003</v>
      </c>
      <c r="F284" s="6">
        <f t="shared" si="13"/>
        <v>89.181299999999993</v>
      </c>
      <c r="G284" s="2">
        <f t="shared" si="14"/>
        <v>840.50113999999996</v>
      </c>
      <c r="I284" s="6">
        <f t="shared" si="15"/>
        <v>61.438540000000003</v>
      </c>
      <c r="N284" s="2">
        <f t="shared" si="16"/>
        <v>998.11889999999994</v>
      </c>
      <c r="O284" s="6">
        <f t="shared" si="17"/>
        <v>815.39670000000001</v>
      </c>
      <c r="Q284" s="2">
        <f t="shared" si="18"/>
        <v>3817.8874699999997</v>
      </c>
      <c r="U284" s="2">
        <f>VLOOKUP(U$266,AURORA!$C$3:$AC$460,$B284-2020,FALSE)</f>
        <v>829.37739999999997</v>
      </c>
      <c r="V284" s="2">
        <f>VLOOKUP(V$266,AURORA!$C$3:$AC$460,$B284-2020,FALSE)</f>
        <v>89.181299999999993</v>
      </c>
      <c r="W284" s="2">
        <f>VLOOKUP(W$266,AURORA!$C$3:$AC$460,$B284-2020,FALSE)</f>
        <v>737.02030000000002</v>
      </c>
      <c r="X284" s="2">
        <f>VLOOKUP(X$266,AURORA!$C$3:$AC$460,$B284-2020,FALSE)</f>
        <v>261.09859999999998</v>
      </c>
      <c r="Y284" s="2">
        <f>VLOOKUP(Y$266,AURORA!$C$3:$AC$460,$B284-2020,FALSE)</f>
        <v>11.12374</v>
      </c>
      <c r="Z284" s="2">
        <f>VLOOKUP(Z$266,AURORA!$C$3:$AC$460,$B284-2020,FALSE)</f>
        <v>956.17280000000005</v>
      </c>
      <c r="AA284" s="2">
        <f>VLOOKUP(AA$266,AURORA!$C$3:$AC$460,$B284-2020,FALSE)</f>
        <v>57.078090000000003</v>
      </c>
      <c r="AB284" s="2">
        <f>VLOOKUP(AB$266,AURORA!$C$3:$AC$460,$B284-2020,FALSE)</f>
        <v>0</v>
      </c>
      <c r="AC284" s="2">
        <f>VLOOKUP(AC$266,AURORA!$C$3:$AC$460,$B284-2020,FALSE)</f>
        <v>61.438540000000003</v>
      </c>
      <c r="AD284" s="2">
        <f>VLOOKUP(AD$266,AURORA!$C$3:$AC$460,$B284-2020,FALSE)</f>
        <v>815.39670000000001</v>
      </c>
    </row>
    <row r="285" spans="2:30" x14ac:dyDescent="0.35">
      <c r="B285">
        <v>2039</v>
      </c>
      <c r="C285">
        <v>2039</v>
      </c>
      <c r="D285" s="6">
        <f t="shared" si="11"/>
        <v>913.0566</v>
      </c>
      <c r="E285" s="6">
        <f t="shared" si="12"/>
        <v>57.018300000000004</v>
      </c>
      <c r="F285" s="6">
        <f t="shared" si="13"/>
        <v>89.181299999999993</v>
      </c>
      <c r="G285" s="2">
        <f t="shared" si="14"/>
        <v>841.49266999999998</v>
      </c>
      <c r="I285" s="6">
        <f t="shared" si="15"/>
        <v>61.404400000000003</v>
      </c>
      <c r="N285" s="2">
        <f t="shared" si="16"/>
        <v>1025.6696000000002</v>
      </c>
      <c r="O285" s="6">
        <f t="shared" si="17"/>
        <v>836.81259999999997</v>
      </c>
      <c r="Q285" s="2">
        <f t="shared" si="18"/>
        <v>3824.6354700000002</v>
      </c>
      <c r="U285" s="2">
        <f>VLOOKUP(U$266,AURORA!$C$3:$AC$460,$B285-2020,FALSE)</f>
        <v>830.66430000000003</v>
      </c>
      <c r="V285" s="2">
        <f>VLOOKUP(V$266,AURORA!$C$3:$AC$460,$B285-2020,FALSE)</f>
        <v>89.181299999999993</v>
      </c>
      <c r="W285" s="2">
        <f>VLOOKUP(W$266,AURORA!$C$3:$AC$460,$B285-2020,FALSE)</f>
        <v>764.58630000000005</v>
      </c>
      <c r="X285" s="2">
        <f>VLOOKUP(X$266,AURORA!$C$3:$AC$460,$B285-2020,FALSE)</f>
        <v>261.08330000000001</v>
      </c>
      <c r="Y285" s="2">
        <f>VLOOKUP(Y$266,AURORA!$C$3:$AC$460,$B285-2020,FALSE)</f>
        <v>10.82837</v>
      </c>
      <c r="Z285" s="2">
        <f>VLOOKUP(Z$266,AURORA!$C$3:$AC$460,$B285-2020,FALSE)</f>
        <v>913.0566</v>
      </c>
      <c r="AA285" s="2">
        <f>VLOOKUP(AA$266,AURORA!$C$3:$AC$460,$B285-2020,FALSE)</f>
        <v>57.018300000000004</v>
      </c>
      <c r="AB285" s="2">
        <f>VLOOKUP(AB$266,AURORA!$C$3:$AC$460,$B285-2020,FALSE)</f>
        <v>0</v>
      </c>
      <c r="AC285" s="2">
        <f>VLOOKUP(AC$266,AURORA!$C$3:$AC$460,$B285-2020,FALSE)</f>
        <v>61.404400000000003</v>
      </c>
      <c r="AD285" s="2">
        <f>VLOOKUP(AD$266,AURORA!$C$3:$AC$460,$B285-2020,FALSE)</f>
        <v>836.81259999999997</v>
      </c>
    </row>
    <row r="286" spans="2:30" x14ac:dyDescent="0.35">
      <c r="B286">
        <v>2040</v>
      </c>
      <c r="C286">
        <v>2040</v>
      </c>
      <c r="D286" s="6">
        <f t="shared" si="11"/>
        <v>902.65920000000006</v>
      </c>
      <c r="E286" s="6">
        <f t="shared" si="12"/>
        <v>56.973979999999997</v>
      </c>
      <c r="F286" s="6">
        <f t="shared" si="13"/>
        <v>89.091059999999999</v>
      </c>
      <c r="G286" s="2">
        <f t="shared" si="14"/>
        <v>827.56254000000001</v>
      </c>
      <c r="I286" s="6">
        <f t="shared" si="15"/>
        <v>61.371540000000003</v>
      </c>
      <c r="N286" s="2">
        <f t="shared" si="16"/>
        <v>1060.7828</v>
      </c>
      <c r="O286" s="6">
        <f t="shared" si="17"/>
        <v>849.70420000000001</v>
      </c>
      <c r="Q286" s="2">
        <f t="shared" si="18"/>
        <v>3848.1453200000001</v>
      </c>
      <c r="U286" s="2">
        <f>VLOOKUP(U$266,AURORA!$C$3:$AC$460,$B286-2020,FALSE)</f>
        <v>815.37</v>
      </c>
      <c r="V286" s="2">
        <f>VLOOKUP(V$266,AURORA!$C$3:$AC$460,$B286-2020,FALSE)</f>
        <v>89.091059999999999</v>
      </c>
      <c r="W286" s="2">
        <f>VLOOKUP(W$266,AURORA!$C$3:$AC$460,$B286-2020,FALSE)</f>
        <v>799.49220000000003</v>
      </c>
      <c r="X286" s="2">
        <f>VLOOKUP(X$266,AURORA!$C$3:$AC$460,$B286-2020,FALSE)</f>
        <v>261.29059999999998</v>
      </c>
      <c r="Y286" s="2">
        <f>VLOOKUP(Y$266,AURORA!$C$3:$AC$460,$B286-2020,FALSE)</f>
        <v>12.192539999999999</v>
      </c>
      <c r="Z286" s="2">
        <f>VLOOKUP(Z$266,AURORA!$C$3:$AC$460,$B286-2020,FALSE)</f>
        <v>902.65920000000006</v>
      </c>
      <c r="AA286" s="2">
        <f>VLOOKUP(AA$266,AURORA!$C$3:$AC$460,$B286-2020,FALSE)</f>
        <v>56.973979999999997</v>
      </c>
      <c r="AB286" s="2">
        <f>VLOOKUP(AB$266,AURORA!$C$3:$AC$460,$B286-2020,FALSE)</f>
        <v>0</v>
      </c>
      <c r="AC286" s="2">
        <f>VLOOKUP(AC$266,AURORA!$C$3:$AC$460,$B286-2020,FALSE)</f>
        <v>61.371540000000003</v>
      </c>
      <c r="AD286" s="2">
        <f>VLOOKUP(AD$266,AURORA!$C$3:$AC$460,$B286-2020,FALSE)</f>
        <v>849.70420000000001</v>
      </c>
    </row>
    <row r="287" spans="2:30" x14ac:dyDescent="0.35">
      <c r="B287">
        <v>2041</v>
      </c>
      <c r="C287">
        <v>2041</v>
      </c>
      <c r="D287" s="6">
        <f t="shared" si="11"/>
        <v>893.78920000000005</v>
      </c>
      <c r="E287" s="6">
        <f t="shared" si="12"/>
        <v>56.891730000000003</v>
      </c>
      <c r="F287" s="6">
        <f t="shared" si="13"/>
        <v>89.181299999999993</v>
      </c>
      <c r="G287" s="2">
        <f t="shared" si="14"/>
        <v>793.95694000000003</v>
      </c>
      <c r="I287" s="6">
        <f t="shared" si="15"/>
        <v>61.326099999999997</v>
      </c>
      <c r="N287" s="2">
        <f t="shared" si="16"/>
        <v>1096.7627</v>
      </c>
      <c r="O287" s="6">
        <f t="shared" si="17"/>
        <v>864.24720000000002</v>
      </c>
      <c r="Q287" s="2">
        <f t="shared" si="18"/>
        <v>3856.15517</v>
      </c>
      <c r="U287" s="2">
        <f>VLOOKUP(U$266,AURORA!$C$3:$AC$460,$B287-2020,FALSE)</f>
        <v>779.08810000000005</v>
      </c>
      <c r="V287" s="2">
        <f>VLOOKUP(V$266,AURORA!$C$3:$AC$460,$B287-2020,FALSE)</f>
        <v>89.181299999999993</v>
      </c>
      <c r="W287" s="2">
        <f>VLOOKUP(W$266,AURORA!$C$3:$AC$460,$B287-2020,FALSE)</f>
        <v>835.3356</v>
      </c>
      <c r="X287" s="2">
        <f>VLOOKUP(X$266,AURORA!$C$3:$AC$460,$B287-2020,FALSE)</f>
        <v>261.4271</v>
      </c>
      <c r="Y287" s="2">
        <f>VLOOKUP(Y$266,AURORA!$C$3:$AC$460,$B287-2020,FALSE)</f>
        <v>14.868840000000001</v>
      </c>
      <c r="Z287" s="2">
        <f>VLOOKUP(Z$266,AURORA!$C$3:$AC$460,$B287-2020,FALSE)</f>
        <v>893.78920000000005</v>
      </c>
      <c r="AA287" s="2">
        <f>VLOOKUP(AA$266,AURORA!$C$3:$AC$460,$B287-2020,FALSE)</f>
        <v>56.891730000000003</v>
      </c>
      <c r="AB287" s="2">
        <f>VLOOKUP(AB$266,AURORA!$C$3:$AC$460,$B287-2020,FALSE)</f>
        <v>0</v>
      </c>
      <c r="AC287" s="2">
        <f>VLOOKUP(AC$266,AURORA!$C$3:$AC$460,$B287-2020,FALSE)</f>
        <v>61.326099999999997</v>
      </c>
      <c r="AD287" s="2">
        <f>VLOOKUP(AD$266,AURORA!$C$3:$AC$460,$B287-2020,FALSE)</f>
        <v>864.24720000000002</v>
      </c>
    </row>
    <row r="288" spans="2:30" x14ac:dyDescent="0.35">
      <c r="B288">
        <v>2042</v>
      </c>
      <c r="C288">
        <v>2042</v>
      </c>
      <c r="D288" s="6">
        <f t="shared" si="11"/>
        <v>847.72249999999997</v>
      </c>
      <c r="E288" s="6">
        <f t="shared" si="12"/>
        <v>56.745959999999997</v>
      </c>
      <c r="F288" s="6">
        <f t="shared" si="13"/>
        <v>89.181299999999993</v>
      </c>
      <c r="G288" s="2">
        <f t="shared" si="14"/>
        <v>768.05758000000003</v>
      </c>
      <c r="I288" s="6">
        <f t="shared" si="15"/>
        <v>61.171810000000001</v>
      </c>
      <c r="N288" s="2">
        <f t="shared" si="16"/>
        <v>1132.1269</v>
      </c>
      <c r="O288" s="6">
        <f t="shared" si="17"/>
        <v>880.43209999999999</v>
      </c>
      <c r="Q288" s="2">
        <f t="shared" si="18"/>
        <v>3835.43815</v>
      </c>
      <c r="U288" s="2">
        <f>VLOOKUP(U$266,AURORA!$C$3:$AC$460,$B288-2020,FALSE)</f>
        <v>752.47379999999998</v>
      </c>
      <c r="V288" s="2">
        <f>VLOOKUP(V$266,AURORA!$C$3:$AC$460,$B288-2020,FALSE)</f>
        <v>89.181299999999993</v>
      </c>
      <c r="W288" s="2">
        <f>VLOOKUP(W$266,AURORA!$C$3:$AC$460,$B288-2020,FALSE)</f>
        <v>870.97580000000005</v>
      </c>
      <c r="X288" s="2">
        <f>VLOOKUP(X$266,AURORA!$C$3:$AC$460,$B288-2020,FALSE)</f>
        <v>261.15109999999999</v>
      </c>
      <c r="Y288" s="2">
        <f>VLOOKUP(Y$266,AURORA!$C$3:$AC$460,$B288-2020,FALSE)</f>
        <v>15.583780000000001</v>
      </c>
      <c r="Z288" s="2">
        <f>VLOOKUP(Z$266,AURORA!$C$3:$AC$460,$B288-2020,FALSE)</f>
        <v>847.72249999999997</v>
      </c>
      <c r="AA288" s="2">
        <f>VLOOKUP(AA$266,AURORA!$C$3:$AC$460,$B288-2020,FALSE)</f>
        <v>56.745959999999997</v>
      </c>
      <c r="AB288" s="2">
        <f>VLOOKUP(AB$266,AURORA!$C$3:$AC$460,$B288-2020,FALSE)</f>
        <v>0</v>
      </c>
      <c r="AC288" s="2">
        <f>VLOOKUP(AC$266,AURORA!$C$3:$AC$460,$B288-2020,FALSE)</f>
        <v>61.171810000000001</v>
      </c>
      <c r="AD288" s="2">
        <f>VLOOKUP(AD$266,AURORA!$C$3:$AC$460,$B288-2020,FALSE)</f>
        <v>880.43209999999999</v>
      </c>
    </row>
    <row r="289" spans="2:30" x14ac:dyDescent="0.35">
      <c r="B289">
        <v>2043</v>
      </c>
      <c r="C289">
        <v>2043</v>
      </c>
      <c r="D289" s="6">
        <f t="shared" si="11"/>
        <v>0</v>
      </c>
      <c r="E289" s="6">
        <f t="shared" si="12"/>
        <v>56.612090000000002</v>
      </c>
      <c r="F289" s="6">
        <f t="shared" si="13"/>
        <v>89.181299999999993</v>
      </c>
      <c r="G289" s="2">
        <f t="shared" si="14"/>
        <v>986.92970000000003</v>
      </c>
      <c r="I289" s="6">
        <f t="shared" si="15"/>
        <v>61.047600000000003</v>
      </c>
      <c r="N289" s="2">
        <f t="shared" si="16"/>
        <v>1179.3068000000001</v>
      </c>
      <c r="O289" s="6">
        <f t="shared" si="17"/>
        <v>890.0498</v>
      </c>
      <c r="Q289" s="2">
        <f t="shared" si="18"/>
        <v>3263.1272900000004</v>
      </c>
      <c r="U289" s="2">
        <f>VLOOKUP(U$266,AURORA!$C$3:$AC$460,$B289-2020,FALSE)</f>
        <v>768.50130000000001</v>
      </c>
      <c r="V289" s="2">
        <f>VLOOKUP(V$266,AURORA!$C$3:$AC$460,$B289-2020,FALSE)</f>
        <v>89.181299999999993</v>
      </c>
      <c r="W289" s="2">
        <f>VLOOKUP(W$266,AURORA!$C$3:$AC$460,$B289-2020,FALSE)</f>
        <v>918.25459999999998</v>
      </c>
      <c r="X289" s="2">
        <f>VLOOKUP(X$266,AURORA!$C$3:$AC$460,$B289-2020,FALSE)</f>
        <v>261.05220000000003</v>
      </c>
      <c r="Y289" s="2">
        <f>VLOOKUP(Y$266,AURORA!$C$3:$AC$460,$B289-2020,FALSE)</f>
        <v>218.42840000000001</v>
      </c>
      <c r="Z289" s="2">
        <f>VLOOKUP(Z$266,AURORA!$C$3:$AC$460,$B289-2020,FALSE)</f>
        <v>0</v>
      </c>
      <c r="AA289" s="2">
        <f>VLOOKUP(AA$266,AURORA!$C$3:$AC$460,$B289-2020,FALSE)</f>
        <v>56.612090000000002</v>
      </c>
      <c r="AB289" s="2">
        <f>VLOOKUP(AB$266,AURORA!$C$3:$AC$460,$B289-2020,FALSE)</f>
        <v>0</v>
      </c>
      <c r="AC289" s="2">
        <f>VLOOKUP(AC$266,AURORA!$C$3:$AC$460,$B289-2020,FALSE)</f>
        <v>61.047600000000003</v>
      </c>
      <c r="AD289" s="2">
        <f>VLOOKUP(AD$266,AURORA!$C$3:$AC$460,$B289-2020,FALSE)</f>
        <v>890.0498</v>
      </c>
    </row>
    <row r="290" spans="2:30" x14ac:dyDescent="0.35">
      <c r="B290">
        <v>2044</v>
      </c>
      <c r="C290">
        <v>2044</v>
      </c>
      <c r="D290" s="6">
        <f t="shared" si="11"/>
        <v>0</v>
      </c>
      <c r="E290" s="6">
        <f t="shared" si="12"/>
        <v>56.617220000000003</v>
      </c>
      <c r="F290" s="6">
        <f t="shared" si="13"/>
        <v>89.091059999999999</v>
      </c>
      <c r="G290" s="2">
        <f t="shared" si="14"/>
        <v>974.54790000000003</v>
      </c>
      <c r="I290" s="6">
        <f t="shared" si="15"/>
        <v>61.06917</v>
      </c>
      <c r="N290" s="2">
        <f t="shared" si="16"/>
        <v>1208.5115000000001</v>
      </c>
      <c r="O290" s="6">
        <f t="shared" si="17"/>
        <v>910.98519999999996</v>
      </c>
      <c r="Q290" s="2">
        <f t="shared" si="18"/>
        <v>3300.8220500000002</v>
      </c>
      <c r="U290" s="2">
        <f>VLOOKUP(U$266,AURORA!$C$3:$AC$460,$B290-2020,FALSE)</f>
        <v>747.62090000000001</v>
      </c>
      <c r="V290" s="2">
        <f>VLOOKUP(V$266,AURORA!$C$3:$AC$460,$B290-2020,FALSE)</f>
        <v>89.091059999999999</v>
      </c>
      <c r="W290" s="2">
        <f>VLOOKUP(W$266,AURORA!$C$3:$AC$460,$B290-2020,FALSE)</f>
        <v>947.65800000000002</v>
      </c>
      <c r="X290" s="2">
        <f>VLOOKUP(X$266,AURORA!$C$3:$AC$460,$B290-2020,FALSE)</f>
        <v>260.8535</v>
      </c>
      <c r="Y290" s="2">
        <f>VLOOKUP(Y$266,AURORA!$C$3:$AC$460,$B290-2020,FALSE)</f>
        <v>226.92699999999999</v>
      </c>
      <c r="Z290" s="2">
        <f>VLOOKUP(Z$266,AURORA!$C$3:$AC$460,$B290-2020,FALSE)</f>
        <v>0</v>
      </c>
      <c r="AA290" s="2">
        <f>VLOOKUP(AA$266,AURORA!$C$3:$AC$460,$B290-2020,FALSE)</f>
        <v>56.617220000000003</v>
      </c>
      <c r="AB290" s="2">
        <f>VLOOKUP(AB$266,AURORA!$C$3:$AC$460,$B290-2020,FALSE)</f>
        <v>0</v>
      </c>
      <c r="AC290" s="2">
        <f>VLOOKUP(AC$266,AURORA!$C$3:$AC$460,$B290-2020,FALSE)</f>
        <v>61.06917</v>
      </c>
      <c r="AD290" s="2">
        <f>VLOOKUP(AD$266,AURORA!$C$3:$AC$460,$B290-2020,FALSE)</f>
        <v>910.98519999999996</v>
      </c>
    </row>
    <row r="291" spans="2:30" x14ac:dyDescent="0.35">
      <c r="B291">
        <v>2045</v>
      </c>
      <c r="C291">
        <v>2045</v>
      </c>
      <c r="D291" s="6">
        <f t="shared" si="11"/>
        <v>0</v>
      </c>
      <c r="E291" s="6">
        <f t="shared" si="12"/>
        <v>56.34986</v>
      </c>
      <c r="F291" s="6">
        <f t="shared" si="13"/>
        <v>89.181299999999993</v>
      </c>
      <c r="G291" s="2">
        <f t="shared" si="14"/>
        <v>1201.9495999999999</v>
      </c>
      <c r="I291" s="6">
        <f t="shared" si="15"/>
        <v>60.772100000000002</v>
      </c>
      <c r="N291" s="2">
        <f t="shared" si="16"/>
        <v>1247.6231</v>
      </c>
      <c r="O291" s="6">
        <f t="shared" si="17"/>
        <v>943.79259999999999</v>
      </c>
      <c r="Q291" s="2">
        <f t="shared" si="18"/>
        <v>3599.6685600000001</v>
      </c>
      <c r="U291" s="2">
        <f>VLOOKUP(U$266,AURORA!$C$3:$AC$460,$B291-2020,FALSE)</f>
        <v>891.11040000000003</v>
      </c>
      <c r="V291" s="2">
        <f>VLOOKUP(V$266,AURORA!$C$3:$AC$460,$B291-2020,FALSE)</f>
        <v>89.181299999999993</v>
      </c>
      <c r="W291" s="2">
        <f>VLOOKUP(W$266,AURORA!$C$3:$AC$460,$B291-2020,FALSE)</f>
        <v>986.26739999999995</v>
      </c>
      <c r="X291" s="2">
        <f>VLOOKUP(X$266,AURORA!$C$3:$AC$460,$B291-2020,FALSE)</f>
        <v>261.35570000000001</v>
      </c>
      <c r="Y291" s="2">
        <f>VLOOKUP(Y$266,AURORA!$C$3:$AC$460,$B291-2020,FALSE)</f>
        <v>310.83920000000001</v>
      </c>
      <c r="Z291" s="2">
        <f>VLOOKUP(Z$266,AURORA!$C$3:$AC$460,$B291-2020,FALSE)</f>
        <v>0</v>
      </c>
      <c r="AA291" s="2">
        <f>VLOOKUP(AA$266,AURORA!$C$3:$AC$460,$B291-2020,FALSE)</f>
        <v>56.34986</v>
      </c>
      <c r="AB291" s="2">
        <f>VLOOKUP(AB$266,AURORA!$C$3:$AC$460,$B291-2020,FALSE)</f>
        <v>0</v>
      </c>
      <c r="AC291" s="2">
        <f>VLOOKUP(AC$266,AURORA!$C$3:$AC$460,$B291-2020,FALSE)</f>
        <v>60.772100000000002</v>
      </c>
      <c r="AD291" s="2">
        <f>VLOOKUP(AD$266,AURORA!$C$3:$AC$460,$B291-2020,FALSE)</f>
        <v>943.79259999999999</v>
      </c>
    </row>
    <row r="292" spans="2:30" x14ac:dyDescent="0.35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373760-153A-49F6-A66D-CC2706AB43A6}"/>
</file>

<file path=customXml/itemProps2.xml><?xml version="1.0" encoding="utf-8"?>
<ds:datastoreItem xmlns:ds="http://schemas.openxmlformats.org/officeDocument/2006/customXml" ds:itemID="{7E2330D4-941F-4991-8ED0-5AA95D39D524}"/>
</file>

<file path=customXml/itemProps3.xml><?xml version="1.0" encoding="utf-8"?>
<ds:datastoreItem xmlns:ds="http://schemas.openxmlformats.org/officeDocument/2006/customXml" ds:itemID="{45A6FE7A-206E-4296-8029-7109E514C195}"/>
</file>

<file path=customXml/itemProps4.xml><?xml version="1.0" encoding="utf-8"?>
<ds:datastoreItem xmlns:ds="http://schemas.openxmlformats.org/officeDocument/2006/customXml" ds:itemID="{A19F14F4-60BD-4FE2-A840-7CB8E1890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Gall, James</cp:lastModifiedBy>
  <dcterms:created xsi:type="dcterms:W3CDTF">2019-03-07T18:33:06Z</dcterms:created>
  <dcterms:modified xsi:type="dcterms:W3CDTF">2020-09-24T17:45:42Z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