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firstSheet="4" activeTab="14"/>
  </bookViews>
  <sheets>
    <sheet name="RAM-03" sheetId="1" r:id="rId1"/>
    <sheet name="RAM-04" sheetId="2" r:id="rId2"/>
    <sheet name="RAM-05" sheetId="3" r:id="rId3"/>
    <sheet name="RAM-07" sheetId="4" r:id="rId4"/>
    <sheet name="RAM-08" sheetId="5" r:id="rId5"/>
    <sheet name="RAM-09" sheetId="6" r:id="rId6"/>
    <sheet name="RAM-10" sheetId="7" r:id="rId7"/>
    <sheet name="RAM-11" sheetId="8" r:id="rId8"/>
    <sheet name="RAM-12" sheetId="9" r:id="rId9"/>
    <sheet name="RAM-13" sheetId="10" r:id="rId10"/>
    <sheet name="RAM-14" sheetId="11" r:id="rId11"/>
    <sheet name="RAM-15" sheetId="12" r:id="rId12"/>
    <sheet name="RAM-16" sheetId="13" r:id="rId13"/>
    <sheet name="RAM-17" sheetId="14" r:id="rId14"/>
    <sheet name="RAM-18" sheetId="15" r:id="rId15"/>
  </sheets>
  <definedNames>
    <definedName name="_xlnm.Print_Area" localSheetId="0">'RAM-03'!$A$1:$C$42</definedName>
    <definedName name="_xlnm.Print_Area" localSheetId="1">'RAM-04'!$A$1:$C$41</definedName>
    <definedName name="_xlnm.Print_Area" localSheetId="2">'RAM-05'!$A$1:$C$41</definedName>
    <definedName name="_xlnm.Print_Area" localSheetId="3">'RAM-07'!$A$1:$S$99</definedName>
    <definedName name="_xlnm.Print_Area" localSheetId="4">'RAM-08'!$A$1:$S$94</definedName>
    <definedName name="_xlnm.Print_Area" localSheetId="5">'RAM-09'!$A$1:$H$78</definedName>
    <definedName name="_xlnm.Print_Area" localSheetId="6">'RAM-10'!$A$1:$D$40</definedName>
    <definedName name="_xlnm.Print_Area" localSheetId="7">'RAM-11'!$A$1:$F$40</definedName>
    <definedName name="_xlnm.Print_Area" localSheetId="8">'RAM-12'!$A$1:$F$40</definedName>
    <definedName name="_xlnm.Print_Area" localSheetId="9">'RAM-13'!$A$1:$D$40</definedName>
    <definedName name="_xlnm.Print_Area" localSheetId="10">'RAM-14'!$A$1:$F$46</definedName>
    <definedName name="_xlnm.Print_Area" localSheetId="11">'RAM-15'!$A$1:$F$41</definedName>
    <definedName name="_xlnm.Print_Area" localSheetId="12">'RAM-16'!$A$1:$F$45</definedName>
    <definedName name="_xlnm.Print_Area" localSheetId="13">'RAM-17'!$A$1:$F$42</definedName>
    <definedName name="_xlnm.Print_Area" localSheetId="14">'RAM-18'!$A$1:$C$40</definedName>
    <definedName name="_xlnm.Print_Titles" localSheetId="3">'RAM-07'!$3:$11</definedName>
    <definedName name="_xlnm.Print_Titles" localSheetId="4">'RAM-08'!$3:$11</definedName>
    <definedName name="_xlnm.Print_Titles" localSheetId="5">'RAM-09'!$3:$6</definedName>
  </definedNames>
  <calcPr fullCalcOnLoad="1"/>
</workbook>
</file>

<file path=xl/sharedStrings.xml><?xml version="1.0" encoding="utf-8"?>
<sst xmlns="http://schemas.openxmlformats.org/spreadsheetml/2006/main" count="635" uniqueCount="161">
  <si>
    <t>INTEGRATED ELECTRIC UTILITIES</t>
  </si>
  <si>
    <t>BETA ESTIMATES</t>
  </si>
  <si>
    <t>Company Name</t>
  </si>
  <si>
    <t>Beta</t>
  </si>
  <si>
    <t>DPL Inc.</t>
  </si>
  <si>
    <t>IDACORP Inc.</t>
  </si>
  <si>
    <t>Progress Energy</t>
  </si>
  <si>
    <t>Southern Co.</t>
  </si>
  <si>
    <t>Portland General</t>
  </si>
  <si>
    <t>Cleco Corp.</t>
  </si>
  <si>
    <t>NV Energy Inc.</t>
  </si>
  <si>
    <t>Amer. Elec. Power</t>
  </si>
  <si>
    <t>ALLETE</t>
  </si>
  <si>
    <t>FirstEnergy Corp.</t>
  </si>
  <si>
    <t>Empire Dist. Elec.</t>
  </si>
  <si>
    <t>Hawaiian Elec.</t>
  </si>
  <si>
    <t>UniSource Energy</t>
  </si>
  <si>
    <t>Ameren Corp.</t>
  </si>
  <si>
    <t>Edison Int'l</t>
  </si>
  <si>
    <t>Allegheny Energy</t>
  </si>
  <si>
    <t>Xcel Energy Inc.</t>
  </si>
  <si>
    <t>Entergy Corp.</t>
  </si>
  <si>
    <t>Duke Energy</t>
  </si>
  <si>
    <t>FPL Group</t>
  </si>
  <si>
    <t>PG&amp;E Corp.</t>
  </si>
  <si>
    <t>AVERAGE</t>
  </si>
  <si>
    <t>Source: Value Line Investment Analyzer (Feb. 2009)</t>
  </si>
  <si>
    <t>S&amp;P UTILITY INDEX ELECTRIC UTILITIES</t>
  </si>
  <si>
    <t>CMS Energy Corp.</t>
  </si>
  <si>
    <t>CenterPoint Energy</t>
  </si>
  <si>
    <t>Consol. Edison</t>
  </si>
  <si>
    <t>Constellation Energy</t>
  </si>
  <si>
    <t>DTE Energy</t>
  </si>
  <si>
    <t>Dominion Resources</t>
  </si>
  <si>
    <t>Exelon Corp.</t>
  </si>
  <si>
    <t>Integrys Energy</t>
  </si>
  <si>
    <t>PPL Corp.</t>
  </si>
  <si>
    <t>Pepco Holdings</t>
  </si>
  <si>
    <t>Pinnacle West Capital</t>
  </si>
  <si>
    <t>Public Serv. Enterprise</t>
  </si>
  <si>
    <t>Sempra Energy</t>
  </si>
  <si>
    <t>TECO Energy</t>
  </si>
  <si>
    <t>Wisconsin Energy</t>
  </si>
  <si>
    <t>VALUE LINE WESTERN ELECTRIC UTILITIES</t>
  </si>
  <si>
    <t>Avista Corp.</t>
  </si>
  <si>
    <t>PNM Resources</t>
  </si>
  <si>
    <t>Electric Industry Historical Risk Premium</t>
  </si>
  <si>
    <t>(1)</t>
  </si>
  <si>
    <t>(2)</t>
  </si>
  <si>
    <t>(3)</t>
  </si>
  <si>
    <t>(4)</t>
  </si>
  <si>
    <t>(5)</t>
  </si>
  <si>
    <t>(6)</t>
  </si>
  <si>
    <t>(7)</t>
  </si>
  <si>
    <t>(8)</t>
  </si>
  <si>
    <t>Utility</t>
  </si>
  <si>
    <t>Utility</t>
  </si>
  <si>
    <t>Industrial</t>
  </si>
  <si>
    <t>Industrial</t>
  </si>
  <si>
    <t>Long-Term</t>
  </si>
  <si>
    <t>20 year</t>
  </si>
  <si>
    <t xml:space="preserve"> </t>
  </si>
  <si>
    <t>S&amp;P</t>
  </si>
  <si>
    <t>Equity</t>
  </si>
  <si>
    <t>S&amp;P</t>
  </si>
  <si>
    <t>Government</t>
  </si>
  <si>
    <t>Maturity</t>
  </si>
  <si>
    <t>Bond</t>
  </si>
  <si>
    <t>Utility</t>
  </si>
  <si>
    <t>Risk</t>
  </si>
  <si>
    <t>Industrial</t>
  </si>
  <si>
    <t xml:space="preserve">Bond </t>
  </si>
  <si>
    <t>Total</t>
  </si>
  <si>
    <t>Index</t>
  </si>
  <si>
    <t>Premium</t>
  </si>
  <si>
    <t>Index</t>
  </si>
  <si>
    <t>Line No.</t>
  </si>
  <si>
    <t>Year</t>
  </si>
  <si>
    <t>Yield</t>
  </si>
  <si>
    <t>Value</t>
  </si>
  <si>
    <t>Gain/Loss</t>
  </si>
  <si>
    <t>Interest</t>
  </si>
  <si>
    <t>Return</t>
  </si>
  <si>
    <t>Over Bond Returns</t>
  </si>
  <si>
    <t>Over Bond Yields</t>
  </si>
  <si>
    <t>Mean</t>
  </si>
  <si>
    <t xml:space="preserve">Source: </t>
  </si>
  <si>
    <t>Bloomberg Web site: Standard &amp; Poors Utility Stock Index % Annual Change, Dec. to Dec.</t>
  </si>
  <si>
    <t>Dec. Bond yields from Ibbotson Associates 2008 Valuation Yearbook Table B-9 Long-Term Government Bonds Yields</t>
  </si>
  <si>
    <t>Utility Industry Historical Risk Premium</t>
  </si>
  <si>
    <t>(6)</t>
  </si>
  <si>
    <t>(7)</t>
  </si>
  <si>
    <t>(8)</t>
  </si>
  <si>
    <t>Utility</t>
  </si>
  <si>
    <t>Utility</t>
  </si>
  <si>
    <t>Utlity</t>
  </si>
  <si>
    <t>S&amp;P</t>
  </si>
  <si>
    <t>A-Rated</t>
  </si>
  <si>
    <t>Utility</t>
  </si>
  <si>
    <t>Index</t>
  </si>
  <si>
    <t>Bloomberg Web site: Standard &amp; Poors Utility Stock Index % Annual Change, Dec. to Dec.</t>
  </si>
  <si>
    <t>Bond yields from Bloomberg</t>
  </si>
  <si>
    <t>HISTORICAL GROWTH RATES</t>
  </si>
  <si>
    <t>ELECTRIC UTILITIES</t>
  </si>
  <si>
    <t>EPS g</t>
  </si>
  <si>
    <t>DPS g</t>
  </si>
  <si>
    <t>BVS g</t>
  </si>
  <si>
    <t>5-yr</t>
  </si>
  <si>
    <t>10-yr</t>
  </si>
  <si>
    <t>Alliant Energy</t>
  </si>
  <si>
    <t>Black Hills</t>
  </si>
  <si>
    <t>CH Energy Group</t>
  </si>
  <si>
    <t>Cen. Vermont Pub. Serv.</t>
  </si>
  <si>
    <t>El Paso Electric</t>
  </si>
  <si>
    <t>Evergreen Energy Inc</t>
  </si>
  <si>
    <t>Florida Public Utilities</t>
  </si>
  <si>
    <t>G't Plains Energy</t>
  </si>
  <si>
    <t>ITC Holdings</t>
  </si>
  <si>
    <t>MGE Energy</t>
  </si>
  <si>
    <t>Maine &amp; Maritimes Corp</t>
  </si>
  <si>
    <t>NSTAR</t>
  </si>
  <si>
    <t>NorthWestern Corp</t>
  </si>
  <si>
    <t>Northeast Utilities</t>
  </si>
  <si>
    <t>OGE Energy</t>
  </si>
  <si>
    <t>Otter Tail Corp.</t>
  </si>
  <si>
    <t>Puget Energy Inc.</t>
  </si>
  <si>
    <t>SCANA Corp.</t>
  </si>
  <si>
    <t>U.S. Energy Sys Inc</t>
  </si>
  <si>
    <t>UIL Holdings</t>
  </si>
  <si>
    <t>UNITIL Corp.</t>
  </si>
  <si>
    <t>Vectren Corp.</t>
  </si>
  <si>
    <t>Westar Energy</t>
  </si>
  <si>
    <t>DCF ANALYSIS: VALUE LINE GROWTH PROJECTIONS</t>
  </si>
  <si>
    <t>Company</t>
  </si>
  <si>
    <t xml:space="preserve">% Current </t>
  </si>
  <si>
    <t>Proj EPS</t>
  </si>
  <si>
    <t>Divid</t>
  </si>
  <si>
    <t>Growth</t>
  </si>
  <si>
    <t>Source:  Value Line Investment Analyzer (February 2009)</t>
  </si>
  <si>
    <t xml:space="preserve">% Expected </t>
  </si>
  <si>
    <t>Cost of</t>
  </si>
  <si>
    <t>MEDIAN</t>
  </si>
  <si>
    <t>Notes:  No growth projection is available for ALLETE</t>
  </si>
  <si>
    <t xml:space="preserve">              Column 3 = Column 1 times (1 + Column 2/100)</t>
  </si>
  <si>
    <t xml:space="preserve">              Column 4 = Column 3 +  Column 2</t>
  </si>
  <si>
    <t>Source:  Columns 1 and 2 = Value Line Investment Analyzer (February 2009)</t>
  </si>
  <si>
    <t>DCF ANALYSIS: ANALYSTS' GROWTH PROJECTIONS</t>
  </si>
  <si>
    <t>MEDIAN</t>
  </si>
  <si>
    <t>Notes:  No growth projections available for Empire, UniSource</t>
  </si>
  <si>
    <t>Source:  Column 1 = Value Line Investment Analyzer (February 2009)</t>
  </si>
  <si>
    <t xml:space="preserve">              Column 2 = Zacks Investment Research (February 2009)</t>
  </si>
  <si>
    <t>AVERAGE</t>
  </si>
  <si>
    <t xml:space="preserve">Notes:  Companies with less than 50% regulated revenues - CenterPoint, Constellation, </t>
  </si>
  <si>
    <t xml:space="preserve">             Dominion, Sempra, and Integrys</t>
  </si>
  <si>
    <t>Source:  Column 1, 2 = Value Line Investment Analyzer (February 2009)</t>
  </si>
  <si>
    <t>MEDIAN</t>
  </si>
  <si>
    <t>Notes:  No growth forecast is available for CenterPoint Energy</t>
  </si>
  <si>
    <t>MEDIAN</t>
  </si>
  <si>
    <t>MEDIAN</t>
  </si>
  <si>
    <t>COMMON EQUITY RATIOS</t>
  </si>
  <si>
    <t>% Com Eq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</si>
</sst>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dd\-mmm\-yy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2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b/>
      <sz val="20"/>
      <name val="Times New Roman"/>
      <family val="0"/>
    </font>
    <font>
      <sz val="20"/>
      <name val="Arial"/>
      <family val="0"/>
    </font>
    <font>
      <b/>
      <u val="single"/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0"/>
      <color indexed="12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sz val="12"/>
      <color indexed="12"/>
      <name val="Times New Roman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22" applyNumberFormat="1" applyFont="1" applyAlignment="1" applyProtection="1">
      <alignment/>
      <protection locked="0"/>
    </xf>
    <xf numFmtId="0" fontId="6" fillId="0" borderId="0" xfId="22" applyNumberFormat="1" applyFont="1" applyAlignment="1" applyProtection="1">
      <alignment/>
      <protection locked="0"/>
    </xf>
    <xf numFmtId="0" fontId="5" fillId="0" borderId="0" xfId="22" applyNumberFormat="1" applyFont="1" applyAlignment="1" applyProtection="1">
      <alignment horizontal="center"/>
      <protection locked="0"/>
    </xf>
    <xf numFmtId="0" fontId="9" fillId="0" borderId="0" xfId="22" applyNumberFormat="1" applyFont="1" applyAlignment="1">
      <alignment horizontal="centerContinuous"/>
      <protection/>
    </xf>
    <xf numFmtId="0" fontId="1" fillId="0" borderId="0" xfId="22" applyNumberFormat="1" applyFont="1" applyAlignment="1">
      <alignment horizontal="centerContinuous"/>
      <protection/>
    </xf>
    <xf numFmtId="0" fontId="1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10" fillId="0" borderId="0" xfId="0" applyNumberFormat="1" applyFont="1" applyAlignment="1" applyProtection="1">
      <alignment/>
      <protection locked="0"/>
    </xf>
    <xf numFmtId="0" fontId="10" fillId="0" borderId="0" xfId="22" applyFont="1" applyAlignment="1">
      <alignment horizontal="right"/>
      <protection/>
    </xf>
    <xf numFmtId="0" fontId="11" fillId="0" borderId="0" xfId="22" applyNumberFormat="1" applyFont="1" applyAlignment="1" applyProtection="1">
      <alignment/>
      <protection locked="0"/>
    </xf>
    <xf numFmtId="0" fontId="11" fillId="0" borderId="0" xfId="22" applyNumberFormat="1" applyFont="1" applyAlignment="1" applyProtection="1">
      <alignment horizontal="center"/>
      <protection locked="0"/>
    </xf>
    <xf numFmtId="0" fontId="11" fillId="0" borderId="0" xfId="22" applyFont="1" applyAlignment="1">
      <alignment/>
      <protection/>
    </xf>
    <xf numFmtId="0" fontId="1" fillId="0" borderId="0" xfId="0" applyNumberFormat="1" applyFont="1" applyAlignment="1" applyProtection="1" quotePrefix="1">
      <alignment horizontal="center"/>
      <protection locked="0"/>
    </xf>
    <xf numFmtId="38" fontId="11" fillId="0" borderId="0" xfId="21" applyNumberFormat="1" applyFont="1" applyFill="1" applyAlignment="1" quotePrefix="1">
      <alignment horizontal="center"/>
      <protection/>
    </xf>
    <xf numFmtId="0" fontId="0" fillId="0" borderId="0" xfId="22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38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" fontId="11" fillId="0" borderId="0" xfId="22" applyNumberFormat="1" applyFont="1" applyAlignment="1">
      <alignment/>
      <protection/>
    </xf>
    <xf numFmtId="0" fontId="11" fillId="0" borderId="0" xfId="22" applyFont="1" applyAlignment="1">
      <alignment horizontal="center"/>
      <protection/>
    </xf>
    <xf numFmtId="4" fontId="11" fillId="0" borderId="0" xfId="22" applyNumberFormat="1" applyFont="1" applyAlignment="1">
      <alignment horizontal="center"/>
      <protection/>
    </xf>
    <xf numFmtId="0" fontId="11" fillId="0" borderId="1" xfId="22" applyNumberFormat="1" applyFont="1" applyBorder="1" applyAlignment="1" applyProtection="1">
      <alignment horizontal="center"/>
      <protection locked="0"/>
    </xf>
    <xf numFmtId="0" fontId="11" fillId="0" borderId="1" xfId="22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4" fontId="11" fillId="0" borderId="1" xfId="22" applyNumberFormat="1" applyFont="1" applyBorder="1" applyAlignment="1">
      <alignment horizontal="center"/>
      <protection/>
    </xf>
    <xf numFmtId="4" fontId="12" fillId="0" borderId="0" xfId="22" applyNumberFormat="1" applyFont="1" applyAlignment="1">
      <alignment horizontal="center"/>
      <protection/>
    </xf>
    <xf numFmtId="37" fontId="11" fillId="0" borderId="0" xfId="22" applyNumberFormat="1" applyFont="1" applyAlignment="1">
      <alignment horizontal="center"/>
      <protection/>
    </xf>
    <xf numFmtId="10" fontId="13" fillId="0" borderId="0" xfId="22" applyNumberFormat="1" applyFont="1" applyAlignment="1">
      <alignment horizontal="right"/>
      <protection/>
    </xf>
    <xf numFmtId="10" fontId="11" fillId="0" borderId="0" xfId="22" applyNumberFormat="1" applyFont="1" applyAlignment="1">
      <alignment horizontal="right"/>
      <protection/>
    </xf>
    <xf numFmtId="4" fontId="11" fillId="0" borderId="0" xfId="22" applyNumberFormat="1" applyFont="1" applyAlignment="1">
      <alignment horizontal="right"/>
      <protection/>
    </xf>
    <xf numFmtId="2" fontId="11" fillId="0" borderId="0" xfId="22" applyNumberFormat="1" applyFont="1" applyAlignment="1">
      <alignment horizontal="right"/>
      <protection/>
    </xf>
    <xf numFmtId="0" fontId="11" fillId="0" borderId="0" xfId="22" applyFont="1" applyAlignment="1">
      <alignment horizontal="right"/>
      <protection/>
    </xf>
    <xf numFmtId="0" fontId="11" fillId="0" borderId="0" xfId="22" applyNumberFormat="1" applyFont="1">
      <alignment/>
      <protection/>
    </xf>
    <xf numFmtId="10" fontId="11" fillId="0" borderId="0" xfId="22" applyNumberFormat="1" applyFont="1" applyAlignment="1">
      <alignment horizontal="center"/>
      <protection/>
    </xf>
    <xf numFmtId="0" fontId="11" fillId="0" borderId="0" xfId="22" applyFont="1" applyBorder="1" applyAlignment="1">
      <alignment/>
      <protection/>
    </xf>
    <xf numFmtId="10" fontId="13" fillId="0" borderId="0" xfId="22" applyNumberFormat="1" applyFont="1" applyBorder="1" applyAlignment="1">
      <alignment horizontal="right"/>
      <protection/>
    </xf>
    <xf numFmtId="10" fontId="11" fillId="0" borderId="0" xfId="22" applyNumberFormat="1" applyFont="1" applyBorder="1" applyAlignment="1">
      <alignment horizontal="right"/>
      <protection/>
    </xf>
    <xf numFmtId="4" fontId="11" fillId="0" borderId="0" xfId="22" applyNumberFormat="1" applyFont="1" applyBorder="1" applyAlignment="1">
      <alignment horizontal="right"/>
      <protection/>
    </xf>
    <xf numFmtId="2" fontId="11" fillId="0" borderId="0" xfId="22" applyNumberFormat="1" applyFont="1" applyBorder="1" applyAlignment="1">
      <alignment horizontal="right"/>
      <protection/>
    </xf>
    <xf numFmtId="10" fontId="11" fillId="0" borderId="0" xfId="22" applyNumberFormat="1" applyFont="1" applyBorder="1" applyAlignment="1">
      <alignment horizontal="center"/>
      <protection/>
    </xf>
    <xf numFmtId="0" fontId="11" fillId="0" borderId="0" xfId="22" applyNumberFormat="1" applyFont="1" applyAlignment="1">
      <alignment horizontal="center"/>
      <protection/>
    </xf>
    <xf numFmtId="0" fontId="14" fillId="0" borderId="0" xfId="22" applyFont="1" applyAlignment="1">
      <alignment/>
      <protection/>
    </xf>
    <xf numFmtId="10" fontId="14" fillId="0" borderId="0" xfId="22" applyNumberFormat="1" applyFont="1" applyAlignment="1">
      <alignment horizontal="right"/>
      <protection/>
    </xf>
    <xf numFmtId="4" fontId="14" fillId="0" borderId="0" xfId="22" applyNumberFormat="1" applyFont="1" applyAlignment="1">
      <alignment horizontal="right"/>
      <protection/>
    </xf>
    <xf numFmtId="2" fontId="14" fillId="0" borderId="0" xfId="22" applyNumberFormat="1" applyFont="1" applyAlignment="1">
      <alignment horizontal="right"/>
      <protection/>
    </xf>
    <xf numFmtId="164" fontId="14" fillId="0" borderId="0" xfId="22" applyNumberFormat="1" applyFont="1" applyAlignment="1">
      <alignment horizontal="center"/>
      <protection/>
    </xf>
    <xf numFmtId="2" fontId="11" fillId="0" borderId="0" xfId="22" applyNumberFormat="1" applyFont="1" applyAlignment="1">
      <alignment horizontal="center"/>
      <protection/>
    </xf>
    <xf numFmtId="0" fontId="3" fillId="0" borderId="0" xfId="22" applyFont="1" applyAlignment="1">
      <alignment/>
      <protection/>
    </xf>
    <xf numFmtId="10" fontId="13" fillId="0" borderId="0" xfId="23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165" fontId="17" fillId="0" borderId="0" xfId="15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5" fontId="17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1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left"/>
      <protection/>
    </xf>
    <xf numFmtId="165" fontId="17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applyProtection="1">
      <alignment/>
      <protection/>
    </xf>
    <xf numFmtId="165" fontId="2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" fillId="0" borderId="0" xfId="22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1 Netting RevReq2" xfId="21"/>
    <cellStyle name="Normal_Exhibit A-12 Schedule D6-2 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workbookViewId="0" topLeftCell="A1">
      <selection activeCell="A42" sqref="A42"/>
    </sheetView>
  </sheetViews>
  <sheetFormatPr defaultColWidth="12.421875" defaultRowHeight="12.75"/>
  <cols>
    <col min="1" max="1" width="8.7109375" style="3" customWidth="1"/>
    <col min="2" max="2" width="31.7109375" style="3" customWidth="1"/>
    <col min="3" max="3" width="11.7109375" style="3" customWidth="1"/>
    <col min="4" max="16384" width="14.8515625" style="3" customWidth="1"/>
  </cols>
  <sheetData>
    <row r="1" spans="1:5" ht="15.75">
      <c r="A1" s="101" t="s">
        <v>0</v>
      </c>
      <c r="B1" s="102"/>
      <c r="C1" s="102"/>
      <c r="D1" s="1"/>
      <c r="E1" s="2"/>
    </row>
    <row r="2" spans="1:5" ht="15.75">
      <c r="A2" s="101" t="s">
        <v>1</v>
      </c>
      <c r="B2" s="102"/>
      <c r="C2" s="102"/>
      <c r="D2" s="1"/>
      <c r="E2" s="2"/>
    </row>
    <row r="3" spans="1:5" ht="15.75">
      <c r="A3" s="1"/>
      <c r="B3" s="1"/>
      <c r="C3" s="1"/>
      <c r="D3" s="1"/>
      <c r="E3" s="2"/>
    </row>
    <row r="4" spans="1:5" ht="15.75">
      <c r="A4" s="1"/>
      <c r="B4" s="4" t="s">
        <v>2</v>
      </c>
      <c r="C4" s="4" t="s">
        <v>3</v>
      </c>
      <c r="D4" s="1"/>
      <c r="E4" s="2"/>
    </row>
    <row r="5" spans="1:5" ht="15.75">
      <c r="A5" s="1"/>
      <c r="B5" s="1"/>
      <c r="C5" s="5"/>
      <c r="D5" s="1"/>
      <c r="E5" s="2"/>
    </row>
    <row r="6" spans="1:6" ht="15.75">
      <c r="A6" s="5">
        <v>1</v>
      </c>
      <c r="B6" s="6" t="s">
        <v>4</v>
      </c>
      <c r="C6" s="7">
        <v>0.65</v>
      </c>
      <c r="D6" s="6"/>
      <c r="E6"/>
      <c r="F6" s="8"/>
    </row>
    <row r="7" spans="1:6" ht="15.75">
      <c r="A7" s="5">
        <v>2</v>
      </c>
      <c r="B7" s="6" t="s">
        <v>5</v>
      </c>
      <c r="C7" s="7">
        <v>0.8</v>
      </c>
      <c r="D7" s="6"/>
      <c r="E7"/>
      <c r="F7" s="8"/>
    </row>
    <row r="8" spans="1:6" ht="15.75">
      <c r="A8" s="5">
        <v>3</v>
      </c>
      <c r="B8" s="6" t="s">
        <v>6</v>
      </c>
      <c r="C8" s="7">
        <v>0.6</v>
      </c>
      <c r="D8" s="6"/>
      <c r="E8"/>
      <c r="F8" s="8"/>
    </row>
    <row r="9" spans="1:6" ht="15.75">
      <c r="A9" s="5">
        <v>4</v>
      </c>
      <c r="B9" s="6" t="s">
        <v>7</v>
      </c>
      <c r="C9" s="7">
        <v>0.55</v>
      </c>
      <c r="D9" s="6"/>
      <c r="E9"/>
      <c r="F9" s="8"/>
    </row>
    <row r="10" spans="1:6" ht="15.75">
      <c r="A10" s="5">
        <v>5</v>
      </c>
      <c r="B10" s="6" t="s">
        <v>8</v>
      </c>
      <c r="C10" s="7">
        <v>0.65</v>
      </c>
      <c r="D10" s="6"/>
      <c r="E10"/>
      <c r="F10" s="8"/>
    </row>
    <row r="11" spans="1:6" ht="15.75">
      <c r="A11" s="5">
        <v>6</v>
      </c>
      <c r="B11" s="6" t="s">
        <v>9</v>
      </c>
      <c r="C11" s="7">
        <v>0.8</v>
      </c>
      <c r="D11" s="6"/>
      <c r="E11"/>
      <c r="F11" s="8"/>
    </row>
    <row r="12" spans="1:6" ht="15.75">
      <c r="A12" s="5">
        <v>7</v>
      </c>
      <c r="B12" s="6" t="s">
        <v>10</v>
      </c>
      <c r="C12" s="7">
        <v>1</v>
      </c>
      <c r="D12" s="6"/>
      <c r="E12"/>
      <c r="F12" s="8"/>
    </row>
    <row r="13" spans="1:6" ht="15.75">
      <c r="A13" s="5">
        <v>8</v>
      </c>
      <c r="B13" s="6" t="s">
        <v>11</v>
      </c>
      <c r="C13" s="7">
        <v>0.75</v>
      </c>
      <c r="D13" s="6"/>
      <c r="E13"/>
      <c r="F13" s="8"/>
    </row>
    <row r="14" spans="1:6" ht="15.75">
      <c r="A14" s="5">
        <v>9</v>
      </c>
      <c r="B14" s="6" t="s">
        <v>12</v>
      </c>
      <c r="C14" s="7">
        <v>0.75</v>
      </c>
      <c r="D14" s="6"/>
      <c r="E14"/>
      <c r="F14" s="8"/>
    </row>
    <row r="15" spans="1:6" ht="15.75">
      <c r="A15" s="5">
        <v>10</v>
      </c>
      <c r="B15" s="6" t="s">
        <v>13</v>
      </c>
      <c r="C15" s="7">
        <v>0.85</v>
      </c>
      <c r="D15" s="6"/>
      <c r="E15"/>
      <c r="F15" s="8"/>
    </row>
    <row r="16" spans="1:6" ht="15.75">
      <c r="A16" s="5">
        <v>11</v>
      </c>
      <c r="B16" s="6" t="s">
        <v>14</v>
      </c>
      <c r="C16" s="7">
        <v>0.75</v>
      </c>
      <c r="D16" s="6"/>
      <c r="E16"/>
      <c r="F16" s="8"/>
    </row>
    <row r="17" spans="1:6" ht="15.75">
      <c r="A17" s="5">
        <v>12</v>
      </c>
      <c r="B17" s="6" t="s">
        <v>15</v>
      </c>
      <c r="C17" s="7">
        <v>0.7</v>
      </c>
      <c r="D17" s="6"/>
      <c r="E17"/>
      <c r="F17" s="8"/>
    </row>
    <row r="18" spans="1:6" ht="15.75">
      <c r="A18" s="5">
        <v>13</v>
      </c>
      <c r="B18" s="6" t="s">
        <v>16</v>
      </c>
      <c r="C18" s="7">
        <v>0.75</v>
      </c>
      <c r="D18" s="6"/>
      <c r="E18"/>
      <c r="F18" s="8"/>
    </row>
    <row r="19" spans="1:6" ht="15.75">
      <c r="A19" s="5">
        <v>14</v>
      </c>
      <c r="B19" s="6" t="s">
        <v>17</v>
      </c>
      <c r="C19" s="7">
        <v>0.8</v>
      </c>
      <c r="D19" s="6"/>
      <c r="E19"/>
      <c r="F19" s="8"/>
    </row>
    <row r="20" spans="1:6" ht="15.75">
      <c r="A20" s="5">
        <v>15</v>
      </c>
      <c r="B20" s="6" t="s">
        <v>18</v>
      </c>
      <c r="C20" s="7">
        <v>0.8</v>
      </c>
      <c r="D20" s="6"/>
      <c r="E20"/>
      <c r="F20" s="8"/>
    </row>
    <row r="21" spans="1:6" ht="15.75">
      <c r="A21" s="5">
        <v>16</v>
      </c>
      <c r="B21" s="6" t="s">
        <v>19</v>
      </c>
      <c r="C21" s="7">
        <v>1.1</v>
      </c>
      <c r="D21" s="6"/>
      <c r="E21"/>
      <c r="F21" s="8"/>
    </row>
    <row r="22" spans="1:6" ht="15.75">
      <c r="A22" s="5">
        <v>17</v>
      </c>
      <c r="B22" s="6" t="s">
        <v>20</v>
      </c>
      <c r="C22" s="7">
        <v>0.7</v>
      </c>
      <c r="D22" s="6"/>
      <c r="E22"/>
      <c r="F22" s="8"/>
    </row>
    <row r="23" spans="1:6" ht="15.75">
      <c r="A23" s="5">
        <v>18</v>
      </c>
      <c r="B23" s="6" t="s">
        <v>21</v>
      </c>
      <c r="C23" s="7">
        <v>0.75</v>
      </c>
      <c r="D23" s="6"/>
      <c r="E23"/>
      <c r="F23" s="8"/>
    </row>
    <row r="24" spans="1:6" ht="15.75">
      <c r="A24" s="5">
        <v>19</v>
      </c>
      <c r="B24" s="6" t="s">
        <v>22</v>
      </c>
      <c r="C24" s="7">
        <v>0.6</v>
      </c>
      <c r="D24" s="6"/>
      <c r="E24"/>
      <c r="F24" s="8"/>
    </row>
    <row r="25" spans="1:6" ht="15.75">
      <c r="A25" s="5">
        <v>20</v>
      </c>
      <c r="B25" s="6" t="s">
        <v>23</v>
      </c>
      <c r="C25" s="7">
        <v>0.8</v>
      </c>
      <c r="D25" s="6"/>
      <c r="E25"/>
      <c r="F25" s="8"/>
    </row>
    <row r="26" spans="1:6" ht="15.75">
      <c r="A26" s="5">
        <v>21</v>
      </c>
      <c r="B26" s="6" t="s">
        <v>24</v>
      </c>
      <c r="C26" s="7">
        <v>0.65</v>
      </c>
      <c r="D26" s="6"/>
      <c r="E26"/>
      <c r="F26" s="8"/>
    </row>
    <row r="27" spans="1:4" ht="15.75">
      <c r="A27" s="1"/>
      <c r="B27" s="1"/>
      <c r="C27" s="9"/>
      <c r="D27" s="1"/>
    </row>
    <row r="28" spans="1:4" ht="15.75">
      <c r="A28" s="1"/>
      <c r="B28" s="10" t="s">
        <v>25</v>
      </c>
      <c r="C28" s="11">
        <f>AVERAGE(C6:C26)</f>
        <v>0.7523809523809524</v>
      </c>
      <c r="D28" s="1"/>
    </row>
    <row r="29" spans="1:4" ht="15.75">
      <c r="A29" s="1"/>
      <c r="B29" s="1"/>
      <c r="C29" s="5"/>
      <c r="D29" s="1"/>
    </row>
    <row r="30" spans="1:4" ht="15.75">
      <c r="A30" s="12"/>
      <c r="C30" s="1"/>
      <c r="D30" s="1"/>
    </row>
    <row r="31" spans="1:4" ht="15.75">
      <c r="A31" s="1"/>
      <c r="B31" s="1"/>
      <c r="C31" s="1"/>
      <c r="D31" s="1"/>
    </row>
    <row r="42" ht="15.75">
      <c r="A42" s="64" t="s">
        <v>26</v>
      </c>
    </row>
  </sheetData>
  <mergeCells count="2">
    <mergeCell ref="A1:C1"/>
    <mergeCell ref="A2:C2"/>
  </mergeCells>
  <printOptions horizontalCentered="1"/>
  <pageMargins left="1" right="1" top="1.25" bottom="1" header="0.5" footer="0.5"/>
  <pageSetup horizontalDpi="1200" verticalDpi="1200" orientation="portrait" r:id="rId1"/>
  <headerFooter alignWithMargins="0">
    <oddHeader>&amp;R&amp;"Times New Roman,Regular"&amp;12Exhibit No. ___(RAM-3)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workbookViewId="0" topLeftCell="A1">
      <selection activeCell="A39" sqref="A39"/>
    </sheetView>
  </sheetViews>
  <sheetFormatPr defaultColWidth="12.8515625" defaultRowHeight="12.75"/>
  <cols>
    <col min="1" max="1" width="6.00390625" style="3" customWidth="1"/>
    <col min="2" max="2" width="34.8515625" style="3" customWidth="1"/>
    <col min="3" max="4" width="16.421875" style="3" customWidth="1"/>
    <col min="5" max="5" width="12.421875" style="3" customWidth="1"/>
    <col min="6" max="6" width="15.00390625" style="3" customWidth="1"/>
    <col min="7" max="252" width="12.421875" style="3" customWidth="1"/>
    <col min="253" max="16384" width="12.8515625" style="3" customWidth="1"/>
  </cols>
  <sheetData>
    <row r="1" spans="1:4" ht="18.75">
      <c r="A1" s="108" t="s">
        <v>27</v>
      </c>
      <c r="B1" s="109"/>
      <c r="C1" s="109"/>
      <c r="D1" s="109"/>
    </row>
    <row r="2" spans="1:4" ht="18.75">
      <c r="A2" s="108" t="s">
        <v>132</v>
      </c>
      <c r="B2" s="109"/>
      <c r="C2" s="109"/>
      <c r="D2" s="109"/>
    </row>
    <row r="3" spans="1:4" ht="16.5" thickBot="1">
      <c r="A3" s="1"/>
      <c r="B3" s="1"/>
      <c r="C3" s="1"/>
      <c r="D3" s="1"/>
    </row>
    <row r="4" spans="1:4" ht="16.5" thickTop="1">
      <c r="A4" s="73"/>
      <c r="B4" s="73" t="s">
        <v>133</v>
      </c>
      <c r="C4" s="73" t="s">
        <v>134</v>
      </c>
      <c r="D4" s="73" t="s">
        <v>135</v>
      </c>
    </row>
    <row r="5" spans="1:4" ht="15.75">
      <c r="A5" s="74"/>
      <c r="B5" s="74"/>
      <c r="C5" s="74" t="s">
        <v>136</v>
      </c>
      <c r="D5" s="74" t="s">
        <v>137</v>
      </c>
    </row>
    <row r="6" spans="1:4" ht="15.75">
      <c r="A6" s="74"/>
      <c r="B6" s="74"/>
      <c r="C6" s="74" t="s">
        <v>78</v>
      </c>
      <c r="D6" s="74"/>
    </row>
    <row r="7" spans="1:4" ht="16.5" thickBot="1">
      <c r="A7" s="74"/>
      <c r="B7" s="74"/>
      <c r="C7" s="74" t="s">
        <v>47</v>
      </c>
      <c r="D7" s="74" t="s">
        <v>48</v>
      </c>
    </row>
    <row r="8" spans="1:4" ht="16.5" thickTop="1">
      <c r="A8" s="75"/>
      <c r="B8" s="75"/>
      <c r="C8" s="75"/>
      <c r="D8" s="75"/>
    </row>
    <row r="9" spans="1:6" ht="15.75">
      <c r="A9" s="1">
        <v>1</v>
      </c>
      <c r="B9" s="6" t="s">
        <v>19</v>
      </c>
      <c r="C9" s="77">
        <v>1.74</v>
      </c>
      <c r="D9" s="78">
        <v>15</v>
      </c>
      <c r="F9" s="79"/>
    </row>
    <row r="10" spans="1:4" ht="15.75">
      <c r="A10" s="1">
        <v>2</v>
      </c>
      <c r="B10" s="6" t="s">
        <v>11</v>
      </c>
      <c r="C10" s="77">
        <v>5.07</v>
      </c>
      <c r="D10" s="78">
        <v>5</v>
      </c>
    </row>
    <row r="11" spans="1:4" ht="15.75">
      <c r="A11" s="1">
        <v>3</v>
      </c>
      <c r="B11" s="6" t="s">
        <v>17</v>
      </c>
      <c r="C11" s="77">
        <v>7.33</v>
      </c>
      <c r="D11" s="78">
        <v>4</v>
      </c>
    </row>
    <row r="12" spans="1:4" ht="15.75">
      <c r="A12" s="1">
        <v>4</v>
      </c>
      <c r="B12" s="6" t="s">
        <v>28</v>
      </c>
      <c r="C12" s="77">
        <v>4.4</v>
      </c>
      <c r="D12" s="78">
        <v>11</v>
      </c>
    </row>
    <row r="13" spans="1:4" ht="15.75">
      <c r="A13" s="1">
        <v>5</v>
      </c>
      <c r="B13" s="6" t="s">
        <v>29</v>
      </c>
      <c r="C13" s="77">
        <v>5.71</v>
      </c>
      <c r="D13" s="78">
        <v>7.5</v>
      </c>
    </row>
    <row r="14" spans="1:4" ht="15.75">
      <c r="A14" s="1">
        <v>6</v>
      </c>
      <c r="B14" s="6" t="s">
        <v>30</v>
      </c>
      <c r="C14" s="77">
        <v>5.73</v>
      </c>
      <c r="D14" s="78">
        <v>1</v>
      </c>
    </row>
    <row r="15" spans="1:4" ht="15.75">
      <c r="A15" s="1">
        <v>7</v>
      </c>
      <c r="B15" s="6" t="s">
        <v>31</v>
      </c>
      <c r="C15" s="77">
        <v>3.33</v>
      </c>
      <c r="D15" s="78">
        <v>10</v>
      </c>
    </row>
    <row r="16" spans="1:4" ht="15.75">
      <c r="A16" s="1">
        <v>8</v>
      </c>
      <c r="B16" s="6" t="s">
        <v>32</v>
      </c>
      <c r="C16" s="77">
        <v>6.24</v>
      </c>
      <c r="D16" s="78">
        <v>5</v>
      </c>
    </row>
    <row r="17" spans="1:4" ht="15.75">
      <c r="A17" s="1">
        <v>9</v>
      </c>
      <c r="B17" s="6" t="s">
        <v>33</v>
      </c>
      <c r="C17" s="77">
        <v>4.83</v>
      </c>
      <c r="D17" s="78">
        <v>12</v>
      </c>
    </row>
    <row r="18" spans="1:4" ht="15.75">
      <c r="A18" s="1">
        <v>10</v>
      </c>
      <c r="B18" s="6" t="s">
        <v>22</v>
      </c>
      <c r="C18" s="77">
        <v>6.1</v>
      </c>
      <c r="D18" s="78">
        <v>7</v>
      </c>
    </row>
    <row r="19" spans="1:4" ht="15.75">
      <c r="A19" s="1">
        <v>11</v>
      </c>
      <c r="B19" s="6" t="s">
        <v>18</v>
      </c>
      <c r="C19" s="77">
        <v>3.79</v>
      </c>
      <c r="D19" s="78">
        <v>6</v>
      </c>
    </row>
    <row r="20" spans="1:4" ht="15.75">
      <c r="A20" s="1">
        <v>12</v>
      </c>
      <c r="B20" s="6" t="s">
        <v>21</v>
      </c>
      <c r="C20" s="77">
        <v>3.86</v>
      </c>
      <c r="D20" s="78">
        <v>7.5</v>
      </c>
    </row>
    <row r="21" spans="1:4" ht="15.75">
      <c r="A21" s="1">
        <v>13</v>
      </c>
      <c r="B21" s="6" t="s">
        <v>34</v>
      </c>
      <c r="C21" s="77">
        <v>3.77</v>
      </c>
      <c r="D21" s="78">
        <v>8</v>
      </c>
    </row>
    <row r="22" spans="1:4" ht="15.75">
      <c r="A22" s="1">
        <v>14</v>
      </c>
      <c r="B22" s="6" t="s">
        <v>23</v>
      </c>
      <c r="C22" s="77">
        <v>3.67</v>
      </c>
      <c r="D22" s="78">
        <v>9.5</v>
      </c>
    </row>
    <row r="23" spans="1:4" ht="15.75">
      <c r="A23" s="1">
        <v>15</v>
      </c>
      <c r="B23" s="6" t="s">
        <v>13</v>
      </c>
      <c r="C23" s="77">
        <v>4.56</v>
      </c>
      <c r="D23" s="78">
        <v>10</v>
      </c>
    </row>
    <row r="24" spans="1:4" ht="15.75">
      <c r="A24" s="1">
        <v>16</v>
      </c>
      <c r="B24" s="6" t="s">
        <v>35</v>
      </c>
      <c r="C24" s="77">
        <v>6.52</v>
      </c>
      <c r="D24" s="78">
        <v>6</v>
      </c>
    </row>
    <row r="25" spans="1:4" ht="15.75">
      <c r="A25" s="1">
        <v>17</v>
      </c>
      <c r="B25" s="6" t="s">
        <v>24</v>
      </c>
      <c r="C25" s="77">
        <v>4.31</v>
      </c>
      <c r="D25" s="78">
        <v>7</v>
      </c>
    </row>
    <row r="26" spans="1:4" ht="15.75">
      <c r="A26" s="1">
        <v>18</v>
      </c>
      <c r="B26" s="6" t="s">
        <v>36</v>
      </c>
      <c r="C26" s="77">
        <v>4.39</v>
      </c>
      <c r="D26" s="78">
        <v>12</v>
      </c>
    </row>
    <row r="27" spans="1:4" ht="15.75">
      <c r="A27" s="1">
        <v>19</v>
      </c>
      <c r="B27" s="6" t="s">
        <v>37</v>
      </c>
      <c r="C27" s="77">
        <v>5.94</v>
      </c>
      <c r="D27" s="78">
        <v>11</v>
      </c>
    </row>
    <row r="28" spans="1:4" ht="15.75">
      <c r="A28" s="1">
        <v>20</v>
      </c>
      <c r="B28" s="6" t="s">
        <v>38</v>
      </c>
      <c r="C28" s="77">
        <v>6.16</v>
      </c>
      <c r="D28" s="78">
        <v>1</v>
      </c>
    </row>
    <row r="29" spans="1:4" ht="15.75">
      <c r="A29" s="1">
        <v>21</v>
      </c>
      <c r="B29" s="6" t="s">
        <v>6</v>
      </c>
      <c r="C29" s="77">
        <v>6.28</v>
      </c>
      <c r="D29" s="78">
        <v>5</v>
      </c>
    </row>
    <row r="30" spans="1:4" ht="15.75">
      <c r="A30" s="1">
        <v>22</v>
      </c>
      <c r="B30" s="6" t="s">
        <v>39</v>
      </c>
      <c r="C30" s="77">
        <v>4.29</v>
      </c>
      <c r="D30" s="78">
        <v>10.5</v>
      </c>
    </row>
    <row r="31" spans="1:4" ht="15.75">
      <c r="A31" s="1">
        <v>23</v>
      </c>
      <c r="B31" s="6" t="s">
        <v>40</v>
      </c>
      <c r="C31" s="77">
        <v>3.57</v>
      </c>
      <c r="D31" s="78">
        <v>7</v>
      </c>
    </row>
    <row r="32" spans="1:4" ht="15.75">
      <c r="A32" s="1">
        <v>24</v>
      </c>
      <c r="B32" s="6" t="s">
        <v>7</v>
      </c>
      <c r="C32" s="77">
        <v>5.1</v>
      </c>
      <c r="D32" s="78">
        <v>5.5</v>
      </c>
    </row>
    <row r="33" spans="1:4" ht="15.75">
      <c r="A33" s="1">
        <v>25</v>
      </c>
      <c r="B33" s="6" t="s">
        <v>41</v>
      </c>
      <c r="C33" s="77">
        <v>6.6</v>
      </c>
      <c r="D33" s="78">
        <v>7.5</v>
      </c>
    </row>
    <row r="34" spans="1:4" ht="15.75">
      <c r="A34" s="1">
        <v>26</v>
      </c>
      <c r="B34" s="6" t="s">
        <v>42</v>
      </c>
      <c r="C34" s="77">
        <v>2.97</v>
      </c>
      <c r="D34" s="78">
        <v>8</v>
      </c>
    </row>
    <row r="35" spans="1:4" ht="15.75">
      <c r="A35" s="1">
        <v>27</v>
      </c>
      <c r="B35" s="6" t="s">
        <v>20</v>
      </c>
      <c r="C35" s="77">
        <v>5.17</v>
      </c>
      <c r="D35" s="78">
        <v>7.5</v>
      </c>
    </row>
    <row r="36" spans="1:4" ht="15.75">
      <c r="A36" s="1"/>
      <c r="B36" s="6"/>
      <c r="C36" s="77"/>
      <c r="D36" s="78"/>
    </row>
    <row r="37" spans="1:4" ht="15.75">
      <c r="A37" s="1"/>
      <c r="B37" s="93" t="s">
        <v>151</v>
      </c>
      <c r="C37" s="94">
        <f>AVERAGE(C9:C35)</f>
        <v>4.867777777777777</v>
      </c>
      <c r="D37" s="94">
        <f>AVERAGE(D9:D35)</f>
        <v>7.648148148148148</v>
      </c>
    </row>
    <row r="38" spans="1:4" ht="15.75">
      <c r="A38" s="1"/>
      <c r="B38" s="81"/>
      <c r="C38" s="1"/>
      <c r="D38" s="1"/>
    </row>
    <row r="39" spans="1:4" ht="15.75">
      <c r="A39" s="81"/>
      <c r="C39" s="6"/>
      <c r="D39" s="6"/>
    </row>
    <row r="40" spans="1:4" ht="15.75">
      <c r="A40" s="81" t="s">
        <v>138</v>
      </c>
      <c r="C40" s="6"/>
      <c r="D40" s="1"/>
    </row>
    <row r="41" spans="1:4" ht="15.75">
      <c r="A41" s="1"/>
      <c r="B41" s="81"/>
      <c r="C41" s="6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</sheetData>
  <mergeCells count="2">
    <mergeCell ref="A1:D1"/>
    <mergeCell ref="A2:D2"/>
  </mergeCells>
  <printOptions horizontalCentered="1"/>
  <pageMargins left="1" right="1" top="1.25" bottom="1" header="0.5" footer="0.5"/>
  <pageSetup horizontalDpi="1200" verticalDpi="1200" orientation="portrait" r:id="rId1"/>
  <headerFooter alignWithMargins="0">
    <oddHeader>&amp;R&amp;"Times New Roman,Regular"&amp;12Exhibit No. ___(RAM-13)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52"/>
  <sheetViews>
    <sheetView workbookViewId="0" topLeftCell="A19">
      <selection activeCell="A46" sqref="A46"/>
    </sheetView>
  </sheetViews>
  <sheetFormatPr defaultColWidth="12.8515625" defaultRowHeight="12.75"/>
  <cols>
    <col min="1" max="1" width="4.421875" style="3" customWidth="1"/>
    <col min="2" max="2" width="23.28125" style="3" customWidth="1"/>
    <col min="3" max="3" width="11.421875" style="3" customWidth="1"/>
    <col min="4" max="4" width="11.57421875" style="3" customWidth="1"/>
    <col min="5" max="5" width="12.421875" style="3" customWidth="1"/>
    <col min="6" max="6" width="9.00390625" style="3" customWidth="1"/>
    <col min="7" max="16384" width="12.421875" style="3" customWidth="1"/>
  </cols>
  <sheetData>
    <row r="1" spans="1:7" ht="18.75">
      <c r="A1" s="108" t="s">
        <v>27</v>
      </c>
      <c r="B1" s="111"/>
      <c r="C1" s="111"/>
      <c r="D1" s="111"/>
      <c r="E1" s="111"/>
      <c r="F1" s="111"/>
      <c r="G1" s="1"/>
    </row>
    <row r="2" spans="1:7" ht="18.75">
      <c r="A2" s="108" t="s">
        <v>132</v>
      </c>
      <c r="B2" s="111"/>
      <c r="C2" s="111"/>
      <c r="D2" s="111"/>
      <c r="E2" s="111"/>
      <c r="F2" s="111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7" ht="16.5" thickTop="1">
      <c r="A4" s="73"/>
      <c r="B4" s="73" t="s">
        <v>133</v>
      </c>
      <c r="C4" s="73" t="s">
        <v>134</v>
      </c>
      <c r="D4" s="73" t="s">
        <v>135</v>
      </c>
      <c r="E4" s="73" t="s">
        <v>139</v>
      </c>
      <c r="F4" s="73" t="s">
        <v>140</v>
      </c>
      <c r="G4" s="1"/>
    </row>
    <row r="5" spans="1:7" ht="15.75">
      <c r="A5" s="74"/>
      <c r="B5" s="74"/>
      <c r="C5" s="74" t="s">
        <v>136</v>
      </c>
      <c r="D5" s="74" t="s">
        <v>137</v>
      </c>
      <c r="E5" s="74" t="s">
        <v>136</v>
      </c>
      <c r="F5" s="74" t="s">
        <v>63</v>
      </c>
      <c r="G5" s="1"/>
    </row>
    <row r="6" spans="1:7" ht="15.75">
      <c r="A6" s="74"/>
      <c r="B6" s="74"/>
      <c r="C6" s="74" t="s">
        <v>78</v>
      </c>
      <c r="D6" s="74"/>
      <c r="E6" s="74" t="s">
        <v>78</v>
      </c>
      <c r="F6" s="74"/>
      <c r="G6" s="1"/>
    </row>
    <row r="7" spans="1:7" ht="16.5" thickBot="1">
      <c r="A7" s="74"/>
      <c r="B7" s="74"/>
      <c r="C7" s="74" t="s">
        <v>47</v>
      </c>
      <c r="D7" s="74" t="s">
        <v>48</v>
      </c>
      <c r="E7" s="74" t="s">
        <v>49</v>
      </c>
      <c r="F7" s="74" t="s">
        <v>50</v>
      </c>
      <c r="G7" s="1"/>
    </row>
    <row r="8" spans="1:7" ht="16.5" thickTop="1">
      <c r="A8" s="75"/>
      <c r="B8" s="75"/>
      <c r="C8" s="75"/>
      <c r="D8" s="75"/>
      <c r="E8" s="75"/>
      <c r="F8" s="75"/>
      <c r="G8" s="1"/>
    </row>
    <row r="9" spans="1:8" ht="15.75">
      <c r="A9" s="5">
        <v>1</v>
      </c>
      <c r="B9" s="6" t="s">
        <v>19</v>
      </c>
      <c r="C9" s="77">
        <v>1.74</v>
      </c>
      <c r="D9" s="78">
        <v>15</v>
      </c>
      <c r="E9" s="83">
        <f aca="true" t="shared" si="0" ref="E9:E30">C9*(1+D9/100)</f>
        <v>2.001</v>
      </c>
      <c r="F9" s="83">
        <f aca="true" t="shared" si="1" ref="F9:F30">E9+D9</f>
        <v>17.001</v>
      </c>
      <c r="G9" s="1"/>
      <c r="H9" s="8"/>
    </row>
    <row r="10" spans="1:8" ht="15.75">
      <c r="A10" s="5">
        <v>2</v>
      </c>
      <c r="B10" s="6" t="s">
        <v>11</v>
      </c>
      <c r="C10" s="77">
        <v>5.07</v>
      </c>
      <c r="D10" s="78">
        <v>5</v>
      </c>
      <c r="E10" s="83">
        <f t="shared" si="0"/>
        <v>5.3235</v>
      </c>
      <c r="F10" s="83">
        <f t="shared" si="1"/>
        <v>10.3235</v>
      </c>
      <c r="G10" s="1"/>
      <c r="H10" s="8"/>
    </row>
    <row r="11" spans="1:8" ht="15.75">
      <c r="A11" s="5">
        <v>3</v>
      </c>
      <c r="B11" s="6" t="s">
        <v>17</v>
      </c>
      <c r="C11" s="77">
        <v>7.33</v>
      </c>
      <c r="D11" s="78">
        <v>4</v>
      </c>
      <c r="E11" s="83">
        <f t="shared" si="0"/>
        <v>7.623200000000001</v>
      </c>
      <c r="F11" s="83">
        <f t="shared" si="1"/>
        <v>11.6232</v>
      </c>
      <c r="G11" s="1"/>
      <c r="H11" s="8"/>
    </row>
    <row r="12" spans="1:8" ht="15.75">
      <c r="A12" s="5">
        <v>4</v>
      </c>
      <c r="B12" s="6" t="s">
        <v>28</v>
      </c>
      <c r="C12" s="77">
        <v>4.4</v>
      </c>
      <c r="D12" s="78">
        <v>11</v>
      </c>
      <c r="E12" s="83">
        <f t="shared" si="0"/>
        <v>4.884000000000001</v>
      </c>
      <c r="F12" s="83">
        <f t="shared" si="1"/>
        <v>15.884</v>
      </c>
      <c r="G12" s="1"/>
      <c r="H12" s="8"/>
    </row>
    <row r="13" spans="1:8" ht="15.75">
      <c r="A13" s="5">
        <v>5</v>
      </c>
      <c r="B13" s="6" t="s">
        <v>29</v>
      </c>
      <c r="C13" s="77">
        <v>5.71</v>
      </c>
      <c r="D13" s="78">
        <v>7.5</v>
      </c>
      <c r="E13" s="83">
        <f t="shared" si="0"/>
        <v>6.138249999999999</v>
      </c>
      <c r="F13" s="83">
        <f t="shared" si="1"/>
        <v>13.63825</v>
      </c>
      <c r="G13" s="1"/>
      <c r="H13" s="8"/>
    </row>
    <row r="14" spans="1:8" ht="15.75">
      <c r="A14" s="5">
        <v>6</v>
      </c>
      <c r="B14" s="6" t="s">
        <v>30</v>
      </c>
      <c r="C14" s="77">
        <v>5.73</v>
      </c>
      <c r="D14" s="78">
        <v>1</v>
      </c>
      <c r="E14" s="83">
        <f t="shared" si="0"/>
        <v>5.7873</v>
      </c>
      <c r="F14" s="83">
        <f t="shared" si="1"/>
        <v>6.7873</v>
      </c>
      <c r="G14" s="1"/>
      <c r="H14" s="8"/>
    </row>
    <row r="15" spans="1:8" ht="15.75">
      <c r="A15" s="5">
        <v>7</v>
      </c>
      <c r="B15" s="6" t="s">
        <v>31</v>
      </c>
      <c r="C15" s="77">
        <v>3.33</v>
      </c>
      <c r="D15" s="78">
        <v>10</v>
      </c>
      <c r="E15" s="83">
        <f t="shared" si="0"/>
        <v>3.6630000000000003</v>
      </c>
      <c r="F15" s="83">
        <f t="shared" si="1"/>
        <v>13.663</v>
      </c>
      <c r="G15" s="1"/>
      <c r="H15" s="8"/>
    </row>
    <row r="16" spans="1:8" ht="15.75">
      <c r="A16" s="5">
        <v>8</v>
      </c>
      <c r="B16" s="6" t="s">
        <v>32</v>
      </c>
      <c r="C16" s="77">
        <v>6.24</v>
      </c>
      <c r="D16" s="78">
        <v>5</v>
      </c>
      <c r="E16" s="83">
        <f t="shared" si="0"/>
        <v>6.5520000000000005</v>
      </c>
      <c r="F16" s="83">
        <f t="shared" si="1"/>
        <v>11.552</v>
      </c>
      <c r="G16" s="1"/>
      <c r="H16" s="8"/>
    </row>
    <row r="17" spans="1:8" ht="15.75">
      <c r="A17" s="5">
        <v>9</v>
      </c>
      <c r="B17" s="6" t="s">
        <v>33</v>
      </c>
      <c r="C17" s="77">
        <v>4.83</v>
      </c>
      <c r="D17" s="78">
        <v>12</v>
      </c>
      <c r="E17" s="83">
        <f t="shared" si="0"/>
        <v>5.4096</v>
      </c>
      <c r="F17" s="83">
        <f t="shared" si="1"/>
        <v>17.4096</v>
      </c>
      <c r="G17" s="1"/>
      <c r="H17" s="8"/>
    </row>
    <row r="18" spans="1:8" ht="15.75">
      <c r="A18" s="5">
        <v>10</v>
      </c>
      <c r="B18" s="6" t="s">
        <v>22</v>
      </c>
      <c r="C18" s="77">
        <v>6.1</v>
      </c>
      <c r="D18" s="78">
        <v>7</v>
      </c>
      <c r="E18" s="83">
        <f t="shared" si="0"/>
        <v>6.527</v>
      </c>
      <c r="F18" s="83">
        <f t="shared" si="1"/>
        <v>13.527000000000001</v>
      </c>
      <c r="G18" s="1"/>
      <c r="H18" s="8"/>
    </row>
    <row r="19" spans="1:8" ht="15.75">
      <c r="A19" s="5">
        <v>11</v>
      </c>
      <c r="B19" s="6" t="s">
        <v>18</v>
      </c>
      <c r="C19" s="77">
        <v>3.79</v>
      </c>
      <c r="D19" s="78">
        <v>6</v>
      </c>
      <c r="E19" s="83">
        <f t="shared" si="0"/>
        <v>4.0174</v>
      </c>
      <c r="F19" s="83">
        <f t="shared" si="1"/>
        <v>10.0174</v>
      </c>
      <c r="G19" s="1"/>
      <c r="H19" s="8"/>
    </row>
    <row r="20" spans="1:8" ht="15.75">
      <c r="A20" s="5">
        <v>12</v>
      </c>
      <c r="B20" s="6" t="s">
        <v>21</v>
      </c>
      <c r="C20" s="77">
        <v>3.86</v>
      </c>
      <c r="D20" s="78">
        <v>7.5</v>
      </c>
      <c r="E20" s="83">
        <f t="shared" si="0"/>
        <v>4.1495</v>
      </c>
      <c r="F20" s="83">
        <f t="shared" si="1"/>
        <v>11.6495</v>
      </c>
      <c r="G20" s="1"/>
      <c r="H20" s="8"/>
    </row>
    <row r="21" spans="1:8" ht="15.75">
      <c r="A21" s="5">
        <v>13</v>
      </c>
      <c r="B21" s="6" t="s">
        <v>34</v>
      </c>
      <c r="C21" s="77">
        <v>3.77</v>
      </c>
      <c r="D21" s="78">
        <v>8</v>
      </c>
      <c r="E21" s="83">
        <f t="shared" si="0"/>
        <v>4.0716</v>
      </c>
      <c r="F21" s="83">
        <f t="shared" si="1"/>
        <v>12.0716</v>
      </c>
      <c r="G21" s="1"/>
      <c r="H21" s="8"/>
    </row>
    <row r="22" spans="1:8" ht="15.75">
      <c r="A22" s="5">
        <v>14</v>
      </c>
      <c r="B22" s="6" t="s">
        <v>23</v>
      </c>
      <c r="C22" s="77">
        <v>3.67</v>
      </c>
      <c r="D22" s="78">
        <v>9.5</v>
      </c>
      <c r="E22" s="83">
        <f t="shared" si="0"/>
        <v>4.01865</v>
      </c>
      <c r="F22" s="83">
        <f t="shared" si="1"/>
        <v>13.518650000000001</v>
      </c>
      <c r="G22" s="1"/>
      <c r="H22" s="8"/>
    </row>
    <row r="23" spans="1:8" ht="15.75">
      <c r="A23" s="5">
        <v>15</v>
      </c>
      <c r="B23" s="6" t="s">
        <v>13</v>
      </c>
      <c r="C23" s="77">
        <v>4.56</v>
      </c>
      <c r="D23" s="78">
        <v>10</v>
      </c>
      <c r="E23" s="83">
        <f t="shared" si="0"/>
        <v>5.016</v>
      </c>
      <c r="F23" s="83">
        <f t="shared" si="1"/>
        <v>15.016</v>
      </c>
      <c r="G23" s="1"/>
      <c r="H23" s="8"/>
    </row>
    <row r="24" spans="1:8" ht="15.75">
      <c r="A24" s="5">
        <v>16</v>
      </c>
      <c r="B24" s="6" t="s">
        <v>35</v>
      </c>
      <c r="C24" s="77">
        <v>6.52</v>
      </c>
      <c r="D24" s="78">
        <v>6</v>
      </c>
      <c r="E24" s="83">
        <f t="shared" si="0"/>
        <v>6.9112</v>
      </c>
      <c r="F24" s="83">
        <f t="shared" si="1"/>
        <v>12.911200000000001</v>
      </c>
      <c r="G24" s="1"/>
      <c r="H24" s="8"/>
    </row>
    <row r="25" spans="1:8" ht="15.75">
      <c r="A25" s="5">
        <v>17</v>
      </c>
      <c r="B25" s="6" t="s">
        <v>24</v>
      </c>
      <c r="C25" s="77">
        <v>4.31</v>
      </c>
      <c r="D25" s="78">
        <v>7</v>
      </c>
      <c r="E25" s="83">
        <f t="shared" si="0"/>
        <v>4.6117</v>
      </c>
      <c r="F25" s="83">
        <f t="shared" si="1"/>
        <v>11.611699999999999</v>
      </c>
      <c r="G25" s="1"/>
      <c r="H25" s="8"/>
    </row>
    <row r="26" spans="1:8" ht="15.75">
      <c r="A26" s="5">
        <v>18</v>
      </c>
      <c r="B26" s="6" t="s">
        <v>36</v>
      </c>
      <c r="C26" s="77">
        <v>4.39</v>
      </c>
      <c r="D26" s="78">
        <v>12</v>
      </c>
      <c r="E26" s="83">
        <f t="shared" si="0"/>
        <v>4.9168</v>
      </c>
      <c r="F26" s="83">
        <f t="shared" si="1"/>
        <v>16.916800000000002</v>
      </c>
      <c r="G26" s="1"/>
      <c r="H26" s="8"/>
    </row>
    <row r="27" spans="1:8" ht="15.75">
      <c r="A27" s="5">
        <v>19</v>
      </c>
      <c r="B27" s="6" t="s">
        <v>37</v>
      </c>
      <c r="C27" s="77">
        <v>5.94</v>
      </c>
      <c r="D27" s="78">
        <v>11</v>
      </c>
      <c r="E27" s="83">
        <f t="shared" si="0"/>
        <v>6.593400000000001</v>
      </c>
      <c r="F27" s="83">
        <f t="shared" si="1"/>
        <v>17.593400000000003</v>
      </c>
      <c r="G27" s="1"/>
      <c r="H27" s="8"/>
    </row>
    <row r="28" spans="1:8" ht="15.75">
      <c r="A28" s="5">
        <v>20</v>
      </c>
      <c r="B28" s="6" t="s">
        <v>38</v>
      </c>
      <c r="C28" s="77">
        <v>6.16</v>
      </c>
      <c r="D28" s="78">
        <v>1</v>
      </c>
      <c r="E28" s="83">
        <f t="shared" si="0"/>
        <v>6.2216000000000005</v>
      </c>
      <c r="F28" s="83">
        <f t="shared" si="1"/>
        <v>7.2216000000000005</v>
      </c>
      <c r="G28" s="1"/>
      <c r="H28" s="8"/>
    </row>
    <row r="29" spans="1:8" ht="15.75">
      <c r="A29" s="5">
        <v>21</v>
      </c>
      <c r="B29" s="6" t="s">
        <v>6</v>
      </c>
      <c r="C29" s="77">
        <v>6.28</v>
      </c>
      <c r="D29" s="78">
        <v>5</v>
      </c>
      <c r="E29" s="83">
        <f t="shared" si="0"/>
        <v>6.594</v>
      </c>
      <c r="F29" s="83">
        <f t="shared" si="1"/>
        <v>11.594000000000001</v>
      </c>
      <c r="G29" s="1"/>
      <c r="H29" s="8"/>
    </row>
    <row r="30" spans="1:8" ht="15.75">
      <c r="A30" s="5">
        <v>22</v>
      </c>
      <c r="B30" s="6" t="s">
        <v>39</v>
      </c>
      <c r="C30" s="77">
        <v>4.29</v>
      </c>
      <c r="D30" s="78">
        <v>10.5</v>
      </c>
      <c r="E30" s="83">
        <f t="shared" si="0"/>
        <v>4.74045</v>
      </c>
      <c r="F30" s="83">
        <f t="shared" si="1"/>
        <v>15.24045</v>
      </c>
      <c r="G30" s="1"/>
      <c r="H30" s="8"/>
    </row>
    <row r="31" spans="1:8" ht="15.75">
      <c r="A31" s="5">
        <v>23</v>
      </c>
      <c r="B31" s="6" t="s">
        <v>40</v>
      </c>
      <c r="C31" s="77">
        <v>3.57</v>
      </c>
      <c r="D31" s="78">
        <v>7</v>
      </c>
      <c r="E31" s="83">
        <f>C31*(1+D31/100)</f>
        <v>3.8199</v>
      </c>
      <c r="F31" s="83">
        <f>E31+D31</f>
        <v>10.8199</v>
      </c>
      <c r="G31" s="1"/>
      <c r="H31" s="8"/>
    </row>
    <row r="32" spans="1:8" ht="15.75">
      <c r="A32" s="5">
        <v>24</v>
      </c>
      <c r="B32" s="6" t="s">
        <v>7</v>
      </c>
      <c r="C32" s="77">
        <v>5.1</v>
      </c>
      <c r="D32" s="78">
        <v>5.5</v>
      </c>
      <c r="E32" s="83">
        <f>C32*(1+D32/100)</f>
        <v>5.3805</v>
      </c>
      <c r="F32" s="83">
        <f>E32+D32</f>
        <v>10.8805</v>
      </c>
      <c r="G32" s="1"/>
      <c r="H32" s="8"/>
    </row>
    <row r="33" spans="1:8" ht="15.75">
      <c r="A33" s="5">
        <v>25</v>
      </c>
      <c r="B33" s="6" t="s">
        <v>41</v>
      </c>
      <c r="C33" s="77">
        <v>6.6</v>
      </c>
      <c r="D33" s="78">
        <v>7.5</v>
      </c>
      <c r="E33" s="83">
        <f>C33*(1+D33/100)</f>
        <v>7.095</v>
      </c>
      <c r="F33" s="83">
        <f>E33+D33</f>
        <v>14.594999999999999</v>
      </c>
      <c r="G33" s="1"/>
      <c r="H33" s="8"/>
    </row>
    <row r="34" spans="1:8" ht="15.75">
      <c r="A34" s="5">
        <v>26</v>
      </c>
      <c r="B34" s="6" t="s">
        <v>42</v>
      </c>
      <c r="C34" s="77">
        <v>2.97</v>
      </c>
      <c r="D34" s="78">
        <v>8</v>
      </c>
      <c r="E34" s="83">
        <f>C34*(1+D34/100)</f>
        <v>3.2076000000000002</v>
      </c>
      <c r="F34" s="83">
        <f>E34+D34</f>
        <v>11.2076</v>
      </c>
      <c r="G34" s="1"/>
      <c r="H34" s="8"/>
    </row>
    <row r="35" spans="1:8" ht="15.75">
      <c r="A35" s="5">
        <v>27</v>
      </c>
      <c r="B35" s="6" t="s">
        <v>20</v>
      </c>
      <c r="C35" s="77">
        <v>5.17</v>
      </c>
      <c r="D35" s="78">
        <v>7.5</v>
      </c>
      <c r="E35" s="83">
        <f>C35*(1+D35/100)</f>
        <v>5.5577499999999995</v>
      </c>
      <c r="F35" s="83">
        <f>E35+D35</f>
        <v>13.057749999999999</v>
      </c>
      <c r="G35" s="1"/>
      <c r="H35" s="8"/>
    </row>
    <row r="36" spans="1:8" ht="15.75">
      <c r="A36" s="5"/>
      <c r="B36" s="95"/>
      <c r="C36" s="77"/>
      <c r="D36" s="78"/>
      <c r="E36" s="83"/>
      <c r="F36" s="83"/>
      <c r="G36" s="1"/>
      <c r="H36" s="8"/>
    </row>
    <row r="37" spans="1:193" ht="15.75">
      <c r="A37" s="1"/>
      <c r="B37" s="82" t="s">
        <v>25</v>
      </c>
      <c r="C37" s="88">
        <f>AVERAGE(C9:C35)</f>
        <v>4.867777777777777</v>
      </c>
      <c r="D37" s="88">
        <f>AVERAGE(D9:D35)</f>
        <v>7.648148148148148</v>
      </c>
      <c r="E37" s="88">
        <f>AVERAGE(E9:E35)</f>
        <v>5.215996296296296</v>
      </c>
      <c r="F37" s="88">
        <f>AVERAGE(F9:F35)</f>
        <v>12.864144444444445</v>
      </c>
      <c r="G37" s="82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</row>
    <row r="38" spans="1:193" ht="15.75">
      <c r="A38" s="1"/>
      <c r="B38" s="82" t="s">
        <v>141</v>
      </c>
      <c r="C38" s="88"/>
      <c r="D38" s="88"/>
      <c r="E38" s="88"/>
      <c r="F38" s="88">
        <f>MEDIAN(F9:F35)</f>
        <v>12.911200000000001</v>
      </c>
      <c r="G38" s="82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</row>
    <row r="39" spans="1:193" ht="15.75">
      <c r="A39" s="1"/>
      <c r="B39" s="82"/>
      <c r="C39" s="88"/>
      <c r="D39" s="88"/>
      <c r="E39" s="88"/>
      <c r="F39" s="88"/>
      <c r="G39" s="82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</row>
    <row r="40" spans="1:7" ht="15.75">
      <c r="A40" s="81" t="s">
        <v>152</v>
      </c>
      <c r="C40" s="6"/>
      <c r="D40" s="6"/>
      <c r="E40" s="6"/>
      <c r="F40" s="1"/>
      <c r="G40" s="1"/>
    </row>
    <row r="41" spans="1:7" ht="15.75">
      <c r="A41" s="81" t="s">
        <v>153</v>
      </c>
      <c r="C41" s="6"/>
      <c r="D41" s="6"/>
      <c r="E41" s="6"/>
      <c r="F41" s="1"/>
      <c r="G41" s="1"/>
    </row>
    <row r="42" spans="1:7" ht="15.75">
      <c r="A42" s="81"/>
      <c r="C42" s="6"/>
      <c r="D42" s="6"/>
      <c r="E42" s="6"/>
      <c r="F42" s="1"/>
      <c r="G42" s="1"/>
    </row>
    <row r="43" spans="1:7" ht="15.75">
      <c r="A43" s="81" t="s">
        <v>154</v>
      </c>
      <c r="C43" s="6"/>
      <c r="D43" s="6"/>
      <c r="E43" s="6"/>
      <c r="F43" s="1"/>
      <c r="G43" s="1"/>
    </row>
    <row r="44" spans="1:7" ht="15.75">
      <c r="A44" s="81" t="s">
        <v>143</v>
      </c>
      <c r="C44" s="6"/>
      <c r="D44" s="6"/>
      <c r="E44" s="6"/>
      <c r="F44" s="1"/>
      <c r="G44" s="1"/>
    </row>
    <row r="45" spans="1:7" ht="15.75">
      <c r="A45" s="81" t="s">
        <v>144</v>
      </c>
      <c r="C45" s="6"/>
      <c r="D45" s="6"/>
      <c r="E45" s="6"/>
      <c r="F45" s="1"/>
      <c r="G45" s="1"/>
    </row>
    <row r="46" spans="1:7" ht="15.75">
      <c r="A46" s="81"/>
      <c r="C46" s="6"/>
      <c r="D46" s="1"/>
      <c r="E46" s="6"/>
      <c r="F46" s="1"/>
      <c r="G46" s="1"/>
    </row>
    <row r="47" spans="1:7" ht="15.75">
      <c r="A47" s="1"/>
      <c r="B47" s="81"/>
      <c r="C47" s="6"/>
      <c r="D47" s="1"/>
      <c r="E47" s="1"/>
      <c r="F47" s="1"/>
      <c r="G47" s="1"/>
    </row>
    <row r="48" spans="1:7" ht="15.75">
      <c r="A48" s="1"/>
      <c r="B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</sheetData>
  <mergeCells count="2">
    <mergeCell ref="A1:F1"/>
    <mergeCell ref="A2:F2"/>
  </mergeCells>
  <printOptions horizontalCentered="1"/>
  <pageMargins left="1" right="1" top="1.25" bottom="1" header="0.5" footer="0.5"/>
  <pageSetup fitToHeight="1" fitToWidth="1" horizontalDpi="1200" verticalDpi="1200" orientation="portrait" scale="88" r:id="rId1"/>
  <headerFooter alignWithMargins="0">
    <oddHeader>&amp;R&amp;"Times New Roman,Regular"&amp;12Exhibit No. ___(RAM-14)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45"/>
  <sheetViews>
    <sheetView workbookViewId="0" topLeftCell="A7">
      <selection activeCell="A41" sqref="A41"/>
    </sheetView>
  </sheetViews>
  <sheetFormatPr defaultColWidth="12.8515625" defaultRowHeight="12.75"/>
  <cols>
    <col min="1" max="1" width="4.421875" style="3" customWidth="1"/>
    <col min="2" max="2" width="21.00390625" style="3" customWidth="1"/>
    <col min="3" max="3" width="11.421875" style="3" customWidth="1"/>
    <col min="4" max="4" width="11.57421875" style="3" customWidth="1"/>
    <col min="5" max="5" width="12.421875" style="3" customWidth="1"/>
    <col min="6" max="6" width="9.00390625" style="3" customWidth="1"/>
    <col min="7" max="16384" width="12.421875" style="3" customWidth="1"/>
  </cols>
  <sheetData>
    <row r="1" spans="1:7" ht="18.75">
      <c r="A1" s="108" t="s">
        <v>27</v>
      </c>
      <c r="B1" s="111"/>
      <c r="C1" s="111"/>
      <c r="D1" s="111"/>
      <c r="E1" s="111"/>
      <c r="F1" s="111"/>
      <c r="G1" s="1"/>
    </row>
    <row r="2" spans="1:7" ht="18.75">
      <c r="A2" s="108" t="s">
        <v>132</v>
      </c>
      <c r="B2" s="111"/>
      <c r="C2" s="111"/>
      <c r="D2" s="111"/>
      <c r="E2" s="111"/>
      <c r="F2" s="111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7" ht="16.5" thickTop="1">
      <c r="A4" s="73"/>
      <c r="B4" s="73" t="s">
        <v>133</v>
      </c>
      <c r="C4" s="73" t="s">
        <v>134</v>
      </c>
      <c r="D4" s="73" t="s">
        <v>135</v>
      </c>
      <c r="E4" s="73" t="s">
        <v>139</v>
      </c>
      <c r="F4" s="73" t="s">
        <v>140</v>
      </c>
      <c r="G4" s="1"/>
    </row>
    <row r="5" spans="1:7" ht="15.75">
      <c r="A5" s="74"/>
      <c r="B5" s="74"/>
      <c r="C5" s="74" t="s">
        <v>136</v>
      </c>
      <c r="D5" s="74" t="s">
        <v>137</v>
      </c>
      <c r="E5" s="74" t="s">
        <v>136</v>
      </c>
      <c r="F5" s="74" t="s">
        <v>63</v>
      </c>
      <c r="G5" s="1"/>
    </row>
    <row r="6" spans="1:7" ht="15.75">
      <c r="A6" s="74"/>
      <c r="B6" s="74"/>
      <c r="C6" s="74" t="s">
        <v>78</v>
      </c>
      <c r="D6" s="74"/>
      <c r="E6" s="74" t="s">
        <v>78</v>
      </c>
      <c r="F6" s="74"/>
      <c r="G6" s="1"/>
    </row>
    <row r="7" spans="1:7" ht="16.5" thickBot="1">
      <c r="A7" s="74"/>
      <c r="B7" s="74"/>
      <c r="C7" s="74" t="s">
        <v>47</v>
      </c>
      <c r="D7" s="74" t="s">
        <v>48</v>
      </c>
      <c r="E7" s="74" t="s">
        <v>49</v>
      </c>
      <c r="F7" s="74" t="s">
        <v>50</v>
      </c>
      <c r="G7" s="1"/>
    </row>
    <row r="8" spans="1:7" ht="16.5" thickTop="1">
      <c r="A8" s="75"/>
      <c r="B8" s="75"/>
      <c r="C8" s="75"/>
      <c r="D8" s="75"/>
      <c r="E8" s="75"/>
      <c r="F8" s="75"/>
      <c r="G8" s="1"/>
    </row>
    <row r="9" spans="1:8" ht="15.75">
      <c r="A9" s="5">
        <v>1</v>
      </c>
      <c r="B9" s="95" t="s">
        <v>19</v>
      </c>
      <c r="C9" s="77">
        <v>1.74</v>
      </c>
      <c r="D9" s="78">
        <v>15</v>
      </c>
      <c r="E9" s="83">
        <f aca="true" t="shared" si="0" ref="E9:E30">C9*(1+D9/100)</f>
        <v>2.001</v>
      </c>
      <c r="F9" s="83">
        <f aca="true" t="shared" si="1" ref="F9:F30">E9+D9</f>
        <v>17.001</v>
      </c>
      <c r="G9" s="1"/>
      <c r="H9" s="8"/>
    </row>
    <row r="10" spans="1:8" ht="15.75">
      <c r="A10" s="5">
        <v>2</v>
      </c>
      <c r="B10" s="95" t="s">
        <v>11</v>
      </c>
      <c r="C10" s="77">
        <v>5.07</v>
      </c>
      <c r="D10" s="78">
        <v>5</v>
      </c>
      <c r="E10" s="83">
        <f t="shared" si="0"/>
        <v>5.3235</v>
      </c>
      <c r="F10" s="83">
        <f t="shared" si="1"/>
        <v>10.3235</v>
      </c>
      <c r="G10" s="1"/>
      <c r="H10" s="8"/>
    </row>
    <row r="11" spans="1:8" ht="15.75">
      <c r="A11" s="5">
        <v>3</v>
      </c>
      <c r="B11" s="95" t="s">
        <v>17</v>
      </c>
      <c r="C11" s="77">
        <v>7.33</v>
      </c>
      <c r="D11" s="78">
        <v>4</v>
      </c>
      <c r="E11" s="83">
        <f t="shared" si="0"/>
        <v>7.623200000000001</v>
      </c>
      <c r="F11" s="83">
        <f t="shared" si="1"/>
        <v>11.6232</v>
      </c>
      <c r="G11" s="1"/>
      <c r="H11" s="8"/>
    </row>
    <row r="12" spans="1:8" ht="15.75">
      <c r="A12" s="5">
        <v>4</v>
      </c>
      <c r="B12" s="95" t="s">
        <v>28</v>
      </c>
      <c r="C12" s="77">
        <v>4.4</v>
      </c>
      <c r="D12" s="78">
        <v>11</v>
      </c>
      <c r="E12" s="83">
        <f t="shared" si="0"/>
        <v>4.884000000000001</v>
      </c>
      <c r="F12" s="83">
        <f t="shared" si="1"/>
        <v>15.884</v>
      </c>
      <c r="G12" s="1"/>
      <c r="H12" s="8"/>
    </row>
    <row r="13" spans="1:8" ht="15.75">
      <c r="A13" s="5">
        <v>5</v>
      </c>
      <c r="B13" s="95" t="s">
        <v>30</v>
      </c>
      <c r="C13" s="77">
        <v>5.73</v>
      </c>
      <c r="D13" s="78">
        <v>1</v>
      </c>
      <c r="E13" s="83">
        <f t="shared" si="0"/>
        <v>5.7873</v>
      </c>
      <c r="F13" s="83">
        <f t="shared" si="1"/>
        <v>6.7873</v>
      </c>
      <c r="G13" s="1"/>
      <c r="H13" s="8"/>
    </row>
    <row r="14" spans="1:8" ht="15.75">
      <c r="A14" s="5">
        <v>6</v>
      </c>
      <c r="B14" s="95" t="s">
        <v>32</v>
      </c>
      <c r="C14" s="77">
        <v>6.24</v>
      </c>
      <c r="D14" s="78">
        <v>5</v>
      </c>
      <c r="E14" s="83">
        <f t="shared" si="0"/>
        <v>6.5520000000000005</v>
      </c>
      <c r="F14" s="83">
        <f t="shared" si="1"/>
        <v>11.552</v>
      </c>
      <c r="G14" s="1"/>
      <c r="H14" s="8"/>
    </row>
    <row r="15" spans="1:8" ht="15.75">
      <c r="A15" s="5">
        <v>7</v>
      </c>
      <c r="B15" s="95" t="s">
        <v>22</v>
      </c>
      <c r="C15" s="77">
        <v>6.1</v>
      </c>
      <c r="D15" s="78">
        <v>7</v>
      </c>
      <c r="E15" s="83">
        <f t="shared" si="0"/>
        <v>6.527</v>
      </c>
      <c r="F15" s="83">
        <f t="shared" si="1"/>
        <v>13.527000000000001</v>
      </c>
      <c r="G15" s="1"/>
      <c r="H15" s="8"/>
    </row>
    <row r="16" spans="1:8" ht="15.75">
      <c r="A16" s="5">
        <v>8</v>
      </c>
      <c r="B16" s="95" t="s">
        <v>18</v>
      </c>
      <c r="C16" s="77">
        <v>3.79</v>
      </c>
      <c r="D16" s="78">
        <v>6</v>
      </c>
      <c r="E16" s="83">
        <f t="shared" si="0"/>
        <v>4.0174</v>
      </c>
      <c r="F16" s="83">
        <f t="shared" si="1"/>
        <v>10.0174</v>
      </c>
      <c r="G16" s="1"/>
      <c r="H16" s="8"/>
    </row>
    <row r="17" spans="1:8" ht="15.75">
      <c r="A17" s="5">
        <v>9</v>
      </c>
      <c r="B17" s="95" t="s">
        <v>21</v>
      </c>
      <c r="C17" s="77">
        <v>3.86</v>
      </c>
      <c r="D17" s="78">
        <v>7.5</v>
      </c>
      <c r="E17" s="83">
        <f t="shared" si="0"/>
        <v>4.1495</v>
      </c>
      <c r="F17" s="83">
        <f t="shared" si="1"/>
        <v>11.6495</v>
      </c>
      <c r="G17" s="1"/>
      <c r="H17" s="8"/>
    </row>
    <row r="18" spans="1:8" ht="15.75">
      <c r="A18" s="5">
        <v>10</v>
      </c>
      <c r="B18" s="95" t="s">
        <v>34</v>
      </c>
      <c r="C18" s="77">
        <v>3.77</v>
      </c>
      <c r="D18" s="78">
        <v>8</v>
      </c>
      <c r="E18" s="83">
        <f t="shared" si="0"/>
        <v>4.0716</v>
      </c>
      <c r="F18" s="83">
        <f t="shared" si="1"/>
        <v>12.0716</v>
      </c>
      <c r="G18" s="1"/>
      <c r="H18" s="8"/>
    </row>
    <row r="19" spans="1:8" ht="15.75">
      <c r="A19" s="5">
        <v>11</v>
      </c>
      <c r="B19" s="95" t="s">
        <v>23</v>
      </c>
      <c r="C19" s="77">
        <v>3.67</v>
      </c>
      <c r="D19" s="78">
        <v>9.5</v>
      </c>
      <c r="E19" s="83">
        <f t="shared" si="0"/>
        <v>4.01865</v>
      </c>
      <c r="F19" s="83">
        <f t="shared" si="1"/>
        <v>13.518650000000001</v>
      </c>
      <c r="G19" s="1"/>
      <c r="H19" s="8"/>
    </row>
    <row r="20" spans="1:8" ht="15.75">
      <c r="A20" s="5">
        <v>12</v>
      </c>
      <c r="B20" s="95" t="s">
        <v>13</v>
      </c>
      <c r="C20" s="77">
        <v>4.56</v>
      </c>
      <c r="D20" s="78">
        <v>10</v>
      </c>
      <c r="E20" s="83">
        <f t="shared" si="0"/>
        <v>5.016</v>
      </c>
      <c r="F20" s="83">
        <f t="shared" si="1"/>
        <v>15.016</v>
      </c>
      <c r="G20" s="1"/>
      <c r="H20" s="8"/>
    </row>
    <row r="21" spans="1:8" ht="15.75">
      <c r="A21" s="5">
        <v>13</v>
      </c>
      <c r="B21" s="95" t="s">
        <v>24</v>
      </c>
      <c r="C21" s="77">
        <v>4.31</v>
      </c>
      <c r="D21" s="78">
        <v>7</v>
      </c>
      <c r="E21" s="83">
        <f t="shared" si="0"/>
        <v>4.6117</v>
      </c>
      <c r="F21" s="83">
        <f t="shared" si="1"/>
        <v>11.611699999999999</v>
      </c>
      <c r="G21" s="1"/>
      <c r="H21" s="8"/>
    </row>
    <row r="22" spans="1:8" ht="15.75">
      <c r="A22" s="5">
        <v>14</v>
      </c>
      <c r="B22" s="95" t="s">
        <v>36</v>
      </c>
      <c r="C22" s="77">
        <v>4.39</v>
      </c>
      <c r="D22" s="78">
        <v>12</v>
      </c>
      <c r="E22" s="83">
        <f t="shared" si="0"/>
        <v>4.9168</v>
      </c>
      <c r="F22" s="83">
        <f t="shared" si="1"/>
        <v>16.916800000000002</v>
      </c>
      <c r="G22" s="1"/>
      <c r="H22" s="8"/>
    </row>
    <row r="23" spans="1:8" ht="15.75">
      <c r="A23" s="5">
        <v>15</v>
      </c>
      <c r="B23" s="95" t="s">
        <v>37</v>
      </c>
      <c r="C23" s="77">
        <v>5.94</v>
      </c>
      <c r="D23" s="78">
        <v>11</v>
      </c>
      <c r="E23" s="83">
        <f t="shared" si="0"/>
        <v>6.593400000000001</v>
      </c>
      <c r="F23" s="83">
        <f t="shared" si="1"/>
        <v>17.593400000000003</v>
      </c>
      <c r="G23" s="1"/>
      <c r="H23" s="8"/>
    </row>
    <row r="24" spans="1:8" ht="15.75">
      <c r="A24" s="5">
        <v>16</v>
      </c>
      <c r="B24" s="95" t="s">
        <v>38</v>
      </c>
      <c r="C24" s="77">
        <v>6.16</v>
      </c>
      <c r="D24" s="78">
        <v>1</v>
      </c>
      <c r="E24" s="83">
        <f t="shared" si="0"/>
        <v>6.2216000000000005</v>
      </c>
      <c r="F24" s="83">
        <f t="shared" si="1"/>
        <v>7.2216000000000005</v>
      </c>
      <c r="G24" s="1"/>
      <c r="H24" s="8"/>
    </row>
    <row r="25" spans="1:8" ht="15.75">
      <c r="A25" s="5">
        <v>17</v>
      </c>
      <c r="B25" s="95" t="s">
        <v>6</v>
      </c>
      <c r="C25" s="77">
        <v>6.28</v>
      </c>
      <c r="D25" s="78">
        <v>5</v>
      </c>
      <c r="E25" s="83">
        <f t="shared" si="0"/>
        <v>6.594</v>
      </c>
      <c r="F25" s="83">
        <f t="shared" si="1"/>
        <v>11.594000000000001</v>
      </c>
      <c r="G25" s="1"/>
      <c r="H25" s="8"/>
    </row>
    <row r="26" spans="1:8" ht="15.75">
      <c r="A26" s="5">
        <v>18</v>
      </c>
      <c r="B26" s="95" t="s">
        <v>39</v>
      </c>
      <c r="C26" s="77">
        <v>4.29</v>
      </c>
      <c r="D26" s="78">
        <v>10.5</v>
      </c>
      <c r="E26" s="83">
        <f t="shared" si="0"/>
        <v>4.74045</v>
      </c>
      <c r="F26" s="83">
        <f t="shared" si="1"/>
        <v>15.24045</v>
      </c>
      <c r="G26" s="1"/>
      <c r="H26" s="8"/>
    </row>
    <row r="27" spans="1:8" ht="15.75">
      <c r="A27" s="5">
        <v>19</v>
      </c>
      <c r="B27" s="95" t="s">
        <v>7</v>
      </c>
      <c r="C27" s="77">
        <v>5.1</v>
      </c>
      <c r="D27" s="78">
        <v>5.5</v>
      </c>
      <c r="E27" s="83">
        <f t="shared" si="0"/>
        <v>5.3805</v>
      </c>
      <c r="F27" s="83">
        <f t="shared" si="1"/>
        <v>10.8805</v>
      </c>
      <c r="G27" s="1"/>
      <c r="H27" s="8"/>
    </row>
    <row r="28" spans="1:8" ht="15.75">
      <c r="A28" s="5">
        <v>20</v>
      </c>
      <c r="B28" s="95" t="s">
        <v>41</v>
      </c>
      <c r="C28" s="77">
        <v>6.6</v>
      </c>
      <c r="D28" s="78">
        <v>7.5</v>
      </c>
      <c r="E28" s="83">
        <f t="shared" si="0"/>
        <v>7.095</v>
      </c>
      <c r="F28" s="83">
        <f t="shared" si="1"/>
        <v>14.594999999999999</v>
      </c>
      <c r="G28" s="1"/>
      <c r="H28" s="8"/>
    </row>
    <row r="29" spans="1:8" ht="15.75">
      <c r="A29" s="5">
        <v>21</v>
      </c>
      <c r="B29" s="95" t="s">
        <v>42</v>
      </c>
      <c r="C29" s="77">
        <v>2.97</v>
      </c>
      <c r="D29" s="78">
        <v>8</v>
      </c>
      <c r="E29" s="83">
        <f t="shared" si="0"/>
        <v>3.2076000000000002</v>
      </c>
      <c r="F29" s="83">
        <f t="shared" si="1"/>
        <v>11.2076</v>
      </c>
      <c r="G29" s="1"/>
      <c r="H29" s="8"/>
    </row>
    <row r="30" spans="1:8" ht="15.75">
      <c r="A30" s="5">
        <v>22</v>
      </c>
      <c r="B30" s="95" t="s">
        <v>20</v>
      </c>
      <c r="C30" s="77">
        <v>5.17</v>
      </c>
      <c r="D30" s="78">
        <v>7.5</v>
      </c>
      <c r="E30" s="83">
        <f t="shared" si="0"/>
        <v>5.5577499999999995</v>
      </c>
      <c r="F30" s="83">
        <f t="shared" si="1"/>
        <v>13.057749999999999</v>
      </c>
      <c r="G30" s="1"/>
      <c r="H30" s="8"/>
    </row>
    <row r="31" spans="1:7" ht="15.75">
      <c r="A31" s="1"/>
      <c r="B31" s="1"/>
      <c r="C31" s="87"/>
      <c r="D31" s="87"/>
      <c r="E31" s="83"/>
      <c r="F31" s="83"/>
      <c r="G31" s="1"/>
    </row>
    <row r="32" spans="1:193" ht="15.75">
      <c r="A32" s="1"/>
      <c r="B32" s="82" t="s">
        <v>25</v>
      </c>
      <c r="C32" s="88">
        <f>AVERAGE(C9:C30)</f>
        <v>4.885</v>
      </c>
      <c r="D32" s="88">
        <f>AVERAGE(D9:D30)</f>
        <v>7.454545454545454</v>
      </c>
      <c r="E32" s="88">
        <f>AVERAGE(E9:E30)</f>
        <v>5.222270454545454</v>
      </c>
      <c r="F32" s="88">
        <f>AVERAGE(F9:F30)</f>
        <v>12.676815909090909</v>
      </c>
      <c r="G32" s="82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</row>
    <row r="33" spans="1:193" ht="15.75">
      <c r="A33" s="1"/>
      <c r="B33" s="82" t="s">
        <v>155</v>
      </c>
      <c r="C33" s="88"/>
      <c r="D33" s="88"/>
      <c r="E33" s="88"/>
      <c r="F33" s="88">
        <f>MEDIAN(F9:F30)</f>
        <v>11.86055</v>
      </c>
      <c r="G33" s="82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</row>
    <row r="34" spans="1:193" ht="15.75">
      <c r="A34" s="1"/>
      <c r="B34" s="85"/>
      <c r="C34" s="85"/>
      <c r="D34" s="85"/>
      <c r="E34" s="85"/>
      <c r="F34" s="85"/>
      <c r="G34" s="8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</row>
    <row r="35" spans="1:7" ht="15.75">
      <c r="A35" s="81" t="s">
        <v>152</v>
      </c>
      <c r="C35" s="6"/>
      <c r="D35" s="6"/>
      <c r="E35" s="6"/>
      <c r="F35" s="1"/>
      <c r="G35" s="1"/>
    </row>
    <row r="36" spans="1:7" ht="15.75">
      <c r="A36" s="81" t="s">
        <v>153</v>
      </c>
      <c r="C36" s="6"/>
      <c r="D36" s="6"/>
      <c r="E36" s="6"/>
      <c r="F36" s="1"/>
      <c r="G36" s="1"/>
    </row>
    <row r="37" spans="1:7" ht="15.75">
      <c r="A37" s="81"/>
      <c r="C37" s="6"/>
      <c r="D37" s="6"/>
      <c r="E37" s="6"/>
      <c r="F37" s="1"/>
      <c r="G37" s="1"/>
    </row>
    <row r="38" spans="1:7" ht="15.75">
      <c r="A38" s="81" t="s">
        <v>154</v>
      </c>
      <c r="C38" s="6"/>
      <c r="D38" s="6"/>
      <c r="E38" s="6"/>
      <c r="F38" s="1"/>
      <c r="G38" s="1"/>
    </row>
    <row r="39" spans="1:7" ht="15.75">
      <c r="A39" s="81" t="s">
        <v>143</v>
      </c>
      <c r="C39" s="6"/>
      <c r="D39" s="1"/>
      <c r="E39" s="6"/>
      <c r="F39" s="1"/>
      <c r="G39" s="1"/>
    </row>
    <row r="40" spans="1:7" ht="15.75">
      <c r="A40" s="81" t="s">
        <v>144</v>
      </c>
      <c r="C40" s="6"/>
      <c r="D40" s="1"/>
      <c r="E40" s="1"/>
      <c r="F40" s="1"/>
      <c r="G40" s="1"/>
    </row>
    <row r="41" spans="1:7" ht="15.75">
      <c r="A41" s="8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</sheetData>
  <mergeCells count="2">
    <mergeCell ref="A1:F1"/>
    <mergeCell ref="A2:F2"/>
  </mergeCells>
  <printOptions horizontalCentered="1"/>
  <pageMargins left="1" right="1" top="1.25" bottom="1" header="0.5" footer="0.5"/>
  <pageSetup fitToHeight="1" fitToWidth="1" horizontalDpi="1200" verticalDpi="1200" orientation="portrait" scale="99" r:id="rId1"/>
  <headerFooter alignWithMargins="0">
    <oddHeader>&amp;R&amp;"Times New Roman,Regular"&amp;12Exhibit No. ___(RAM-15)
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51"/>
  <sheetViews>
    <sheetView view="pageBreakPreview" zoomScale="60" workbookViewId="0" topLeftCell="A1">
      <selection activeCell="A45" sqref="A45"/>
    </sheetView>
  </sheetViews>
  <sheetFormatPr defaultColWidth="12.8515625" defaultRowHeight="12.75"/>
  <cols>
    <col min="1" max="1" width="4.421875" style="3" customWidth="1"/>
    <col min="2" max="2" width="23.28125" style="3" customWidth="1"/>
    <col min="3" max="3" width="11.421875" style="3" customWidth="1"/>
    <col min="4" max="4" width="11.57421875" style="3" customWidth="1"/>
    <col min="5" max="5" width="12.421875" style="3" customWidth="1"/>
    <col min="6" max="6" width="9.00390625" style="3" customWidth="1"/>
    <col min="7" max="16384" width="12.421875" style="3" customWidth="1"/>
  </cols>
  <sheetData>
    <row r="1" spans="1:7" ht="18.75">
      <c r="A1" s="108" t="s">
        <v>27</v>
      </c>
      <c r="B1" s="110"/>
      <c r="C1" s="110"/>
      <c r="D1" s="110"/>
      <c r="E1" s="110"/>
      <c r="F1" s="110"/>
      <c r="G1" s="1"/>
    </row>
    <row r="2" spans="1:7" ht="18.75">
      <c r="A2" s="108" t="s">
        <v>146</v>
      </c>
      <c r="B2" s="110"/>
      <c r="C2" s="110"/>
      <c r="D2" s="110"/>
      <c r="E2" s="110"/>
      <c r="F2" s="110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7" ht="16.5" thickTop="1">
      <c r="A4" s="73"/>
      <c r="B4" s="73" t="s">
        <v>133</v>
      </c>
      <c r="C4" s="73" t="s">
        <v>134</v>
      </c>
      <c r="D4" s="73" t="s">
        <v>135</v>
      </c>
      <c r="E4" s="73" t="s">
        <v>139</v>
      </c>
      <c r="F4" s="73" t="s">
        <v>140</v>
      </c>
      <c r="G4" s="1"/>
    </row>
    <row r="5" spans="1:7" ht="15.75">
      <c r="A5" s="74"/>
      <c r="B5" s="74"/>
      <c r="C5" s="74" t="s">
        <v>136</v>
      </c>
      <c r="D5" s="74" t="s">
        <v>137</v>
      </c>
      <c r="E5" s="74" t="s">
        <v>136</v>
      </c>
      <c r="F5" s="74" t="s">
        <v>63</v>
      </c>
      <c r="G5" s="1"/>
    </row>
    <row r="6" spans="1:7" ht="15.75">
      <c r="A6" s="74"/>
      <c r="B6" s="74"/>
      <c r="C6" s="74" t="s">
        <v>78</v>
      </c>
      <c r="D6" s="74"/>
      <c r="E6" s="74" t="s">
        <v>78</v>
      </c>
      <c r="F6" s="74"/>
      <c r="G6" s="1"/>
    </row>
    <row r="7" spans="1:7" ht="16.5" thickBot="1">
      <c r="A7" s="74"/>
      <c r="B7" s="74"/>
      <c r="C7" s="74" t="s">
        <v>47</v>
      </c>
      <c r="D7" s="74" t="s">
        <v>48</v>
      </c>
      <c r="E7" s="74" t="s">
        <v>49</v>
      </c>
      <c r="F7" s="74" t="s">
        <v>50</v>
      </c>
      <c r="G7" s="1"/>
    </row>
    <row r="8" spans="1:7" ht="16.5" thickTop="1">
      <c r="A8" s="75"/>
      <c r="B8" s="75"/>
      <c r="C8" s="75"/>
      <c r="D8" s="75"/>
      <c r="E8" s="75"/>
      <c r="F8" s="75"/>
      <c r="G8" s="1"/>
    </row>
    <row r="9" spans="1:8" ht="15.75">
      <c r="A9" s="5">
        <v>1</v>
      </c>
      <c r="B9" s="96" t="s">
        <v>19</v>
      </c>
      <c r="C9" s="91">
        <v>1.74</v>
      </c>
      <c r="D9" s="91">
        <v>17.75</v>
      </c>
      <c r="E9" s="83">
        <f aca="true" t="shared" si="0" ref="E9:E34">C9*(1+D9/100)</f>
        <v>2.04885</v>
      </c>
      <c r="F9" s="83">
        <f aca="true" t="shared" si="1" ref="F9:F34">E9+D9</f>
        <v>19.79885</v>
      </c>
      <c r="G9" s="1"/>
      <c r="H9" s="8"/>
    </row>
    <row r="10" spans="1:8" ht="15.75">
      <c r="A10" s="5">
        <v>2</v>
      </c>
      <c r="B10" s="96" t="s">
        <v>11</v>
      </c>
      <c r="C10" s="91">
        <v>5.07</v>
      </c>
      <c r="D10" s="91">
        <v>5.5</v>
      </c>
      <c r="E10" s="83">
        <f t="shared" si="0"/>
        <v>5.34885</v>
      </c>
      <c r="F10" s="83">
        <f t="shared" si="1"/>
        <v>10.848849999999999</v>
      </c>
      <c r="G10" s="1"/>
      <c r="H10" s="8"/>
    </row>
    <row r="11" spans="1:8" ht="15.75">
      <c r="A11" s="5">
        <v>3</v>
      </c>
      <c r="B11" s="96" t="s">
        <v>17</v>
      </c>
      <c r="C11" s="91">
        <v>7.33</v>
      </c>
      <c r="D11" s="91">
        <v>4</v>
      </c>
      <c r="E11" s="83">
        <f t="shared" si="0"/>
        <v>7.623200000000001</v>
      </c>
      <c r="F11" s="83">
        <f t="shared" si="1"/>
        <v>11.6232</v>
      </c>
      <c r="G11" s="1"/>
      <c r="H11" s="8"/>
    </row>
    <row r="12" spans="1:8" ht="15.75">
      <c r="A12" s="5">
        <v>4</v>
      </c>
      <c r="B12" s="96" t="s">
        <v>28</v>
      </c>
      <c r="C12" s="91">
        <v>4.4</v>
      </c>
      <c r="D12" s="91">
        <v>7</v>
      </c>
      <c r="E12" s="83">
        <f t="shared" si="0"/>
        <v>4.708000000000001</v>
      </c>
      <c r="F12" s="83">
        <f t="shared" si="1"/>
        <v>11.708000000000002</v>
      </c>
      <c r="G12" s="1"/>
      <c r="H12" s="8"/>
    </row>
    <row r="13" spans="1:8" ht="15.75">
      <c r="A13" s="5">
        <v>5</v>
      </c>
      <c r="B13" s="96" t="s">
        <v>30</v>
      </c>
      <c r="C13" s="91">
        <v>5.73</v>
      </c>
      <c r="D13" s="91">
        <v>3.33</v>
      </c>
      <c r="E13" s="83">
        <f t="shared" si="0"/>
        <v>5.920809000000001</v>
      </c>
      <c r="F13" s="83">
        <f t="shared" si="1"/>
        <v>9.250809</v>
      </c>
      <c r="G13" s="1"/>
      <c r="H13" s="8"/>
    </row>
    <row r="14" spans="1:8" ht="15.75">
      <c r="A14" s="5">
        <v>6</v>
      </c>
      <c r="B14" s="96" t="s">
        <v>31</v>
      </c>
      <c r="C14" s="91">
        <v>3.33</v>
      </c>
      <c r="D14" s="91">
        <v>12</v>
      </c>
      <c r="E14" s="83">
        <f t="shared" si="0"/>
        <v>3.7296000000000005</v>
      </c>
      <c r="F14" s="83">
        <f t="shared" si="1"/>
        <v>15.729600000000001</v>
      </c>
      <c r="G14" s="1"/>
      <c r="H14" s="8"/>
    </row>
    <row r="15" spans="1:8" ht="15.75">
      <c r="A15" s="5">
        <v>7</v>
      </c>
      <c r="B15" s="96" t="s">
        <v>32</v>
      </c>
      <c r="C15" s="91">
        <v>6.24</v>
      </c>
      <c r="D15" s="91">
        <v>6</v>
      </c>
      <c r="E15" s="83">
        <f t="shared" si="0"/>
        <v>6.614400000000001</v>
      </c>
      <c r="F15" s="83">
        <f t="shared" si="1"/>
        <v>12.6144</v>
      </c>
      <c r="G15" s="1"/>
      <c r="H15" s="8"/>
    </row>
    <row r="16" spans="1:8" ht="15.75">
      <c r="A16" s="5">
        <v>8</v>
      </c>
      <c r="B16" s="96" t="s">
        <v>33</v>
      </c>
      <c r="C16" s="91">
        <v>4.83</v>
      </c>
      <c r="D16" s="91">
        <v>7.2</v>
      </c>
      <c r="E16" s="83">
        <f t="shared" si="0"/>
        <v>5.17776</v>
      </c>
      <c r="F16" s="83">
        <f t="shared" si="1"/>
        <v>12.37776</v>
      </c>
      <c r="G16" s="1"/>
      <c r="H16" s="8"/>
    </row>
    <row r="17" spans="1:8" ht="15.75">
      <c r="A17" s="5">
        <v>9</v>
      </c>
      <c r="B17" s="96" t="s">
        <v>22</v>
      </c>
      <c r="C17" s="91">
        <v>6.1</v>
      </c>
      <c r="D17" s="91">
        <v>5</v>
      </c>
      <c r="E17" s="83">
        <f t="shared" si="0"/>
        <v>6.405</v>
      </c>
      <c r="F17" s="83">
        <f t="shared" si="1"/>
        <v>11.405000000000001</v>
      </c>
      <c r="G17" s="1"/>
      <c r="H17" s="8"/>
    </row>
    <row r="18" spans="1:8" ht="15.75">
      <c r="A18" s="5">
        <v>10</v>
      </c>
      <c r="B18" s="96" t="s">
        <v>18</v>
      </c>
      <c r="C18" s="91">
        <v>3.79</v>
      </c>
      <c r="D18" s="91">
        <v>7</v>
      </c>
      <c r="E18" s="83">
        <f t="shared" si="0"/>
        <v>4.0553</v>
      </c>
      <c r="F18" s="83">
        <f t="shared" si="1"/>
        <v>11.055299999999999</v>
      </c>
      <c r="G18" s="1"/>
      <c r="H18" s="8"/>
    </row>
    <row r="19" spans="1:8" ht="15.75">
      <c r="A19" s="5">
        <v>11</v>
      </c>
      <c r="B19" s="96" t="s">
        <v>21</v>
      </c>
      <c r="C19" s="91">
        <v>3.86</v>
      </c>
      <c r="D19" s="91">
        <v>7.75</v>
      </c>
      <c r="E19" s="83">
        <f t="shared" si="0"/>
        <v>4.1591499999999995</v>
      </c>
      <c r="F19" s="83">
        <f t="shared" si="1"/>
        <v>11.90915</v>
      </c>
      <c r="G19" s="1"/>
      <c r="H19" s="8"/>
    </row>
    <row r="20" spans="1:8" ht="15.75">
      <c r="A20" s="5">
        <v>12</v>
      </c>
      <c r="B20" s="96" t="s">
        <v>34</v>
      </c>
      <c r="C20" s="91">
        <v>3.77</v>
      </c>
      <c r="D20" s="91">
        <v>9</v>
      </c>
      <c r="E20" s="83">
        <f t="shared" si="0"/>
        <v>4.1093</v>
      </c>
      <c r="F20" s="83">
        <f t="shared" si="1"/>
        <v>13.109300000000001</v>
      </c>
      <c r="G20" s="1"/>
      <c r="H20" s="8"/>
    </row>
    <row r="21" spans="1:8" ht="15.75">
      <c r="A21" s="5">
        <v>13</v>
      </c>
      <c r="B21" s="96" t="s">
        <v>23</v>
      </c>
      <c r="C21" s="91">
        <v>3.67</v>
      </c>
      <c r="D21" s="91">
        <v>9.22</v>
      </c>
      <c r="E21" s="83">
        <f t="shared" si="0"/>
        <v>4.008374</v>
      </c>
      <c r="F21" s="83">
        <f t="shared" si="1"/>
        <v>13.228374</v>
      </c>
      <c r="G21" s="1"/>
      <c r="H21" s="8"/>
    </row>
    <row r="22" spans="1:8" ht="15.75">
      <c r="A22" s="5">
        <v>14</v>
      </c>
      <c r="B22" s="96" t="s">
        <v>13</v>
      </c>
      <c r="C22" s="91">
        <v>4.56</v>
      </c>
      <c r="D22" s="91">
        <v>7.67</v>
      </c>
      <c r="E22" s="83">
        <f t="shared" si="0"/>
        <v>4.909751999999999</v>
      </c>
      <c r="F22" s="83">
        <f t="shared" si="1"/>
        <v>12.579752</v>
      </c>
      <c r="G22" s="1"/>
      <c r="H22" s="8"/>
    </row>
    <row r="23" spans="1:8" ht="15.75">
      <c r="A23" s="5">
        <v>15</v>
      </c>
      <c r="B23" s="96" t="s">
        <v>35</v>
      </c>
      <c r="C23" s="91">
        <v>6.52</v>
      </c>
      <c r="D23" s="91">
        <v>9</v>
      </c>
      <c r="E23" s="83">
        <f t="shared" si="0"/>
        <v>7.1068</v>
      </c>
      <c r="F23" s="83">
        <f t="shared" si="1"/>
        <v>16.1068</v>
      </c>
      <c r="G23" s="1"/>
      <c r="H23" s="8"/>
    </row>
    <row r="24" spans="1:8" ht="15.75">
      <c r="A24" s="5">
        <v>16</v>
      </c>
      <c r="B24" s="96" t="s">
        <v>24</v>
      </c>
      <c r="C24" s="91">
        <v>4.31</v>
      </c>
      <c r="D24" s="91">
        <v>7.13</v>
      </c>
      <c r="E24" s="83">
        <f t="shared" si="0"/>
        <v>4.617302999999999</v>
      </c>
      <c r="F24" s="83">
        <f t="shared" si="1"/>
        <v>11.747302999999999</v>
      </c>
      <c r="G24" s="1"/>
      <c r="H24" s="8"/>
    </row>
    <row r="25" spans="1:8" ht="15.75">
      <c r="A25" s="5">
        <v>17</v>
      </c>
      <c r="B25" s="96" t="s">
        <v>36</v>
      </c>
      <c r="C25" s="91">
        <v>4.39</v>
      </c>
      <c r="D25" s="91">
        <v>15</v>
      </c>
      <c r="E25" s="83">
        <f t="shared" si="0"/>
        <v>5.048499999999999</v>
      </c>
      <c r="F25" s="83">
        <f t="shared" si="1"/>
        <v>20.048499999999997</v>
      </c>
      <c r="G25" s="1"/>
      <c r="H25" s="8"/>
    </row>
    <row r="26" spans="1:8" ht="15.75">
      <c r="A26" s="5">
        <v>18</v>
      </c>
      <c r="B26" s="96" t="s">
        <v>37</v>
      </c>
      <c r="C26" s="91">
        <v>5.94</v>
      </c>
      <c r="D26" s="91">
        <v>7.4</v>
      </c>
      <c r="E26" s="83">
        <f t="shared" si="0"/>
        <v>6.379560000000001</v>
      </c>
      <c r="F26" s="83">
        <f t="shared" si="1"/>
        <v>13.77956</v>
      </c>
      <c r="G26" s="1"/>
      <c r="H26" s="8"/>
    </row>
    <row r="27" spans="1:8" ht="15.75">
      <c r="A27" s="5">
        <v>19</v>
      </c>
      <c r="B27" s="96" t="s">
        <v>38</v>
      </c>
      <c r="C27" s="91">
        <v>6.16</v>
      </c>
      <c r="D27" s="91">
        <v>5.5</v>
      </c>
      <c r="E27" s="83">
        <f t="shared" si="0"/>
        <v>6.4988</v>
      </c>
      <c r="F27" s="83">
        <f t="shared" si="1"/>
        <v>11.9988</v>
      </c>
      <c r="G27" s="1"/>
      <c r="H27" s="8"/>
    </row>
    <row r="28" spans="1:8" ht="15.75">
      <c r="A28" s="5">
        <v>20</v>
      </c>
      <c r="B28" s="96" t="s">
        <v>6</v>
      </c>
      <c r="C28" s="91">
        <v>6.28</v>
      </c>
      <c r="D28" s="91">
        <v>4.75</v>
      </c>
      <c r="E28" s="83">
        <f t="shared" si="0"/>
        <v>6.5783000000000005</v>
      </c>
      <c r="F28" s="83">
        <f t="shared" si="1"/>
        <v>11.3283</v>
      </c>
      <c r="G28" s="1"/>
      <c r="H28" s="8"/>
    </row>
    <row r="29" spans="1:8" ht="15.75">
      <c r="A29" s="5">
        <v>21</v>
      </c>
      <c r="B29" s="96" t="s">
        <v>39</v>
      </c>
      <c r="C29" s="91">
        <v>4.29</v>
      </c>
      <c r="D29" s="91">
        <v>8.33</v>
      </c>
      <c r="E29" s="83">
        <f t="shared" si="0"/>
        <v>4.6473569999999995</v>
      </c>
      <c r="F29" s="83">
        <f t="shared" si="1"/>
        <v>12.977357</v>
      </c>
      <c r="G29" s="1"/>
      <c r="H29" s="8"/>
    </row>
    <row r="30" spans="1:8" ht="15.75">
      <c r="A30" s="5">
        <v>22</v>
      </c>
      <c r="B30" s="96" t="s">
        <v>40</v>
      </c>
      <c r="C30" s="91">
        <v>3.57</v>
      </c>
      <c r="D30" s="91">
        <v>6.5</v>
      </c>
      <c r="E30" s="83">
        <f t="shared" si="0"/>
        <v>3.8020499999999995</v>
      </c>
      <c r="F30" s="83">
        <f t="shared" si="1"/>
        <v>10.30205</v>
      </c>
      <c r="G30" s="1"/>
      <c r="H30" s="8"/>
    </row>
    <row r="31" spans="1:8" ht="15.75">
      <c r="A31" s="5">
        <v>23</v>
      </c>
      <c r="B31" s="96" t="s">
        <v>7</v>
      </c>
      <c r="C31" s="91">
        <v>5.1</v>
      </c>
      <c r="D31" s="91">
        <v>5</v>
      </c>
      <c r="E31" s="83">
        <f t="shared" si="0"/>
        <v>5.3549999999999995</v>
      </c>
      <c r="F31" s="83">
        <f t="shared" si="1"/>
        <v>10.355</v>
      </c>
      <c r="G31" s="1"/>
      <c r="H31" s="8"/>
    </row>
    <row r="32" spans="1:8" ht="15.75">
      <c r="A32" s="5">
        <v>24</v>
      </c>
      <c r="B32" s="96" t="s">
        <v>41</v>
      </c>
      <c r="C32" s="91">
        <v>6.6</v>
      </c>
      <c r="D32" s="91">
        <v>10.38</v>
      </c>
      <c r="E32" s="83">
        <f t="shared" si="0"/>
        <v>7.285080000000001</v>
      </c>
      <c r="F32" s="83">
        <f t="shared" si="1"/>
        <v>17.665080000000003</v>
      </c>
      <c r="G32" s="1"/>
      <c r="H32" s="8"/>
    </row>
    <row r="33" spans="1:8" ht="15.75">
      <c r="A33" s="5">
        <v>25</v>
      </c>
      <c r="B33" s="96" t="s">
        <v>42</v>
      </c>
      <c r="C33" s="91">
        <v>2.97</v>
      </c>
      <c r="D33" s="91">
        <v>9</v>
      </c>
      <c r="E33" s="83">
        <f t="shared" si="0"/>
        <v>3.2373000000000003</v>
      </c>
      <c r="F33" s="83">
        <f t="shared" si="1"/>
        <v>12.237300000000001</v>
      </c>
      <c r="G33" s="1"/>
      <c r="H33" s="8"/>
    </row>
    <row r="34" spans="1:8" ht="15.75">
      <c r="A34" s="5">
        <v>26</v>
      </c>
      <c r="B34" s="96" t="s">
        <v>20</v>
      </c>
      <c r="C34" s="91">
        <v>5.17</v>
      </c>
      <c r="D34" s="91">
        <v>6.5</v>
      </c>
      <c r="E34" s="83">
        <f t="shared" si="0"/>
        <v>5.506049999999999</v>
      </c>
      <c r="F34" s="83">
        <f t="shared" si="1"/>
        <v>12.006049999999998</v>
      </c>
      <c r="G34" s="1"/>
      <c r="H34" s="8"/>
    </row>
    <row r="35" spans="1:8" ht="15.75">
      <c r="A35" s="1"/>
      <c r="B35" s="1"/>
      <c r="C35" s="87"/>
      <c r="D35" s="87"/>
      <c r="E35" s="83"/>
      <c r="F35" s="83"/>
      <c r="G35" s="1"/>
      <c r="H35" s="8"/>
    </row>
    <row r="36" spans="1:8" ht="15.75">
      <c r="A36" s="1"/>
      <c r="B36" s="82" t="s">
        <v>25</v>
      </c>
      <c r="C36" s="88">
        <f>AVERAGE(C9:C34)</f>
        <v>4.835384615384615</v>
      </c>
      <c r="D36" s="88">
        <f>AVERAGE(D9:D34)</f>
        <v>7.80423076923077</v>
      </c>
      <c r="E36" s="88">
        <f>AVERAGE(E9:E34)</f>
        <v>5.187709423076924</v>
      </c>
      <c r="F36" s="88">
        <f>AVERAGE(F9:F34)</f>
        <v>12.991940192307691</v>
      </c>
      <c r="G36" s="1"/>
      <c r="H36" s="8"/>
    </row>
    <row r="37" spans="1:193" ht="15.75">
      <c r="A37" s="1"/>
      <c r="B37" s="85" t="s">
        <v>157</v>
      </c>
      <c r="C37" s="89"/>
      <c r="D37" s="89"/>
      <c r="E37" s="89"/>
      <c r="F37" s="86">
        <f>MEDIAN(F9:F34)</f>
        <v>12.121675</v>
      </c>
      <c r="G37" s="82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</row>
    <row r="38" spans="1:193" ht="15.75">
      <c r="A38" s="1"/>
      <c r="B38" s="85"/>
      <c r="C38" s="85"/>
      <c r="D38" s="85"/>
      <c r="E38" s="85"/>
      <c r="F38" s="85"/>
      <c r="G38" s="82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</row>
    <row r="39" spans="1:7" ht="15.75">
      <c r="A39" s="81" t="s">
        <v>156</v>
      </c>
      <c r="C39" s="6"/>
      <c r="D39" s="6"/>
      <c r="E39" s="6"/>
      <c r="F39" s="1"/>
      <c r="G39" s="1"/>
    </row>
    <row r="40" spans="1:7" ht="15.75">
      <c r="A40" s="81"/>
      <c r="C40" s="6"/>
      <c r="D40" s="6"/>
      <c r="E40" s="6"/>
      <c r="F40" s="1"/>
      <c r="G40" s="1"/>
    </row>
    <row r="41" spans="1:7" ht="15.75">
      <c r="A41" s="81" t="s">
        <v>149</v>
      </c>
      <c r="C41" s="6"/>
      <c r="D41" s="6"/>
      <c r="E41" s="6"/>
      <c r="F41" s="1"/>
      <c r="G41" s="1"/>
    </row>
    <row r="42" spans="1:7" ht="15.75">
      <c r="A42" s="81" t="s">
        <v>150</v>
      </c>
      <c r="C42" s="6"/>
      <c r="D42" s="6"/>
      <c r="E42" s="6"/>
      <c r="F42" s="1"/>
      <c r="G42" s="1"/>
    </row>
    <row r="43" spans="1:7" ht="15.75">
      <c r="A43" s="81" t="s">
        <v>143</v>
      </c>
      <c r="C43" s="6"/>
      <c r="D43" s="6"/>
      <c r="E43" s="6"/>
      <c r="F43" s="1"/>
      <c r="G43" s="1"/>
    </row>
    <row r="44" spans="1:7" ht="15.75">
      <c r="A44" s="81" t="s">
        <v>144</v>
      </c>
      <c r="C44" s="6"/>
      <c r="D44" s="6"/>
      <c r="E44" s="6"/>
      <c r="F44" s="1"/>
      <c r="G44" s="1"/>
    </row>
    <row r="45" spans="1:7" ht="15.75">
      <c r="A45" s="81"/>
      <c r="C45" s="6"/>
      <c r="D45" s="1"/>
      <c r="E45" s="6"/>
      <c r="F45" s="1"/>
      <c r="G45" s="1"/>
    </row>
    <row r="46" spans="1:7" ht="15.75">
      <c r="A46" s="1"/>
      <c r="B46" s="81"/>
      <c r="C46" s="6"/>
      <c r="D46" s="1"/>
      <c r="E46" s="1"/>
      <c r="F46" s="1"/>
      <c r="G46" s="1"/>
    </row>
    <row r="47" spans="1:7" ht="15.75">
      <c r="A47" s="1"/>
      <c r="B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</sheetData>
  <mergeCells count="2">
    <mergeCell ref="A1:F1"/>
    <mergeCell ref="A2:F2"/>
  </mergeCells>
  <printOptions horizontalCentered="1"/>
  <pageMargins left="1" right="1" top="1.25" bottom="1" header="0.5" footer="0.5"/>
  <pageSetup fitToHeight="1" fitToWidth="1" horizontalDpi="1200" verticalDpi="1200" orientation="portrait" scale="90" r:id="rId1"/>
  <headerFooter alignWithMargins="0">
    <oddHeader>&amp;R&amp;"Times New Roman,Regular"&amp;12Exhibit No. ___(RAM-16)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47"/>
  <sheetViews>
    <sheetView view="pageBreakPreview" zoomScale="60" workbookViewId="0" topLeftCell="A1">
      <selection activeCell="A42" sqref="A42"/>
    </sheetView>
  </sheetViews>
  <sheetFormatPr defaultColWidth="12.8515625" defaultRowHeight="12.75"/>
  <cols>
    <col min="1" max="1" width="4.421875" style="3" customWidth="1"/>
    <col min="2" max="2" width="23.28125" style="3" customWidth="1"/>
    <col min="3" max="3" width="11.421875" style="3" customWidth="1"/>
    <col min="4" max="4" width="11.57421875" style="3" customWidth="1"/>
    <col min="5" max="5" width="12.421875" style="3" customWidth="1"/>
    <col min="6" max="6" width="9.00390625" style="3" customWidth="1"/>
    <col min="7" max="16384" width="12.421875" style="3" customWidth="1"/>
  </cols>
  <sheetData>
    <row r="1" spans="1:7" ht="18.75">
      <c r="A1" s="108" t="s">
        <v>27</v>
      </c>
      <c r="B1" s="110"/>
      <c r="C1" s="110"/>
      <c r="D1" s="110"/>
      <c r="E1" s="110"/>
      <c r="F1" s="110"/>
      <c r="G1" s="1"/>
    </row>
    <row r="2" spans="1:7" ht="18.75">
      <c r="A2" s="108" t="s">
        <v>146</v>
      </c>
      <c r="B2" s="110"/>
      <c r="C2" s="110"/>
      <c r="D2" s="110"/>
      <c r="E2" s="110"/>
      <c r="F2" s="110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7" ht="16.5" thickTop="1">
      <c r="A4" s="73"/>
      <c r="B4" s="73" t="s">
        <v>133</v>
      </c>
      <c r="C4" s="73" t="s">
        <v>134</v>
      </c>
      <c r="D4" s="73" t="s">
        <v>135</v>
      </c>
      <c r="E4" s="73" t="s">
        <v>139</v>
      </c>
      <c r="F4" s="73" t="s">
        <v>140</v>
      </c>
      <c r="G4" s="1"/>
    </row>
    <row r="5" spans="1:7" ht="15.75">
      <c r="A5" s="74"/>
      <c r="B5" s="74"/>
      <c r="C5" s="74" t="s">
        <v>136</v>
      </c>
      <c r="D5" s="74" t="s">
        <v>137</v>
      </c>
      <c r="E5" s="74" t="s">
        <v>136</v>
      </c>
      <c r="F5" s="74" t="s">
        <v>63</v>
      </c>
      <c r="G5" s="1"/>
    </row>
    <row r="6" spans="1:7" ht="15.75">
      <c r="A6" s="74"/>
      <c r="B6" s="74"/>
      <c r="C6" s="74" t="s">
        <v>78</v>
      </c>
      <c r="D6" s="74"/>
      <c r="E6" s="74" t="s">
        <v>78</v>
      </c>
      <c r="F6" s="74"/>
      <c r="G6" s="1"/>
    </row>
    <row r="7" spans="1:7" ht="16.5" thickBot="1">
      <c r="A7" s="74"/>
      <c r="B7" s="74"/>
      <c r="C7" s="74" t="s">
        <v>47</v>
      </c>
      <c r="D7" s="74" t="s">
        <v>48</v>
      </c>
      <c r="E7" s="74" t="s">
        <v>49</v>
      </c>
      <c r="F7" s="74" t="s">
        <v>50</v>
      </c>
      <c r="G7" s="1"/>
    </row>
    <row r="8" spans="1:7" ht="16.5" thickTop="1">
      <c r="A8" s="75"/>
      <c r="B8" s="75"/>
      <c r="C8" s="75"/>
      <c r="D8" s="75"/>
      <c r="E8" s="75"/>
      <c r="F8" s="75"/>
      <c r="G8" s="1"/>
    </row>
    <row r="9" spans="1:8" ht="15.75">
      <c r="A9" s="5">
        <v>1</v>
      </c>
      <c r="B9" s="96" t="s">
        <v>19</v>
      </c>
      <c r="C9" s="91">
        <v>1.74</v>
      </c>
      <c r="D9" s="91">
        <v>17.75</v>
      </c>
      <c r="E9" s="83">
        <f aca="true" t="shared" si="0" ref="E9:E30">C9*(1+D9/100)</f>
        <v>2.04885</v>
      </c>
      <c r="F9" s="83">
        <f aca="true" t="shared" si="1" ref="F9:F30">E9+D9</f>
        <v>19.79885</v>
      </c>
      <c r="G9" s="1"/>
      <c r="H9" s="8"/>
    </row>
    <row r="10" spans="1:8" ht="15.75">
      <c r="A10" s="5">
        <v>2</v>
      </c>
      <c r="B10" s="96" t="s">
        <v>11</v>
      </c>
      <c r="C10" s="91">
        <v>5.07</v>
      </c>
      <c r="D10" s="91">
        <v>5.5</v>
      </c>
      <c r="E10" s="83">
        <f t="shared" si="0"/>
        <v>5.34885</v>
      </c>
      <c r="F10" s="83">
        <f t="shared" si="1"/>
        <v>10.848849999999999</v>
      </c>
      <c r="G10" s="1"/>
      <c r="H10" s="8"/>
    </row>
    <row r="11" spans="1:8" ht="15.75">
      <c r="A11" s="5">
        <v>3</v>
      </c>
      <c r="B11" s="96" t="s">
        <v>17</v>
      </c>
      <c r="C11" s="91">
        <v>7.33</v>
      </c>
      <c r="D11" s="91">
        <v>4</v>
      </c>
      <c r="E11" s="83">
        <f t="shared" si="0"/>
        <v>7.623200000000001</v>
      </c>
      <c r="F11" s="83">
        <f t="shared" si="1"/>
        <v>11.6232</v>
      </c>
      <c r="G11" s="1"/>
      <c r="H11" s="8"/>
    </row>
    <row r="12" spans="1:8" ht="15.75">
      <c r="A12" s="5">
        <v>4</v>
      </c>
      <c r="B12" s="96" t="s">
        <v>28</v>
      </c>
      <c r="C12" s="91">
        <v>4.4</v>
      </c>
      <c r="D12" s="91">
        <v>7</v>
      </c>
      <c r="E12" s="83">
        <f t="shared" si="0"/>
        <v>4.708000000000001</v>
      </c>
      <c r="F12" s="83">
        <f t="shared" si="1"/>
        <v>11.708000000000002</v>
      </c>
      <c r="G12" s="1"/>
      <c r="H12" s="8"/>
    </row>
    <row r="13" spans="1:8" ht="15.75">
      <c r="A13" s="5">
        <v>5</v>
      </c>
      <c r="B13" s="96" t="s">
        <v>30</v>
      </c>
      <c r="C13" s="91">
        <v>5.73</v>
      </c>
      <c r="D13" s="91">
        <v>3.33</v>
      </c>
      <c r="E13" s="83">
        <f t="shared" si="0"/>
        <v>5.920809000000001</v>
      </c>
      <c r="F13" s="83">
        <f t="shared" si="1"/>
        <v>9.250809</v>
      </c>
      <c r="G13" s="1"/>
      <c r="H13" s="8"/>
    </row>
    <row r="14" spans="1:8" ht="15.75">
      <c r="A14" s="5">
        <v>6</v>
      </c>
      <c r="B14" s="96" t="s">
        <v>32</v>
      </c>
      <c r="C14" s="91">
        <v>6.24</v>
      </c>
      <c r="D14" s="91">
        <v>6</v>
      </c>
      <c r="E14" s="83">
        <f t="shared" si="0"/>
        <v>6.614400000000001</v>
      </c>
      <c r="F14" s="83">
        <f t="shared" si="1"/>
        <v>12.6144</v>
      </c>
      <c r="G14" s="1"/>
      <c r="H14" s="8"/>
    </row>
    <row r="15" spans="1:8" ht="15.75">
      <c r="A15" s="5">
        <v>7</v>
      </c>
      <c r="B15" s="96" t="s">
        <v>22</v>
      </c>
      <c r="C15" s="91">
        <v>6.1</v>
      </c>
      <c r="D15" s="91">
        <v>5</v>
      </c>
      <c r="E15" s="83">
        <f t="shared" si="0"/>
        <v>6.405</v>
      </c>
      <c r="F15" s="83">
        <f t="shared" si="1"/>
        <v>11.405000000000001</v>
      </c>
      <c r="G15" s="1"/>
      <c r="H15" s="8"/>
    </row>
    <row r="16" spans="1:8" ht="15.75">
      <c r="A16" s="5">
        <v>8</v>
      </c>
      <c r="B16" s="96" t="s">
        <v>18</v>
      </c>
      <c r="C16" s="91">
        <v>3.79</v>
      </c>
      <c r="D16" s="91">
        <v>7</v>
      </c>
      <c r="E16" s="83">
        <f t="shared" si="0"/>
        <v>4.0553</v>
      </c>
      <c r="F16" s="83">
        <f t="shared" si="1"/>
        <v>11.055299999999999</v>
      </c>
      <c r="G16" s="1"/>
      <c r="H16" s="8"/>
    </row>
    <row r="17" spans="1:8" ht="15.75">
      <c r="A17" s="5">
        <v>9</v>
      </c>
      <c r="B17" s="96" t="s">
        <v>21</v>
      </c>
      <c r="C17" s="91">
        <v>3.86</v>
      </c>
      <c r="D17" s="91">
        <v>7.75</v>
      </c>
      <c r="E17" s="83">
        <f t="shared" si="0"/>
        <v>4.1591499999999995</v>
      </c>
      <c r="F17" s="83">
        <f t="shared" si="1"/>
        <v>11.90915</v>
      </c>
      <c r="G17" s="1"/>
      <c r="H17" s="8"/>
    </row>
    <row r="18" spans="1:8" ht="15.75">
      <c r="A18" s="5">
        <v>10</v>
      </c>
      <c r="B18" s="96" t="s">
        <v>34</v>
      </c>
      <c r="C18" s="91">
        <v>3.77</v>
      </c>
      <c r="D18" s="91">
        <v>9</v>
      </c>
      <c r="E18" s="83">
        <f t="shared" si="0"/>
        <v>4.1093</v>
      </c>
      <c r="F18" s="83">
        <f t="shared" si="1"/>
        <v>13.109300000000001</v>
      </c>
      <c r="G18" s="1"/>
      <c r="H18" s="8"/>
    </row>
    <row r="19" spans="1:8" ht="15.75">
      <c r="A19" s="5">
        <v>11</v>
      </c>
      <c r="B19" s="96" t="s">
        <v>23</v>
      </c>
      <c r="C19" s="91">
        <v>3.67</v>
      </c>
      <c r="D19" s="91">
        <v>9.22</v>
      </c>
      <c r="E19" s="83">
        <f t="shared" si="0"/>
        <v>4.008374</v>
      </c>
      <c r="F19" s="83">
        <f t="shared" si="1"/>
        <v>13.228374</v>
      </c>
      <c r="G19" s="1"/>
      <c r="H19" s="8"/>
    </row>
    <row r="20" spans="1:8" ht="15.75">
      <c r="A20" s="5">
        <v>12</v>
      </c>
      <c r="B20" s="96" t="s">
        <v>13</v>
      </c>
      <c r="C20" s="91">
        <v>4.56</v>
      </c>
      <c r="D20" s="91">
        <v>7.67</v>
      </c>
      <c r="E20" s="83">
        <f t="shared" si="0"/>
        <v>4.909751999999999</v>
      </c>
      <c r="F20" s="83">
        <f t="shared" si="1"/>
        <v>12.579752</v>
      </c>
      <c r="G20" s="1"/>
      <c r="H20" s="8"/>
    </row>
    <row r="21" spans="1:8" ht="15.75">
      <c r="A21" s="5">
        <v>13</v>
      </c>
      <c r="B21" s="96" t="s">
        <v>24</v>
      </c>
      <c r="C21" s="91">
        <v>4.31</v>
      </c>
      <c r="D21" s="91">
        <v>7.13</v>
      </c>
      <c r="E21" s="83">
        <f t="shared" si="0"/>
        <v>4.617302999999999</v>
      </c>
      <c r="F21" s="83">
        <f t="shared" si="1"/>
        <v>11.747302999999999</v>
      </c>
      <c r="G21" s="1"/>
      <c r="H21" s="8"/>
    </row>
    <row r="22" spans="1:8" ht="15.75">
      <c r="A22" s="5">
        <v>14</v>
      </c>
      <c r="B22" s="96" t="s">
        <v>36</v>
      </c>
      <c r="C22" s="91">
        <v>4.39</v>
      </c>
      <c r="D22" s="91">
        <v>15</v>
      </c>
      <c r="E22" s="83">
        <f t="shared" si="0"/>
        <v>5.048499999999999</v>
      </c>
      <c r="F22" s="83">
        <f t="shared" si="1"/>
        <v>20.048499999999997</v>
      </c>
      <c r="G22" s="1"/>
      <c r="H22" s="8"/>
    </row>
    <row r="23" spans="1:8" ht="15.75">
      <c r="A23" s="5">
        <v>15</v>
      </c>
      <c r="B23" s="96" t="s">
        <v>37</v>
      </c>
      <c r="C23" s="91">
        <v>5.94</v>
      </c>
      <c r="D23" s="91">
        <v>7.4</v>
      </c>
      <c r="E23" s="83">
        <f t="shared" si="0"/>
        <v>6.379560000000001</v>
      </c>
      <c r="F23" s="83">
        <f t="shared" si="1"/>
        <v>13.77956</v>
      </c>
      <c r="G23" s="1"/>
      <c r="H23" s="8"/>
    </row>
    <row r="24" spans="1:8" ht="15.75">
      <c r="A24" s="5">
        <v>16</v>
      </c>
      <c r="B24" s="96" t="s">
        <v>38</v>
      </c>
      <c r="C24" s="91">
        <v>6.16</v>
      </c>
      <c r="D24" s="91">
        <v>5.5</v>
      </c>
      <c r="E24" s="83">
        <f t="shared" si="0"/>
        <v>6.4988</v>
      </c>
      <c r="F24" s="83">
        <f t="shared" si="1"/>
        <v>11.9988</v>
      </c>
      <c r="G24" s="1"/>
      <c r="H24" s="8"/>
    </row>
    <row r="25" spans="1:8" ht="15.75">
      <c r="A25" s="5">
        <v>17</v>
      </c>
      <c r="B25" s="96" t="s">
        <v>6</v>
      </c>
      <c r="C25" s="91">
        <v>6.28</v>
      </c>
      <c r="D25" s="91">
        <v>4.75</v>
      </c>
      <c r="E25" s="83">
        <f t="shared" si="0"/>
        <v>6.5783000000000005</v>
      </c>
      <c r="F25" s="83">
        <f t="shared" si="1"/>
        <v>11.3283</v>
      </c>
      <c r="G25" s="1"/>
      <c r="H25" s="8"/>
    </row>
    <row r="26" spans="1:8" ht="15.75">
      <c r="A26" s="5">
        <v>18</v>
      </c>
      <c r="B26" s="96" t="s">
        <v>39</v>
      </c>
      <c r="C26" s="91">
        <v>4.29</v>
      </c>
      <c r="D26" s="91">
        <v>8.33</v>
      </c>
      <c r="E26" s="83">
        <f t="shared" si="0"/>
        <v>4.6473569999999995</v>
      </c>
      <c r="F26" s="83">
        <f t="shared" si="1"/>
        <v>12.977357</v>
      </c>
      <c r="G26" s="1"/>
      <c r="H26" s="8"/>
    </row>
    <row r="27" spans="1:8" ht="15.75">
      <c r="A27" s="5">
        <v>19</v>
      </c>
      <c r="B27" s="96" t="s">
        <v>7</v>
      </c>
      <c r="C27" s="91">
        <v>5.1</v>
      </c>
      <c r="D27" s="91">
        <v>5</v>
      </c>
      <c r="E27" s="83">
        <f t="shared" si="0"/>
        <v>5.3549999999999995</v>
      </c>
      <c r="F27" s="83">
        <f t="shared" si="1"/>
        <v>10.355</v>
      </c>
      <c r="G27" s="1"/>
      <c r="H27" s="8"/>
    </row>
    <row r="28" spans="1:8" ht="15.75">
      <c r="A28" s="5">
        <v>20</v>
      </c>
      <c r="B28" s="96" t="s">
        <v>41</v>
      </c>
      <c r="C28" s="91">
        <v>6.6</v>
      </c>
      <c r="D28" s="91">
        <v>10.38</v>
      </c>
      <c r="E28" s="83">
        <f t="shared" si="0"/>
        <v>7.285080000000001</v>
      </c>
      <c r="F28" s="83">
        <f t="shared" si="1"/>
        <v>17.665080000000003</v>
      </c>
      <c r="G28" s="1"/>
      <c r="H28" s="8"/>
    </row>
    <row r="29" spans="1:8" ht="15.75">
      <c r="A29" s="5">
        <v>21</v>
      </c>
      <c r="B29" s="96" t="s">
        <v>42</v>
      </c>
      <c r="C29" s="91">
        <v>2.97</v>
      </c>
      <c r="D29" s="91">
        <v>9</v>
      </c>
      <c r="E29" s="83">
        <f t="shared" si="0"/>
        <v>3.2373000000000003</v>
      </c>
      <c r="F29" s="83">
        <f t="shared" si="1"/>
        <v>12.237300000000001</v>
      </c>
      <c r="G29" s="1"/>
      <c r="H29" s="8"/>
    </row>
    <row r="30" spans="1:8" ht="15.75">
      <c r="A30" s="5">
        <v>22</v>
      </c>
      <c r="B30" s="96" t="s">
        <v>20</v>
      </c>
      <c r="C30" s="91">
        <v>5.17</v>
      </c>
      <c r="D30" s="91">
        <v>6.5</v>
      </c>
      <c r="E30" s="83">
        <f t="shared" si="0"/>
        <v>5.506049999999999</v>
      </c>
      <c r="F30" s="83">
        <f t="shared" si="1"/>
        <v>12.006049999999998</v>
      </c>
      <c r="G30" s="1"/>
      <c r="H30" s="8"/>
    </row>
    <row r="31" spans="1:8" ht="15.75">
      <c r="A31" s="1"/>
      <c r="B31" s="1"/>
      <c r="C31" s="87"/>
      <c r="D31" s="87"/>
      <c r="E31" s="83"/>
      <c r="F31" s="83"/>
      <c r="G31" s="1"/>
      <c r="H31" s="8"/>
    </row>
    <row r="32" spans="1:8" ht="15.75">
      <c r="A32" s="1"/>
      <c r="B32" s="82" t="s">
        <v>25</v>
      </c>
      <c r="C32" s="88">
        <f>AVERAGE(C9:C30)</f>
        <v>4.885</v>
      </c>
      <c r="D32" s="88">
        <f>AVERAGE(D9:D30)</f>
        <v>7.645909090909091</v>
      </c>
      <c r="E32" s="88">
        <f>AVERAGE(E9:E30)</f>
        <v>5.2301925</v>
      </c>
      <c r="F32" s="88">
        <f>AVERAGE(F9:F30)</f>
        <v>12.876101590909093</v>
      </c>
      <c r="G32" s="1"/>
      <c r="H32" s="8"/>
    </row>
    <row r="33" spans="1:8" ht="15.75">
      <c r="A33" s="1"/>
      <c r="B33" s="85" t="s">
        <v>158</v>
      </c>
      <c r="C33" s="89"/>
      <c r="D33" s="89"/>
      <c r="E33" s="89"/>
      <c r="F33" s="86">
        <f>MEDIAN(F9:F30)</f>
        <v>12.002424999999999</v>
      </c>
      <c r="G33" s="1"/>
      <c r="H33" s="8"/>
    </row>
    <row r="34" spans="1:193" ht="15.75">
      <c r="A34" s="1"/>
      <c r="B34" s="85"/>
      <c r="C34" s="85"/>
      <c r="D34" s="85"/>
      <c r="E34" s="85"/>
      <c r="F34" s="85"/>
      <c r="G34" s="8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</row>
    <row r="35" spans="1:7" ht="15.75">
      <c r="A35" s="81" t="s">
        <v>152</v>
      </c>
      <c r="C35" s="6"/>
      <c r="D35" s="6"/>
      <c r="E35" s="6"/>
      <c r="F35" s="1"/>
      <c r="G35" s="1"/>
    </row>
    <row r="36" spans="1:7" ht="15.75">
      <c r="A36" s="81" t="s">
        <v>153</v>
      </c>
      <c r="C36" s="6"/>
      <c r="D36" s="6"/>
      <c r="E36" s="6"/>
      <c r="F36" s="1"/>
      <c r="G36" s="1"/>
    </row>
    <row r="37" spans="1:7" ht="15.75">
      <c r="A37" s="81"/>
      <c r="C37" s="6"/>
      <c r="D37" s="6"/>
      <c r="E37" s="6"/>
      <c r="F37" s="1"/>
      <c r="G37" s="1"/>
    </row>
    <row r="38" spans="1:7" ht="15.75">
      <c r="A38" s="81" t="s">
        <v>149</v>
      </c>
      <c r="C38" s="6"/>
      <c r="D38" s="6"/>
      <c r="E38" s="6"/>
      <c r="F38" s="1"/>
      <c r="G38" s="1"/>
    </row>
    <row r="39" spans="1:7" ht="15.75">
      <c r="A39" s="81" t="s">
        <v>150</v>
      </c>
      <c r="C39" s="6"/>
      <c r="D39" s="6"/>
      <c r="E39" s="6"/>
      <c r="F39" s="1"/>
      <c r="G39" s="1"/>
    </row>
    <row r="40" spans="1:7" ht="15.75">
      <c r="A40" s="81" t="s">
        <v>143</v>
      </c>
      <c r="C40" s="6"/>
      <c r="D40" s="6"/>
      <c r="E40" s="6"/>
      <c r="F40" s="1"/>
      <c r="G40" s="1"/>
    </row>
    <row r="41" spans="1:7" ht="15.75">
      <c r="A41" s="81" t="s">
        <v>144</v>
      </c>
      <c r="C41" s="6"/>
      <c r="D41" s="1"/>
      <c r="E41" s="6"/>
      <c r="F41" s="1"/>
      <c r="G41" s="1"/>
    </row>
    <row r="42" spans="1:7" ht="15.75">
      <c r="A42" s="81"/>
      <c r="C42" s="6"/>
      <c r="D42" s="1"/>
      <c r="E42" s="6"/>
      <c r="F42" s="1"/>
      <c r="G42" s="1"/>
    </row>
    <row r="43" spans="1:7" ht="15.75">
      <c r="A43" s="1"/>
      <c r="B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</sheetData>
  <mergeCells count="2">
    <mergeCell ref="A1:F1"/>
    <mergeCell ref="A2:F2"/>
  </mergeCells>
  <printOptions horizontalCentered="1"/>
  <pageMargins left="1" right="1" top="1.25" bottom="1" header="0.5" footer="0.5"/>
  <pageSetup fitToHeight="1" fitToWidth="1" horizontalDpi="1200" verticalDpi="1200" orientation="portrait" scale="97" r:id="rId1"/>
  <headerFooter alignWithMargins="0">
    <oddHeader>&amp;R&amp;"Times New Roman,Regular"&amp;12Exhibit No. ___(RAM-17)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60" workbookViewId="0" topLeftCell="A1">
      <selection activeCell="K54" sqref="K54"/>
    </sheetView>
  </sheetViews>
  <sheetFormatPr defaultColWidth="9.140625" defaultRowHeight="12.75"/>
  <cols>
    <col min="1" max="1" width="5.8515625" style="68" customWidth="1"/>
    <col min="2" max="2" width="27.00390625" style="68" customWidth="1"/>
    <col min="3" max="3" width="13.8515625" style="68" customWidth="1"/>
    <col min="4" max="16384" width="12.57421875" style="68" customWidth="1"/>
  </cols>
  <sheetData>
    <row r="1" spans="1:3" ht="15.75">
      <c r="A1" s="112" t="s">
        <v>27</v>
      </c>
      <c r="B1" s="107"/>
      <c r="C1" s="107"/>
    </row>
    <row r="2" spans="1:3" ht="15.75">
      <c r="A2" s="106" t="s">
        <v>159</v>
      </c>
      <c r="B2" s="107"/>
      <c r="C2" s="107"/>
    </row>
    <row r="4" spans="2:3" ht="15.75">
      <c r="B4" s="65" t="s">
        <v>2</v>
      </c>
      <c r="C4" s="66" t="s">
        <v>160</v>
      </c>
    </row>
    <row r="5" spans="2:3" ht="15.75">
      <c r="B5" s="65"/>
      <c r="C5" s="66"/>
    </row>
    <row r="6" spans="1:3" ht="15.75">
      <c r="A6" s="68">
        <v>1</v>
      </c>
      <c r="B6" s="68" t="s">
        <v>19</v>
      </c>
      <c r="C6" s="99">
        <v>39.1</v>
      </c>
    </row>
    <row r="7" spans="1:3" ht="15.75">
      <c r="A7" s="68">
        <v>2</v>
      </c>
      <c r="B7" s="68" t="s">
        <v>12</v>
      </c>
      <c r="C7" s="99">
        <v>64.4</v>
      </c>
    </row>
    <row r="8" spans="1:3" ht="15.75">
      <c r="A8" s="68">
        <v>3</v>
      </c>
      <c r="B8" s="68" t="s">
        <v>11</v>
      </c>
      <c r="C8" s="99">
        <v>41.4</v>
      </c>
    </row>
    <row r="9" spans="1:3" ht="15.75">
      <c r="A9" s="68">
        <v>4</v>
      </c>
      <c r="B9" s="68" t="s">
        <v>17</v>
      </c>
      <c r="C9" s="99">
        <v>53.4</v>
      </c>
    </row>
    <row r="10" spans="1:3" ht="15.75">
      <c r="A10" s="68">
        <v>5</v>
      </c>
      <c r="B10" s="68" t="s">
        <v>9</v>
      </c>
      <c r="C10" s="99">
        <v>56.7</v>
      </c>
    </row>
    <row r="11" spans="1:3" ht="15.75">
      <c r="A11" s="68">
        <v>6</v>
      </c>
      <c r="B11" s="68" t="s">
        <v>4</v>
      </c>
      <c r="C11" s="99">
        <v>35.8</v>
      </c>
    </row>
    <row r="12" spans="1:3" ht="15.75">
      <c r="A12" s="68">
        <v>7</v>
      </c>
      <c r="B12" s="68" t="s">
        <v>22</v>
      </c>
      <c r="C12" s="99">
        <v>69.1</v>
      </c>
    </row>
    <row r="13" spans="1:3" ht="15.75">
      <c r="A13" s="68">
        <v>8</v>
      </c>
      <c r="B13" s="68" t="s">
        <v>18</v>
      </c>
      <c r="C13" s="99">
        <v>46</v>
      </c>
    </row>
    <row r="14" spans="1:3" ht="15.75">
      <c r="A14" s="68">
        <v>9</v>
      </c>
      <c r="B14" s="68" t="s">
        <v>14</v>
      </c>
      <c r="C14" s="99">
        <v>49.9</v>
      </c>
    </row>
    <row r="15" spans="1:3" ht="15.75">
      <c r="A15" s="68">
        <v>10</v>
      </c>
      <c r="B15" s="68" t="s">
        <v>21</v>
      </c>
      <c r="C15" s="99">
        <v>43.9</v>
      </c>
    </row>
    <row r="16" spans="1:3" ht="15.75">
      <c r="A16" s="68">
        <v>11</v>
      </c>
      <c r="B16" s="68" t="s">
        <v>13</v>
      </c>
      <c r="C16" s="99">
        <v>50.3</v>
      </c>
    </row>
    <row r="17" spans="1:3" ht="15.75">
      <c r="A17" s="68">
        <v>12</v>
      </c>
      <c r="B17" s="68" t="s">
        <v>23</v>
      </c>
      <c r="C17" s="99">
        <v>48.8</v>
      </c>
    </row>
    <row r="18" spans="1:3" ht="15.75">
      <c r="A18" s="68">
        <v>13</v>
      </c>
      <c r="B18" s="68" t="s">
        <v>15</v>
      </c>
      <c r="C18" s="99">
        <v>51</v>
      </c>
    </row>
    <row r="19" spans="1:3" ht="15.75">
      <c r="A19" s="68">
        <v>14</v>
      </c>
      <c r="B19" s="68" t="s">
        <v>5</v>
      </c>
      <c r="C19" s="99">
        <v>51.1</v>
      </c>
    </row>
    <row r="20" spans="1:3" ht="15.75">
      <c r="A20" s="68">
        <v>15</v>
      </c>
      <c r="B20" s="68" t="s">
        <v>10</v>
      </c>
      <c r="C20" s="99">
        <v>42</v>
      </c>
    </row>
    <row r="21" spans="1:3" ht="15.75">
      <c r="A21" s="68">
        <v>16</v>
      </c>
      <c r="B21" s="68" t="s">
        <v>24</v>
      </c>
      <c r="C21" s="99">
        <v>46.1</v>
      </c>
    </row>
    <row r="22" spans="1:3" ht="15.75">
      <c r="A22" s="68">
        <v>17</v>
      </c>
      <c r="B22" s="68" t="s">
        <v>8</v>
      </c>
      <c r="C22" s="99">
        <v>50.1</v>
      </c>
    </row>
    <row r="23" spans="1:3" ht="15.75">
      <c r="A23" s="68">
        <v>18</v>
      </c>
      <c r="B23" s="68" t="s">
        <v>6</v>
      </c>
      <c r="C23" s="99">
        <v>48.8</v>
      </c>
    </row>
    <row r="24" spans="1:3" ht="15.75">
      <c r="A24" s="68">
        <v>19</v>
      </c>
      <c r="B24" s="68" t="s">
        <v>7</v>
      </c>
      <c r="C24" s="99">
        <v>44.9</v>
      </c>
    </row>
    <row r="25" spans="1:3" ht="15.75">
      <c r="A25" s="68">
        <v>20</v>
      </c>
      <c r="B25" s="68" t="s">
        <v>16</v>
      </c>
      <c r="C25" s="99">
        <v>31.2</v>
      </c>
    </row>
    <row r="26" spans="1:3" ht="15.75">
      <c r="A26" s="68">
        <v>21</v>
      </c>
      <c r="B26" s="68" t="s">
        <v>20</v>
      </c>
      <c r="C26" s="99">
        <v>49.4</v>
      </c>
    </row>
    <row r="27" ht="15.75">
      <c r="C27" s="99"/>
    </row>
    <row r="28" spans="2:3" ht="15.75">
      <c r="B28" s="65" t="s">
        <v>25</v>
      </c>
      <c r="C28" s="97">
        <f>AVERAGE(C6:C27)</f>
        <v>48.25714285714285</v>
      </c>
    </row>
    <row r="29" ht="15.75">
      <c r="C29" s="99"/>
    </row>
    <row r="30" ht="15.75">
      <c r="C30" s="100"/>
    </row>
    <row r="31" ht="15.75">
      <c r="B31" s="98"/>
    </row>
    <row r="40" ht="15.75">
      <c r="A40" s="64" t="s">
        <v>26</v>
      </c>
    </row>
  </sheetData>
  <mergeCells count="2">
    <mergeCell ref="A1:C1"/>
    <mergeCell ref="A2:C2"/>
  </mergeCells>
  <printOptions horizontalCentered="1"/>
  <pageMargins left="1" right="1" top="1.25" bottom="1" header="0.5" footer="0.5"/>
  <pageSetup horizontalDpi="1200" verticalDpi="1200" orientation="portrait" r:id="rId1"/>
  <headerFooter alignWithMargins="0">
    <oddHeader>&amp;R&amp;"Times New Roman,Regular"&amp;12Exhibit No. ___(RAM-19)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workbookViewId="0" topLeftCell="A1">
      <selection activeCell="A41" sqref="A41"/>
    </sheetView>
  </sheetViews>
  <sheetFormatPr defaultColWidth="9.140625" defaultRowHeight="12.75"/>
  <cols>
    <col min="1" max="1" width="8.7109375" style="3" customWidth="1"/>
    <col min="2" max="2" width="31.7109375" style="3" customWidth="1"/>
    <col min="3" max="3" width="11.7109375" style="3" customWidth="1"/>
    <col min="4" max="16384" width="14.8515625" style="3" customWidth="1"/>
  </cols>
  <sheetData>
    <row r="1" spans="1:3" ht="15.75">
      <c r="A1" s="101" t="s">
        <v>27</v>
      </c>
      <c r="B1" s="102"/>
      <c r="C1" s="102"/>
    </row>
    <row r="2" spans="1:3" ht="15.75">
      <c r="A2" s="101" t="s">
        <v>1</v>
      </c>
      <c r="B2" s="102"/>
      <c r="C2" s="102"/>
    </row>
    <row r="3" spans="1:3" ht="15.75">
      <c r="A3" s="1"/>
      <c r="B3" s="1"/>
      <c r="C3" s="1"/>
    </row>
    <row r="4" spans="1:3" ht="15.75">
      <c r="A4" s="1"/>
      <c r="B4" s="4" t="s">
        <v>2</v>
      </c>
      <c r="C4" s="4" t="s">
        <v>3</v>
      </c>
    </row>
    <row r="5" spans="1:3" ht="15.75">
      <c r="A5" s="1"/>
      <c r="B5" s="1"/>
      <c r="C5" s="5"/>
    </row>
    <row r="6" spans="1:8" ht="15.75">
      <c r="A6" s="1">
        <v>1</v>
      </c>
      <c r="B6" s="13" t="s">
        <v>19</v>
      </c>
      <c r="C6" s="7">
        <v>1.1</v>
      </c>
      <c r="D6" s="8"/>
      <c r="E6" s="8"/>
      <c r="F6"/>
      <c r="G6"/>
      <c r="H6"/>
    </row>
    <row r="7" spans="1:8" ht="15.75">
      <c r="A7" s="1">
        <v>2</v>
      </c>
      <c r="B7" s="13" t="s">
        <v>11</v>
      </c>
      <c r="C7" s="7">
        <v>0.75</v>
      </c>
      <c r="D7" s="8"/>
      <c r="E7" s="8"/>
      <c r="F7"/>
      <c r="G7"/>
      <c r="H7"/>
    </row>
    <row r="8" spans="1:8" ht="15.75">
      <c r="A8" s="1">
        <v>3</v>
      </c>
      <c r="B8" s="13" t="s">
        <v>17</v>
      </c>
      <c r="C8" s="7">
        <v>0.8</v>
      </c>
      <c r="D8" s="8"/>
      <c r="E8" s="8"/>
      <c r="F8"/>
      <c r="G8"/>
      <c r="H8"/>
    </row>
    <row r="9" spans="1:8" ht="15.75">
      <c r="A9" s="1">
        <v>4</v>
      </c>
      <c r="B9" s="13" t="s">
        <v>28</v>
      </c>
      <c r="C9" s="7">
        <v>0.95</v>
      </c>
      <c r="D9" s="8"/>
      <c r="E9" s="8"/>
      <c r="F9"/>
      <c r="G9"/>
      <c r="H9"/>
    </row>
    <row r="10" spans="1:8" ht="15.75">
      <c r="A10" s="1">
        <v>5</v>
      </c>
      <c r="B10" s="13" t="s">
        <v>29</v>
      </c>
      <c r="C10" s="7">
        <v>0.9</v>
      </c>
      <c r="D10" s="8"/>
      <c r="E10" s="8"/>
      <c r="F10"/>
      <c r="G10"/>
      <c r="H10"/>
    </row>
    <row r="11" spans="1:8" ht="15.75">
      <c r="A11" s="1">
        <v>6</v>
      </c>
      <c r="B11" s="13" t="s">
        <v>30</v>
      </c>
      <c r="C11" s="7">
        <v>0.65</v>
      </c>
      <c r="D11" s="8"/>
      <c r="E11" s="8"/>
      <c r="F11"/>
      <c r="G11"/>
      <c r="H11"/>
    </row>
    <row r="12" spans="1:8" ht="15.75">
      <c r="A12" s="1">
        <v>7</v>
      </c>
      <c r="B12" s="13" t="s">
        <v>31</v>
      </c>
      <c r="C12" s="7">
        <v>0.75</v>
      </c>
      <c r="D12" s="8"/>
      <c r="E12" s="8"/>
      <c r="F12"/>
      <c r="G12"/>
      <c r="H12"/>
    </row>
    <row r="13" spans="1:8" ht="15.75">
      <c r="A13" s="1">
        <v>8</v>
      </c>
      <c r="B13" s="13" t="s">
        <v>32</v>
      </c>
      <c r="C13" s="7">
        <v>0.7</v>
      </c>
      <c r="D13" s="8"/>
      <c r="E13" s="8"/>
      <c r="F13"/>
      <c r="G13"/>
      <c r="H13"/>
    </row>
    <row r="14" spans="1:8" ht="15.75">
      <c r="A14" s="1">
        <v>9</v>
      </c>
      <c r="B14" s="13" t="s">
        <v>33</v>
      </c>
      <c r="C14" s="7">
        <v>0.7</v>
      </c>
      <c r="D14" s="8"/>
      <c r="E14" s="8"/>
      <c r="F14"/>
      <c r="G14"/>
      <c r="H14"/>
    </row>
    <row r="15" spans="1:8" ht="15.75">
      <c r="A15" s="1">
        <v>10</v>
      </c>
      <c r="B15" s="13" t="s">
        <v>22</v>
      </c>
      <c r="C15" s="7">
        <v>0.6</v>
      </c>
      <c r="D15" s="8"/>
      <c r="E15" s="8"/>
      <c r="F15"/>
      <c r="G15"/>
      <c r="H15"/>
    </row>
    <row r="16" spans="1:8" ht="15.75">
      <c r="A16" s="1">
        <v>11</v>
      </c>
      <c r="B16" s="13" t="s">
        <v>18</v>
      </c>
      <c r="C16" s="7">
        <v>0.8</v>
      </c>
      <c r="D16" s="8"/>
      <c r="E16" s="8"/>
      <c r="F16"/>
      <c r="G16"/>
      <c r="H16"/>
    </row>
    <row r="17" spans="1:8" ht="15.75">
      <c r="A17" s="1">
        <v>12</v>
      </c>
      <c r="B17" s="13" t="s">
        <v>21</v>
      </c>
      <c r="C17" s="7">
        <v>0.75</v>
      </c>
      <c r="D17" s="8"/>
      <c r="E17" s="8"/>
      <c r="F17"/>
      <c r="G17"/>
      <c r="H17"/>
    </row>
    <row r="18" spans="1:8" ht="15.75">
      <c r="A18" s="1">
        <v>13</v>
      </c>
      <c r="B18" s="13" t="s">
        <v>34</v>
      </c>
      <c r="C18" s="7">
        <v>0.9</v>
      </c>
      <c r="D18" s="8"/>
      <c r="E18" s="8"/>
      <c r="F18"/>
      <c r="G18"/>
      <c r="H18"/>
    </row>
    <row r="19" spans="1:8" ht="15.75">
      <c r="A19" s="1">
        <v>14</v>
      </c>
      <c r="B19" s="13" t="s">
        <v>23</v>
      </c>
      <c r="C19" s="7">
        <v>0.8</v>
      </c>
      <c r="D19" s="8"/>
      <c r="E19" s="8"/>
      <c r="F19"/>
      <c r="G19"/>
      <c r="H19"/>
    </row>
    <row r="20" spans="1:8" ht="15.75">
      <c r="A20" s="1">
        <v>15</v>
      </c>
      <c r="B20" s="13" t="s">
        <v>13</v>
      </c>
      <c r="C20" s="7">
        <v>0.85</v>
      </c>
      <c r="D20" s="8"/>
      <c r="E20" s="8"/>
      <c r="F20"/>
      <c r="G20"/>
      <c r="H20"/>
    </row>
    <row r="21" spans="1:8" ht="15.75">
      <c r="A21" s="1">
        <v>16</v>
      </c>
      <c r="B21" s="13" t="s">
        <v>35</v>
      </c>
      <c r="C21" s="7">
        <v>0.7</v>
      </c>
      <c r="D21" s="8"/>
      <c r="E21" s="8"/>
      <c r="F21"/>
      <c r="G21"/>
      <c r="H21"/>
    </row>
    <row r="22" spans="1:8" ht="15.75">
      <c r="A22" s="1">
        <v>17</v>
      </c>
      <c r="B22" s="13" t="s">
        <v>24</v>
      </c>
      <c r="C22" s="7">
        <v>0.65</v>
      </c>
      <c r="D22" s="8"/>
      <c r="E22" s="8"/>
      <c r="F22"/>
      <c r="G22"/>
      <c r="H22"/>
    </row>
    <row r="23" spans="1:8" ht="15.75">
      <c r="A23" s="1">
        <v>18</v>
      </c>
      <c r="B23" s="13" t="s">
        <v>36</v>
      </c>
      <c r="C23" s="7">
        <v>0.8</v>
      </c>
      <c r="D23" s="8"/>
      <c r="E23" s="8"/>
      <c r="F23"/>
      <c r="G23"/>
      <c r="H23"/>
    </row>
    <row r="24" spans="1:8" ht="15.75">
      <c r="A24" s="1">
        <v>19</v>
      </c>
      <c r="B24" s="13" t="s">
        <v>37</v>
      </c>
      <c r="C24" s="7">
        <v>0.75</v>
      </c>
      <c r="D24" s="8"/>
      <c r="E24" s="8"/>
      <c r="F24"/>
      <c r="G24"/>
      <c r="H24"/>
    </row>
    <row r="25" spans="1:8" ht="15.75">
      <c r="A25" s="1">
        <v>20</v>
      </c>
      <c r="B25" s="13" t="s">
        <v>38</v>
      </c>
      <c r="C25" s="7">
        <v>0.7</v>
      </c>
      <c r="D25" s="8"/>
      <c r="E25" s="8"/>
      <c r="F25"/>
      <c r="G25"/>
      <c r="H25"/>
    </row>
    <row r="26" spans="1:8" ht="15.75">
      <c r="A26" s="1">
        <v>21</v>
      </c>
      <c r="B26" s="13" t="s">
        <v>6</v>
      </c>
      <c r="C26" s="7">
        <v>0.6</v>
      </c>
      <c r="D26" s="8"/>
      <c r="E26" s="8"/>
      <c r="F26"/>
      <c r="G26"/>
      <c r="H26"/>
    </row>
    <row r="27" spans="1:8" ht="15.75">
      <c r="A27" s="1">
        <v>22</v>
      </c>
      <c r="B27" s="13" t="s">
        <v>39</v>
      </c>
      <c r="C27" s="7">
        <v>0.85</v>
      </c>
      <c r="D27" s="8"/>
      <c r="E27" s="8"/>
      <c r="F27"/>
      <c r="G27"/>
      <c r="H27"/>
    </row>
    <row r="28" spans="1:8" ht="15.75">
      <c r="A28" s="1">
        <v>23</v>
      </c>
      <c r="B28" s="13" t="s">
        <v>40</v>
      </c>
      <c r="C28" s="7">
        <v>0.95</v>
      </c>
      <c r="D28" s="8"/>
      <c r="E28" s="8"/>
      <c r="F28"/>
      <c r="G28"/>
      <c r="H28"/>
    </row>
    <row r="29" spans="1:8" ht="15.75">
      <c r="A29" s="1">
        <v>24</v>
      </c>
      <c r="B29" s="13" t="s">
        <v>7</v>
      </c>
      <c r="C29" s="7">
        <v>0.55</v>
      </c>
      <c r="D29" s="8"/>
      <c r="E29" s="8"/>
      <c r="F29"/>
      <c r="G29"/>
      <c r="H29"/>
    </row>
    <row r="30" spans="1:8" ht="15.75">
      <c r="A30" s="1">
        <v>25</v>
      </c>
      <c r="B30" s="13" t="s">
        <v>41</v>
      </c>
      <c r="C30" s="7">
        <v>0.75</v>
      </c>
      <c r="D30" s="8"/>
      <c r="E30" s="8"/>
      <c r="F30"/>
      <c r="G30"/>
      <c r="H30"/>
    </row>
    <row r="31" spans="1:8" ht="15.75">
      <c r="A31" s="1">
        <v>26</v>
      </c>
      <c r="B31" s="13" t="s">
        <v>42</v>
      </c>
      <c r="C31" s="7">
        <v>0.65</v>
      </c>
      <c r="D31" s="8"/>
      <c r="E31" s="8"/>
      <c r="F31"/>
      <c r="G31"/>
      <c r="H31"/>
    </row>
    <row r="32" spans="1:8" ht="15.75">
      <c r="A32" s="1">
        <v>27</v>
      </c>
      <c r="B32" s="13" t="s">
        <v>20</v>
      </c>
      <c r="C32" s="7">
        <v>0.7</v>
      </c>
      <c r="D32" s="8"/>
      <c r="E32" s="8"/>
      <c r="F32"/>
      <c r="G32"/>
      <c r="H32"/>
    </row>
    <row r="33" spans="1:3" ht="15.75">
      <c r="A33" s="1"/>
      <c r="B33" s="6"/>
      <c r="C33" s="7"/>
    </row>
    <row r="34" spans="1:3" ht="15.75">
      <c r="A34" s="1"/>
      <c r="B34" s="10" t="s">
        <v>25</v>
      </c>
      <c r="C34" s="11">
        <f>AVERAGE(C6:C33)</f>
        <v>0.764814814814815</v>
      </c>
    </row>
    <row r="35" spans="1:3" ht="15.75">
      <c r="A35" s="1"/>
      <c r="B35" s="1"/>
      <c r="C35" s="5"/>
    </row>
    <row r="36" spans="1:3" ht="15.75">
      <c r="A36" s="12"/>
      <c r="C36" s="1"/>
    </row>
    <row r="41" ht="15.75">
      <c r="A41" s="64" t="s">
        <v>26</v>
      </c>
    </row>
  </sheetData>
  <mergeCells count="2">
    <mergeCell ref="A1:C1"/>
    <mergeCell ref="A2:C2"/>
  </mergeCells>
  <printOptions horizontalCentered="1"/>
  <pageMargins left="1" right="1" top="1.25" bottom="1" header="0.5" footer="0.5"/>
  <pageSetup horizontalDpi="1200" verticalDpi="1200" orientation="portrait" r:id="rId1"/>
  <headerFooter alignWithMargins="0">
    <oddHeader>&amp;R&amp;"Times New Roman,Regular"&amp;12Exhibit No. ___(RAM-4)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workbookViewId="0" topLeftCell="A1">
      <selection activeCell="A41" sqref="A41"/>
    </sheetView>
  </sheetViews>
  <sheetFormatPr defaultColWidth="9.140625" defaultRowHeight="12.75"/>
  <cols>
    <col min="1" max="1" width="8.7109375" style="3" customWidth="1"/>
    <col min="2" max="2" width="31.7109375" style="3" customWidth="1"/>
    <col min="3" max="3" width="11.7109375" style="3" customWidth="1"/>
    <col min="4" max="16384" width="14.8515625" style="3" customWidth="1"/>
  </cols>
  <sheetData>
    <row r="1" spans="1:3" ht="15.75">
      <c r="A1" s="103" t="s">
        <v>43</v>
      </c>
      <c r="B1" s="102"/>
      <c r="C1" s="102"/>
    </row>
    <row r="2" spans="1:3" ht="15.75">
      <c r="A2" s="101" t="s">
        <v>1</v>
      </c>
      <c r="B2" s="102"/>
      <c r="C2" s="102"/>
    </row>
    <row r="3" spans="1:3" ht="15.75">
      <c r="A3" s="1"/>
      <c r="B3" s="1"/>
      <c r="C3" s="1"/>
    </row>
    <row r="4" spans="1:3" ht="15.75">
      <c r="A4" s="1"/>
      <c r="B4" s="4" t="s">
        <v>2</v>
      </c>
      <c r="C4" s="4" t="s">
        <v>3</v>
      </c>
    </row>
    <row r="5" spans="1:8" ht="15.75">
      <c r="A5" s="1"/>
      <c r="B5" s="1"/>
      <c r="C5" s="5"/>
      <c r="D5" s="8"/>
      <c r="E5" s="8"/>
      <c r="F5"/>
      <c r="G5"/>
      <c r="H5"/>
    </row>
    <row r="6" spans="1:8" ht="15.75">
      <c r="A6" s="1">
        <v>1</v>
      </c>
      <c r="B6" s="6" t="s">
        <v>44</v>
      </c>
      <c r="C6" s="7">
        <v>0.7</v>
      </c>
      <c r="D6" s="8"/>
      <c r="E6" s="8"/>
      <c r="F6"/>
      <c r="G6"/>
      <c r="H6"/>
    </row>
    <row r="7" spans="1:8" ht="15.75">
      <c r="A7" s="1">
        <v>2</v>
      </c>
      <c r="B7" s="6" t="s">
        <v>18</v>
      </c>
      <c r="C7" s="7">
        <v>0.8</v>
      </c>
      <c r="D7" s="8"/>
      <c r="E7" s="8"/>
      <c r="F7"/>
      <c r="G7"/>
      <c r="H7"/>
    </row>
    <row r="8" spans="1:8" ht="15.75">
      <c r="A8" s="1">
        <v>3</v>
      </c>
      <c r="B8" s="6" t="s">
        <v>15</v>
      </c>
      <c r="C8" s="7">
        <v>0.7</v>
      </c>
      <c r="D8" s="8"/>
      <c r="E8" s="8"/>
      <c r="F8"/>
      <c r="G8"/>
      <c r="H8"/>
    </row>
    <row r="9" spans="1:8" ht="15.75">
      <c r="A9" s="1">
        <v>4</v>
      </c>
      <c r="B9" s="6" t="s">
        <v>5</v>
      </c>
      <c r="C9" s="7">
        <v>0.8</v>
      </c>
      <c r="D9" s="8"/>
      <c r="E9" s="8"/>
      <c r="F9"/>
      <c r="G9"/>
      <c r="H9"/>
    </row>
    <row r="10" spans="1:8" ht="15.75">
      <c r="A10" s="1">
        <v>5</v>
      </c>
      <c r="B10" s="6" t="s">
        <v>10</v>
      </c>
      <c r="C10" s="7">
        <v>1</v>
      </c>
      <c r="D10" s="8"/>
      <c r="E10" s="8"/>
      <c r="F10"/>
      <c r="G10"/>
      <c r="H10"/>
    </row>
    <row r="11" spans="1:8" ht="15.75">
      <c r="A11" s="1">
        <v>6</v>
      </c>
      <c r="B11" s="6" t="s">
        <v>24</v>
      </c>
      <c r="C11" s="7">
        <v>0.65</v>
      </c>
      <c r="D11" s="8"/>
      <c r="E11" s="8"/>
      <c r="F11"/>
      <c r="G11"/>
      <c r="H11"/>
    </row>
    <row r="12" spans="1:8" ht="15.75">
      <c r="A12" s="1">
        <v>7</v>
      </c>
      <c r="B12" s="6" t="s">
        <v>45</v>
      </c>
      <c r="C12" s="7">
        <v>0.9</v>
      </c>
      <c r="D12" s="8"/>
      <c r="E12" s="8"/>
      <c r="F12"/>
      <c r="G12"/>
      <c r="H12"/>
    </row>
    <row r="13" spans="1:8" ht="15.75">
      <c r="A13" s="1">
        <v>8</v>
      </c>
      <c r="B13" s="6" t="s">
        <v>38</v>
      </c>
      <c r="C13" s="7">
        <v>0.7</v>
      </c>
      <c r="D13" s="8"/>
      <c r="E13" s="8"/>
      <c r="F13"/>
      <c r="G13"/>
      <c r="H13"/>
    </row>
    <row r="14" spans="1:8" ht="15.75">
      <c r="A14" s="1">
        <v>9</v>
      </c>
      <c r="B14" s="6" t="s">
        <v>8</v>
      </c>
      <c r="C14" s="7">
        <v>0.65</v>
      </c>
      <c r="D14" s="8"/>
      <c r="E14" s="8"/>
      <c r="F14"/>
      <c r="G14"/>
      <c r="H14"/>
    </row>
    <row r="15" spans="1:8" ht="15.75">
      <c r="A15" s="1">
        <v>10</v>
      </c>
      <c r="B15" s="6" t="s">
        <v>16</v>
      </c>
      <c r="C15" s="7">
        <v>0.75</v>
      </c>
      <c r="D15" s="8"/>
      <c r="E15" s="8"/>
      <c r="F15"/>
      <c r="G15"/>
      <c r="H15"/>
    </row>
    <row r="16" spans="1:8" ht="15.75">
      <c r="A16" s="1">
        <v>11</v>
      </c>
      <c r="B16" s="6" t="s">
        <v>20</v>
      </c>
      <c r="C16" s="7">
        <v>0.7</v>
      </c>
      <c r="D16" s="8"/>
      <c r="E16" s="8"/>
      <c r="F16"/>
      <c r="G16"/>
      <c r="H16"/>
    </row>
    <row r="17" spans="1:8" ht="15.75">
      <c r="A17" s="1"/>
      <c r="B17" s="6"/>
      <c r="C17" s="7"/>
      <c r="D17" s="8"/>
      <c r="E17" s="8"/>
      <c r="F17"/>
      <c r="G17"/>
      <c r="H17"/>
    </row>
    <row r="18" spans="1:8" ht="15.75">
      <c r="A18" s="1"/>
      <c r="B18" s="10" t="s">
        <v>25</v>
      </c>
      <c r="C18" s="11">
        <f>AVERAGE(C6:C17)</f>
        <v>0.7590909090909093</v>
      </c>
      <c r="D18" s="8"/>
      <c r="E18" s="8"/>
      <c r="F18"/>
      <c r="G18"/>
      <c r="H18"/>
    </row>
    <row r="19" spans="1:8" ht="15.75">
      <c r="A19" s="1"/>
      <c r="B19" s="13"/>
      <c r="C19" s="7"/>
      <c r="D19" s="8"/>
      <c r="E19" s="8"/>
      <c r="F19"/>
      <c r="G19"/>
      <c r="H19"/>
    </row>
    <row r="20" spans="1:8" ht="15.75">
      <c r="A20" s="1"/>
      <c r="B20" s="13"/>
      <c r="C20" s="7"/>
      <c r="D20" s="8"/>
      <c r="E20" s="8"/>
      <c r="F20"/>
      <c r="G20"/>
      <c r="H20"/>
    </row>
    <row r="21" spans="1:8" ht="15.75">
      <c r="A21" s="1"/>
      <c r="B21" s="13"/>
      <c r="C21" s="7"/>
      <c r="D21" s="8"/>
      <c r="E21" s="8"/>
      <c r="F21"/>
      <c r="G21"/>
      <c r="H21"/>
    </row>
    <row r="22" spans="1:8" ht="15.75">
      <c r="A22" s="1"/>
      <c r="B22" s="13"/>
      <c r="C22" s="7"/>
      <c r="D22" s="8"/>
      <c r="E22" s="8"/>
      <c r="F22"/>
      <c r="G22"/>
      <c r="H22"/>
    </row>
    <row r="23" spans="1:8" ht="15.75">
      <c r="A23" s="1"/>
      <c r="B23" s="13"/>
      <c r="C23" s="7"/>
      <c r="D23" s="8"/>
      <c r="E23" s="8"/>
      <c r="F23"/>
      <c r="G23"/>
      <c r="H23"/>
    </row>
    <row r="24" spans="1:8" ht="15.75">
      <c r="A24" s="1"/>
      <c r="B24" s="13"/>
      <c r="C24" s="7"/>
      <c r="D24" s="8"/>
      <c r="E24" s="8"/>
      <c r="F24"/>
      <c r="G24"/>
      <c r="H24"/>
    </row>
    <row r="25" spans="1:8" ht="15.75">
      <c r="A25" s="1"/>
      <c r="B25" s="13"/>
      <c r="C25" s="7"/>
      <c r="D25" s="8"/>
      <c r="E25" s="8"/>
      <c r="F25"/>
      <c r="G25"/>
      <c r="H25"/>
    </row>
    <row r="26" spans="1:8" ht="15.75">
      <c r="A26" s="1"/>
      <c r="B26" s="13"/>
      <c r="C26" s="7"/>
      <c r="D26" s="8"/>
      <c r="E26" s="8"/>
      <c r="F26"/>
      <c r="G26"/>
      <c r="H26"/>
    </row>
    <row r="27" spans="1:8" ht="15.75">
      <c r="A27" s="1"/>
      <c r="B27" s="13"/>
      <c r="C27" s="7"/>
      <c r="D27" s="8"/>
      <c r="E27" s="8"/>
      <c r="F27"/>
      <c r="G27"/>
      <c r="H27"/>
    </row>
    <row r="28" spans="1:8" ht="15.75">
      <c r="A28" s="1"/>
      <c r="B28" s="13"/>
      <c r="C28" s="7"/>
      <c r="D28" s="8"/>
      <c r="E28" s="8"/>
      <c r="F28"/>
      <c r="G28"/>
      <c r="H28"/>
    </row>
    <row r="29" spans="1:8" ht="15.75">
      <c r="A29" s="1"/>
      <c r="B29" s="13"/>
      <c r="C29" s="7"/>
      <c r="D29" s="8"/>
      <c r="E29" s="8"/>
      <c r="F29"/>
      <c r="G29"/>
      <c r="H29"/>
    </row>
    <row r="30" spans="1:8" ht="15.75">
      <c r="A30" s="1"/>
      <c r="B30" s="13"/>
      <c r="C30" s="7"/>
      <c r="D30" s="8"/>
      <c r="E30" s="8"/>
      <c r="F30"/>
      <c r="G30"/>
      <c r="H30"/>
    </row>
    <row r="31" spans="1:8" ht="15.75">
      <c r="A31" s="1"/>
      <c r="B31" s="13"/>
      <c r="C31" s="7"/>
      <c r="D31" s="8"/>
      <c r="E31" s="8"/>
      <c r="F31"/>
      <c r="G31"/>
      <c r="H31"/>
    </row>
    <row r="32" spans="1:3" ht="15.75">
      <c r="A32" s="1"/>
      <c r="B32" s="6"/>
      <c r="C32" s="7"/>
    </row>
    <row r="33" spans="1:3" ht="15.75">
      <c r="A33" s="1"/>
      <c r="B33" s="10"/>
      <c r="C33" s="11"/>
    </row>
    <row r="34" spans="1:3" ht="15.75">
      <c r="A34" s="1"/>
      <c r="B34" s="1"/>
      <c r="C34" s="5"/>
    </row>
    <row r="35" spans="1:3" ht="15.75">
      <c r="A35" s="12"/>
      <c r="C35" s="1"/>
    </row>
    <row r="41" ht="15.75">
      <c r="A41" s="64" t="s">
        <v>26</v>
      </c>
    </row>
  </sheetData>
  <mergeCells count="2">
    <mergeCell ref="A1:C1"/>
    <mergeCell ref="A2:C2"/>
  </mergeCells>
  <printOptions horizontalCentered="1"/>
  <pageMargins left="1" right="1" top="1.25" bottom="1" header="0.5" footer="0.5"/>
  <pageSetup horizontalDpi="1200" verticalDpi="1200" orientation="portrait" r:id="rId1"/>
  <headerFooter alignWithMargins="0">
    <oddHeader>&amp;R&amp;"Times New Roman,Regular"&amp;12Exhibit No. ___(RAM-5)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9"/>
  <sheetViews>
    <sheetView view="pageBreakPreview" zoomScale="60" workbookViewId="0" topLeftCell="A25">
      <selection activeCell="A94" sqref="A94:IV94"/>
    </sheetView>
  </sheetViews>
  <sheetFormatPr defaultColWidth="12.140625" defaultRowHeight="12.75"/>
  <cols>
    <col min="1" max="1" width="7.28125" style="15" customWidth="1"/>
    <col min="2" max="2" width="2.140625" style="15" customWidth="1"/>
    <col min="3" max="3" width="7.28125" style="15" customWidth="1"/>
    <col min="4" max="4" width="2.140625" style="15" customWidth="1"/>
    <col min="5" max="5" width="10.8515625" style="15" customWidth="1"/>
    <col min="6" max="6" width="2.140625" style="15" customWidth="1"/>
    <col min="7" max="7" width="9.8515625" style="15" customWidth="1"/>
    <col min="8" max="8" width="2.140625" style="15" customWidth="1"/>
    <col min="9" max="9" width="10.28125" style="15" customWidth="1"/>
    <col min="10" max="10" width="2.140625" style="15" customWidth="1"/>
    <col min="11" max="11" width="8.57421875" style="15" customWidth="1"/>
    <col min="12" max="12" width="2.140625" style="15" customWidth="1"/>
    <col min="13" max="13" width="9.8515625" style="15" customWidth="1"/>
    <col min="14" max="14" width="2.140625" style="15" customWidth="1"/>
    <col min="15" max="15" width="9.8515625" style="15" customWidth="1"/>
    <col min="16" max="16" width="2.140625" style="15" customWidth="1"/>
    <col min="17" max="17" width="17.28125" style="15" customWidth="1"/>
    <col min="18" max="18" width="1.8515625" style="15" customWidth="1"/>
    <col min="19" max="19" width="16.57421875" style="15" customWidth="1"/>
    <col min="20" max="20" width="12.140625" style="15" customWidth="1"/>
    <col min="21" max="21" width="1.1484375" style="15" customWidth="1"/>
    <col min="22" max="23" width="12.140625" style="15" customWidth="1"/>
    <col min="24" max="24" width="3.8515625" style="15" customWidth="1"/>
    <col min="25" max="25" width="15.28125" style="15" customWidth="1"/>
    <col min="26" max="26" width="3.28125" style="15" customWidth="1"/>
    <col min="27" max="27" width="15.57421875" style="15" customWidth="1"/>
    <col min="28" max="16384" width="12.140625" style="15" customWidth="1"/>
  </cols>
  <sheetData>
    <row r="1" spans="1:20" ht="19.5" customHeight="1">
      <c r="A1" s="104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4"/>
    </row>
    <row r="2" spans="1:20" ht="19.5" customHeight="1">
      <c r="A2" s="16"/>
      <c r="B2" s="14"/>
      <c r="C2" s="17"/>
      <c r="D2" s="17"/>
      <c r="E2" s="18"/>
      <c r="F2" s="18"/>
      <c r="G2" s="18"/>
      <c r="H2" s="18"/>
      <c r="I2" s="19"/>
      <c r="J2" s="19"/>
      <c r="K2" s="20"/>
      <c r="L2" s="20"/>
      <c r="M2" s="18"/>
      <c r="N2" s="18"/>
      <c r="O2" s="14"/>
      <c r="P2" s="14"/>
      <c r="Q2" s="14"/>
      <c r="R2" s="14"/>
      <c r="S2" s="14"/>
      <c r="T2" s="14"/>
    </row>
    <row r="3" spans="1:20" ht="19.5" customHeight="1">
      <c r="A3" s="16"/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4"/>
      <c r="P3" s="14"/>
      <c r="Q3" s="22"/>
      <c r="R3" s="22"/>
      <c r="S3" s="14"/>
      <c r="T3" s="14"/>
    </row>
    <row r="4" spans="1:20" s="28" customFormat="1" ht="19.5" customHeight="1">
      <c r="A4" s="24"/>
      <c r="B4" s="23"/>
      <c r="C4" s="25"/>
      <c r="D4" s="25"/>
      <c r="E4" s="26" t="s">
        <v>47</v>
      </c>
      <c r="F4" s="26"/>
      <c r="G4" s="26" t="s">
        <v>48</v>
      </c>
      <c r="H4" s="26"/>
      <c r="I4" s="26" t="s">
        <v>49</v>
      </c>
      <c r="J4" s="27"/>
      <c r="K4" s="26" t="s">
        <v>50</v>
      </c>
      <c r="L4" s="26"/>
      <c r="M4" s="26" t="s">
        <v>51</v>
      </c>
      <c r="N4" s="26"/>
      <c r="O4" s="26" t="s">
        <v>52</v>
      </c>
      <c r="P4" s="26"/>
      <c r="Q4" s="26" t="s">
        <v>53</v>
      </c>
      <c r="R4" s="26"/>
      <c r="S4" s="26" t="s">
        <v>54</v>
      </c>
      <c r="T4" s="23"/>
    </row>
    <row r="5" spans="1:20" s="28" customFormat="1" ht="19.5" customHeight="1">
      <c r="A5" s="24"/>
      <c r="B5" s="23"/>
      <c r="C5" s="25"/>
      <c r="D5" s="25"/>
      <c r="E5" s="29"/>
      <c r="F5" s="29"/>
      <c r="G5" s="30"/>
      <c r="H5" s="30"/>
      <c r="I5" s="27"/>
      <c r="J5" s="27"/>
      <c r="K5" s="31"/>
      <c r="L5" s="31"/>
      <c r="M5" s="31"/>
      <c r="N5" s="31"/>
      <c r="O5" s="31"/>
      <c r="P5" s="31"/>
      <c r="Q5" s="31"/>
      <c r="R5" s="31"/>
      <c r="S5" s="31"/>
      <c r="T5" s="23"/>
    </row>
    <row r="6" spans="1:27" s="28" customFormat="1" ht="19.5" customHeight="1">
      <c r="A6" s="24"/>
      <c r="B6" s="23"/>
      <c r="C6" s="25"/>
      <c r="D6" s="25"/>
      <c r="E6" s="25"/>
      <c r="F6" s="25"/>
      <c r="G6" s="25"/>
      <c r="H6" s="25"/>
      <c r="I6" s="32"/>
      <c r="J6" s="32"/>
      <c r="K6" s="25"/>
      <c r="L6" s="25"/>
      <c r="M6" s="25"/>
      <c r="N6" s="25"/>
      <c r="O6" s="23"/>
      <c r="P6" s="23"/>
      <c r="Q6" s="24" t="s">
        <v>55</v>
      </c>
      <c r="R6" s="24"/>
      <c r="S6" s="24" t="s">
        <v>56</v>
      </c>
      <c r="T6" s="23"/>
      <c r="Y6" s="24" t="s">
        <v>57</v>
      </c>
      <c r="Z6" s="24"/>
      <c r="AA6" s="24" t="s">
        <v>58</v>
      </c>
    </row>
    <row r="7" spans="1:27" s="28" customFormat="1" ht="19.5" customHeight="1">
      <c r="A7" s="24"/>
      <c r="B7" s="23"/>
      <c r="C7" s="25"/>
      <c r="D7" s="25"/>
      <c r="E7" s="33" t="s">
        <v>59</v>
      </c>
      <c r="F7" s="33"/>
      <c r="G7" s="33" t="s">
        <v>60</v>
      </c>
      <c r="H7" s="33"/>
      <c r="I7" s="34" t="s">
        <v>61</v>
      </c>
      <c r="J7" s="34"/>
      <c r="K7" s="33"/>
      <c r="L7" s="33"/>
      <c r="M7" s="33"/>
      <c r="N7" s="33"/>
      <c r="O7" s="33" t="s">
        <v>62</v>
      </c>
      <c r="P7" s="33"/>
      <c r="Q7" s="33" t="s">
        <v>63</v>
      </c>
      <c r="R7" s="33"/>
      <c r="S7" s="33" t="s">
        <v>63</v>
      </c>
      <c r="T7" s="23"/>
      <c r="W7" s="33" t="s">
        <v>64</v>
      </c>
      <c r="X7" s="33"/>
      <c r="Y7" s="33" t="s">
        <v>63</v>
      </c>
      <c r="Z7" s="33"/>
      <c r="AA7" s="33" t="s">
        <v>63</v>
      </c>
    </row>
    <row r="8" spans="1:27" s="28" customFormat="1" ht="19.5" customHeight="1">
      <c r="A8" s="24"/>
      <c r="B8" s="23"/>
      <c r="C8" s="25"/>
      <c r="D8" s="25"/>
      <c r="E8" s="33" t="s">
        <v>65</v>
      </c>
      <c r="F8" s="33"/>
      <c r="G8" s="33" t="s">
        <v>66</v>
      </c>
      <c r="H8" s="33"/>
      <c r="I8" s="34"/>
      <c r="J8" s="34"/>
      <c r="K8" s="33"/>
      <c r="L8" s="33"/>
      <c r="M8" s="33" t="s">
        <v>67</v>
      </c>
      <c r="N8" s="33"/>
      <c r="O8" s="33" t="s">
        <v>68</v>
      </c>
      <c r="P8" s="33"/>
      <c r="Q8" s="33" t="s">
        <v>69</v>
      </c>
      <c r="R8" s="33"/>
      <c r="S8" s="33" t="s">
        <v>69</v>
      </c>
      <c r="T8" s="23"/>
      <c r="W8" s="33" t="s">
        <v>70</v>
      </c>
      <c r="X8" s="33"/>
      <c r="Y8" s="33" t="s">
        <v>69</v>
      </c>
      <c r="Z8" s="33"/>
      <c r="AA8" s="33" t="s">
        <v>69</v>
      </c>
    </row>
    <row r="9" spans="1:27" s="28" customFormat="1" ht="19.5" customHeight="1">
      <c r="A9" s="24"/>
      <c r="B9" s="23"/>
      <c r="C9" s="25"/>
      <c r="D9" s="25"/>
      <c r="E9" s="33" t="s">
        <v>71</v>
      </c>
      <c r="F9" s="33"/>
      <c r="G9" s="33" t="s">
        <v>71</v>
      </c>
      <c r="H9" s="33"/>
      <c r="I9" s="34"/>
      <c r="J9" s="34"/>
      <c r="K9" s="33"/>
      <c r="L9" s="33"/>
      <c r="M9" s="33" t="s">
        <v>72</v>
      </c>
      <c r="N9" s="33"/>
      <c r="O9" s="33" t="s">
        <v>73</v>
      </c>
      <c r="P9" s="33"/>
      <c r="Q9" s="33" t="s">
        <v>74</v>
      </c>
      <c r="R9" s="33"/>
      <c r="S9" s="33" t="s">
        <v>74</v>
      </c>
      <c r="T9" s="23"/>
      <c r="W9" s="33" t="s">
        <v>75</v>
      </c>
      <c r="X9" s="33"/>
      <c r="Y9" s="33" t="s">
        <v>74</v>
      </c>
      <c r="Z9" s="33"/>
      <c r="AA9" s="33" t="s">
        <v>74</v>
      </c>
    </row>
    <row r="10" spans="1:27" s="28" customFormat="1" ht="19.5" customHeight="1">
      <c r="A10" s="35" t="s">
        <v>76</v>
      </c>
      <c r="B10" s="23"/>
      <c r="C10" s="36" t="s">
        <v>77</v>
      </c>
      <c r="D10" s="25"/>
      <c r="E10" s="36" t="s">
        <v>78</v>
      </c>
      <c r="F10" s="37"/>
      <c r="G10" s="36" t="s">
        <v>79</v>
      </c>
      <c r="H10" s="37"/>
      <c r="I10" s="38" t="s">
        <v>80</v>
      </c>
      <c r="J10" s="39"/>
      <c r="K10" s="36" t="s">
        <v>81</v>
      </c>
      <c r="L10" s="37"/>
      <c r="M10" s="36" t="s">
        <v>82</v>
      </c>
      <c r="N10" s="37"/>
      <c r="O10" s="36" t="s">
        <v>82</v>
      </c>
      <c r="P10" s="37"/>
      <c r="Q10" s="36" t="s">
        <v>83</v>
      </c>
      <c r="R10" s="37"/>
      <c r="S10" s="36" t="s">
        <v>84</v>
      </c>
      <c r="T10" s="23"/>
      <c r="W10" s="36" t="s">
        <v>82</v>
      </c>
      <c r="X10" s="36"/>
      <c r="Y10" s="36" t="s">
        <v>83</v>
      </c>
      <c r="Z10" s="37"/>
      <c r="AA10" s="36" t="s">
        <v>84</v>
      </c>
    </row>
    <row r="11" spans="1:24" s="28" customFormat="1" ht="19.5" customHeight="1">
      <c r="A11" s="24"/>
      <c r="B11" s="23"/>
      <c r="C11" s="25"/>
      <c r="D11" s="2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3"/>
      <c r="W11" s="40"/>
      <c r="X11" s="40"/>
    </row>
    <row r="12" spans="1:24" s="28" customFormat="1" ht="19.5" customHeight="1">
      <c r="A12" s="24">
        <v>1</v>
      </c>
      <c r="B12" s="23"/>
      <c r="C12" s="25">
        <v>1931</v>
      </c>
      <c r="D12" s="25"/>
      <c r="E12" s="41">
        <v>0.0407</v>
      </c>
      <c r="F12" s="42"/>
      <c r="G12" s="43">
        <v>1000</v>
      </c>
      <c r="H12" s="43"/>
      <c r="I12" s="43"/>
      <c r="J12" s="43"/>
      <c r="K12" s="44"/>
      <c r="L12" s="44"/>
      <c r="M12" s="45"/>
      <c r="N12" s="45"/>
      <c r="O12" s="45"/>
      <c r="P12" s="45"/>
      <c r="Q12" s="45"/>
      <c r="R12" s="45"/>
      <c r="S12" s="46"/>
      <c r="T12" s="23"/>
      <c r="W12" s="45"/>
      <c r="X12" s="45"/>
    </row>
    <row r="13" spans="1:27" s="28" customFormat="1" ht="19.5" customHeight="1">
      <c r="A13" s="24">
        <f>A12+1</f>
        <v>2</v>
      </c>
      <c r="B13" s="23"/>
      <c r="C13" s="25">
        <v>1932</v>
      </c>
      <c r="D13" s="25"/>
      <c r="E13" s="41">
        <v>0.0315</v>
      </c>
      <c r="F13" s="42"/>
      <c r="G13" s="43">
        <f aca="true" t="shared" si="0" ref="G13:G60">PV(E13/2,40,-(1000*E12/2))+1000/((1+E13/2)^40)</f>
        <v>1135.7472759804145</v>
      </c>
      <c r="H13" s="43"/>
      <c r="I13" s="43">
        <f aca="true" t="shared" si="1" ref="I13:I76">G13-$G$12</f>
        <v>135.74727598041454</v>
      </c>
      <c r="J13" s="43"/>
      <c r="K13" s="44">
        <f aca="true" t="shared" si="2" ref="K13:K60">$G$12*E12</f>
        <v>40.7</v>
      </c>
      <c r="L13" s="44"/>
      <c r="M13" s="42">
        <f aca="true" t="shared" si="3" ref="M13:M76">I13/$G$12+K13/1000</f>
        <v>0.17644727598041454</v>
      </c>
      <c r="N13" s="42"/>
      <c r="O13" s="42">
        <v>-0.0054</v>
      </c>
      <c r="P13" s="42"/>
      <c r="Q13" s="47">
        <f aca="true" t="shared" si="4" ref="Q13:Q76">O13-M13</f>
        <v>-0.18184727598041453</v>
      </c>
      <c r="R13" s="47"/>
      <c r="S13" s="47">
        <f aca="true" t="shared" si="5" ref="S13:S76">O13-E13</f>
        <v>-0.0369</v>
      </c>
      <c r="T13" s="23"/>
      <c r="W13" s="42">
        <v>-0.0819</v>
      </c>
      <c r="X13" s="42"/>
      <c r="Y13" s="47">
        <f>W13-M13</f>
        <v>-0.2583472759804145</v>
      </c>
      <c r="Z13" s="47"/>
      <c r="AA13" s="47">
        <f>W13-E13</f>
        <v>-0.1134</v>
      </c>
    </row>
    <row r="14" spans="1:27" s="28" customFormat="1" ht="19.5" customHeight="1">
      <c r="A14" s="24">
        <f aca="true" t="shared" si="6" ref="A14:A60">A13+1</f>
        <v>3</v>
      </c>
      <c r="B14" s="23"/>
      <c r="C14" s="25">
        <v>1933</v>
      </c>
      <c r="D14" s="25"/>
      <c r="E14" s="41">
        <v>0.0336</v>
      </c>
      <c r="F14" s="42"/>
      <c r="G14" s="43">
        <f t="shared" si="0"/>
        <v>969.5965619814402</v>
      </c>
      <c r="H14" s="43"/>
      <c r="I14" s="43">
        <f t="shared" si="1"/>
        <v>-30.40343801855977</v>
      </c>
      <c r="J14" s="43"/>
      <c r="K14" s="44">
        <f t="shared" si="2"/>
        <v>31.5</v>
      </c>
      <c r="L14" s="44"/>
      <c r="M14" s="42">
        <f t="shared" si="3"/>
        <v>0.0010965619814402305</v>
      </c>
      <c r="N14" s="42"/>
      <c r="O14" s="42">
        <v>-0.2187</v>
      </c>
      <c r="P14" s="42"/>
      <c r="Q14" s="47">
        <f t="shared" si="4"/>
        <v>-0.21979656198144024</v>
      </c>
      <c r="R14" s="47"/>
      <c r="S14" s="47">
        <f t="shared" si="5"/>
        <v>-0.2523</v>
      </c>
      <c r="T14" s="23"/>
      <c r="W14" s="42">
        <v>0.5399</v>
      </c>
      <c r="X14" s="42"/>
      <c r="Y14" s="47">
        <f aca="true" t="shared" si="7" ref="Y14:Y77">W14-M14</f>
        <v>0.5388034380185598</v>
      </c>
      <c r="Z14" s="47"/>
      <c r="AA14" s="47">
        <f aca="true" t="shared" si="8" ref="AA14:AA77">W14-E14</f>
        <v>0.5063000000000001</v>
      </c>
    </row>
    <row r="15" spans="1:27" s="28" customFormat="1" ht="19.5" customHeight="1">
      <c r="A15" s="24">
        <f t="shared" si="6"/>
        <v>4</v>
      </c>
      <c r="B15" s="23"/>
      <c r="C15" s="25">
        <v>1934</v>
      </c>
      <c r="D15" s="25"/>
      <c r="E15" s="41">
        <v>0.0293</v>
      </c>
      <c r="F15" s="42"/>
      <c r="G15" s="43">
        <f t="shared" si="0"/>
        <v>1064.731884422225</v>
      </c>
      <c r="H15" s="43"/>
      <c r="I15" s="43">
        <f t="shared" si="1"/>
        <v>64.731884422225</v>
      </c>
      <c r="J15" s="43"/>
      <c r="K15" s="44">
        <f t="shared" si="2"/>
        <v>33.6</v>
      </c>
      <c r="L15" s="44"/>
      <c r="M15" s="42">
        <f t="shared" si="3"/>
        <v>0.098331884422225</v>
      </c>
      <c r="N15" s="42"/>
      <c r="O15" s="42">
        <v>-0.2041</v>
      </c>
      <c r="P15" s="42"/>
      <c r="Q15" s="47">
        <f t="shared" si="4"/>
        <v>-0.302431884422225</v>
      </c>
      <c r="R15" s="47"/>
      <c r="S15" s="47">
        <f t="shared" si="5"/>
        <v>-0.2334</v>
      </c>
      <c r="T15" s="23"/>
      <c r="W15" s="42">
        <v>-0.0144</v>
      </c>
      <c r="X15" s="42"/>
      <c r="Y15" s="47">
        <f t="shared" si="7"/>
        <v>-0.112731884422225</v>
      </c>
      <c r="Z15" s="47"/>
      <c r="AA15" s="47">
        <f t="shared" si="8"/>
        <v>-0.0437</v>
      </c>
    </row>
    <row r="16" spans="1:27" s="28" customFormat="1" ht="19.5" customHeight="1">
      <c r="A16" s="24">
        <f t="shared" si="6"/>
        <v>5</v>
      </c>
      <c r="B16" s="23"/>
      <c r="C16" s="25">
        <v>1935</v>
      </c>
      <c r="D16" s="25"/>
      <c r="E16" s="41">
        <v>0.0276</v>
      </c>
      <c r="F16" s="42"/>
      <c r="G16" s="43">
        <f t="shared" si="0"/>
        <v>1025.9943368533116</v>
      </c>
      <c r="H16" s="43"/>
      <c r="I16" s="43">
        <f t="shared" si="1"/>
        <v>25.99433685331155</v>
      </c>
      <c r="J16" s="43"/>
      <c r="K16" s="44">
        <f t="shared" si="2"/>
        <v>29.3</v>
      </c>
      <c r="L16" s="44"/>
      <c r="M16" s="42">
        <f t="shared" si="3"/>
        <v>0.05529433685331155</v>
      </c>
      <c r="N16" s="42"/>
      <c r="O16" s="42">
        <v>0.7663</v>
      </c>
      <c r="P16" s="42"/>
      <c r="Q16" s="47">
        <f t="shared" si="4"/>
        <v>0.7110056631466884</v>
      </c>
      <c r="R16" s="47"/>
      <c r="S16" s="47">
        <f t="shared" si="5"/>
        <v>0.7387</v>
      </c>
      <c r="T16" s="23"/>
      <c r="W16" s="42">
        <v>0.4767</v>
      </c>
      <c r="X16" s="42"/>
      <c r="Y16" s="47">
        <f t="shared" si="7"/>
        <v>0.4214056631466885</v>
      </c>
      <c r="Z16" s="47"/>
      <c r="AA16" s="47">
        <f t="shared" si="8"/>
        <v>0.4491</v>
      </c>
    </row>
    <row r="17" spans="1:27" s="28" customFormat="1" ht="19.5" customHeight="1">
      <c r="A17" s="24">
        <f t="shared" si="6"/>
        <v>6</v>
      </c>
      <c r="B17" s="23"/>
      <c r="C17" s="25">
        <v>1936</v>
      </c>
      <c r="D17" s="25"/>
      <c r="E17" s="41">
        <v>0.0255</v>
      </c>
      <c r="F17" s="42"/>
      <c r="G17" s="43">
        <f t="shared" si="0"/>
        <v>1032.7406778567313</v>
      </c>
      <c r="H17" s="43"/>
      <c r="I17" s="43">
        <f t="shared" si="1"/>
        <v>32.74067785673128</v>
      </c>
      <c r="J17" s="43"/>
      <c r="K17" s="44">
        <f t="shared" si="2"/>
        <v>27.599999999999998</v>
      </c>
      <c r="L17" s="44"/>
      <c r="M17" s="42">
        <f t="shared" si="3"/>
        <v>0.06034067785673128</v>
      </c>
      <c r="N17" s="42"/>
      <c r="O17" s="42">
        <v>0.2069</v>
      </c>
      <c r="P17" s="42"/>
      <c r="Q17" s="47">
        <f t="shared" si="4"/>
        <v>0.14655932214326872</v>
      </c>
      <c r="R17" s="47"/>
      <c r="S17" s="47">
        <f t="shared" si="5"/>
        <v>0.1814</v>
      </c>
      <c r="T17" s="23"/>
      <c r="W17" s="42">
        <v>0.3392</v>
      </c>
      <c r="X17" s="42"/>
      <c r="Y17" s="47">
        <f t="shared" si="7"/>
        <v>0.2788593221432687</v>
      </c>
      <c r="Z17" s="47"/>
      <c r="AA17" s="47">
        <f t="shared" si="8"/>
        <v>0.3137</v>
      </c>
    </row>
    <row r="18" spans="1:27" s="28" customFormat="1" ht="19.5" customHeight="1">
      <c r="A18" s="24">
        <f t="shared" si="6"/>
        <v>7</v>
      </c>
      <c r="B18" s="23"/>
      <c r="C18" s="25">
        <v>1937</v>
      </c>
      <c r="D18" s="25"/>
      <c r="E18" s="41">
        <v>0.0273</v>
      </c>
      <c r="F18" s="42"/>
      <c r="G18" s="43">
        <f t="shared" si="0"/>
        <v>972.4003516620315</v>
      </c>
      <c r="H18" s="43"/>
      <c r="I18" s="43">
        <f t="shared" si="1"/>
        <v>-27.59964833796846</v>
      </c>
      <c r="J18" s="43"/>
      <c r="K18" s="44">
        <f t="shared" si="2"/>
        <v>25.5</v>
      </c>
      <c r="L18" s="44"/>
      <c r="M18" s="42">
        <f t="shared" si="3"/>
        <v>-0.0020996483379684613</v>
      </c>
      <c r="N18" s="42"/>
      <c r="O18" s="42">
        <v>-0.3704</v>
      </c>
      <c r="P18" s="42"/>
      <c r="Q18" s="47">
        <f t="shared" si="4"/>
        <v>-0.36830035166203157</v>
      </c>
      <c r="R18" s="47"/>
      <c r="S18" s="47">
        <f t="shared" si="5"/>
        <v>-0.3977</v>
      </c>
      <c r="T18" s="23"/>
      <c r="W18" s="42">
        <v>-0.3503</v>
      </c>
      <c r="X18" s="42"/>
      <c r="Y18" s="47">
        <f t="shared" si="7"/>
        <v>-0.34820035166203156</v>
      </c>
      <c r="Z18" s="47"/>
      <c r="AA18" s="47">
        <f t="shared" si="8"/>
        <v>-0.3776</v>
      </c>
    </row>
    <row r="19" spans="1:27" s="28" customFormat="1" ht="19.5" customHeight="1">
      <c r="A19" s="24">
        <f t="shared" si="6"/>
        <v>8</v>
      </c>
      <c r="B19" s="23"/>
      <c r="C19" s="25">
        <v>1938</v>
      </c>
      <c r="D19" s="25"/>
      <c r="E19" s="41">
        <v>0.0252</v>
      </c>
      <c r="F19" s="42"/>
      <c r="G19" s="43">
        <f t="shared" si="0"/>
        <v>1032.8321177450225</v>
      </c>
      <c r="H19" s="43"/>
      <c r="I19" s="43">
        <f t="shared" si="1"/>
        <v>32.832117745022515</v>
      </c>
      <c r="J19" s="43"/>
      <c r="K19" s="44">
        <f t="shared" si="2"/>
        <v>27.3</v>
      </c>
      <c r="L19" s="44"/>
      <c r="M19" s="42">
        <f t="shared" si="3"/>
        <v>0.060132117745022515</v>
      </c>
      <c r="N19" s="42"/>
      <c r="O19" s="42">
        <v>0.2245</v>
      </c>
      <c r="P19" s="42"/>
      <c r="Q19" s="47">
        <f t="shared" si="4"/>
        <v>0.1643678822549775</v>
      </c>
      <c r="R19" s="47"/>
      <c r="S19" s="47">
        <f t="shared" si="5"/>
        <v>0.1993</v>
      </c>
      <c r="T19" s="23"/>
      <c r="W19" s="42">
        <v>0.3112</v>
      </c>
      <c r="X19" s="42"/>
      <c r="Y19" s="47">
        <f t="shared" si="7"/>
        <v>0.25106788225497745</v>
      </c>
      <c r="Z19" s="47"/>
      <c r="AA19" s="47">
        <f t="shared" si="8"/>
        <v>0.286</v>
      </c>
    </row>
    <row r="20" spans="1:27" s="28" customFormat="1" ht="19.5" customHeight="1">
      <c r="A20" s="24">
        <f t="shared" si="6"/>
        <v>9</v>
      </c>
      <c r="B20" s="23"/>
      <c r="C20" s="25">
        <v>1939</v>
      </c>
      <c r="D20" s="25"/>
      <c r="E20" s="41">
        <v>0.0226</v>
      </c>
      <c r="F20" s="42"/>
      <c r="G20" s="43">
        <f t="shared" si="0"/>
        <v>1041.649561383032</v>
      </c>
      <c r="H20" s="43"/>
      <c r="I20" s="43">
        <f t="shared" si="1"/>
        <v>41.64956138303205</v>
      </c>
      <c r="J20" s="43"/>
      <c r="K20" s="44">
        <f t="shared" si="2"/>
        <v>25.2</v>
      </c>
      <c r="L20" s="44"/>
      <c r="M20" s="42">
        <f t="shared" si="3"/>
        <v>0.06684956138303205</v>
      </c>
      <c r="N20" s="42"/>
      <c r="O20" s="42">
        <v>0.1126</v>
      </c>
      <c r="P20" s="42"/>
      <c r="Q20" s="47">
        <f t="shared" si="4"/>
        <v>0.04575043861696795</v>
      </c>
      <c r="R20" s="47"/>
      <c r="S20" s="47">
        <f t="shared" si="5"/>
        <v>0.09000000000000001</v>
      </c>
      <c r="T20" s="23"/>
      <c r="W20" s="42">
        <v>-0.0041</v>
      </c>
      <c r="X20" s="42"/>
      <c r="Y20" s="47">
        <f t="shared" si="7"/>
        <v>-0.07094956138303206</v>
      </c>
      <c r="Z20" s="47"/>
      <c r="AA20" s="47">
        <f t="shared" si="8"/>
        <v>-0.026699999999999998</v>
      </c>
    </row>
    <row r="21" spans="1:27" s="28" customFormat="1" ht="19.5" customHeight="1">
      <c r="A21" s="24">
        <f t="shared" si="6"/>
        <v>10</v>
      </c>
      <c r="B21" s="23"/>
      <c r="C21" s="25">
        <v>1940</v>
      </c>
      <c r="D21" s="25"/>
      <c r="E21" s="41">
        <v>0.0194</v>
      </c>
      <c r="F21" s="42"/>
      <c r="G21" s="43">
        <f t="shared" si="0"/>
        <v>1052.8359636816806</v>
      </c>
      <c r="H21" s="43"/>
      <c r="I21" s="43">
        <f t="shared" si="1"/>
        <v>52.835963681680596</v>
      </c>
      <c r="J21" s="43"/>
      <c r="K21" s="44">
        <f t="shared" si="2"/>
        <v>22.599999999999998</v>
      </c>
      <c r="L21" s="44"/>
      <c r="M21" s="42">
        <f t="shared" si="3"/>
        <v>0.0754359636816806</v>
      </c>
      <c r="N21" s="42"/>
      <c r="O21" s="42">
        <v>-0.1715</v>
      </c>
      <c r="P21" s="42"/>
      <c r="Q21" s="47">
        <f t="shared" si="4"/>
        <v>-0.2469359636816806</v>
      </c>
      <c r="R21" s="47"/>
      <c r="S21" s="47">
        <f t="shared" si="5"/>
        <v>-0.19090000000000001</v>
      </c>
      <c r="T21" s="23"/>
      <c r="W21" s="42">
        <v>-0.0978</v>
      </c>
      <c r="X21" s="42"/>
      <c r="Y21" s="47">
        <f t="shared" si="7"/>
        <v>-0.1732359636816806</v>
      </c>
      <c r="Z21" s="47"/>
      <c r="AA21" s="47">
        <f t="shared" si="8"/>
        <v>-0.1172</v>
      </c>
    </row>
    <row r="22" spans="1:27" s="28" customFormat="1" ht="19.5" customHeight="1">
      <c r="A22" s="24">
        <f t="shared" si="6"/>
        <v>11</v>
      </c>
      <c r="B22" s="23"/>
      <c r="C22" s="25">
        <v>1941</v>
      </c>
      <c r="D22" s="25"/>
      <c r="E22" s="41">
        <v>0.0204</v>
      </c>
      <c r="F22" s="42"/>
      <c r="G22" s="43">
        <f t="shared" si="0"/>
        <v>983.6448358036982</v>
      </c>
      <c r="H22" s="43"/>
      <c r="I22" s="43">
        <f t="shared" si="1"/>
        <v>-16.355164196301757</v>
      </c>
      <c r="J22" s="43"/>
      <c r="K22" s="44">
        <f t="shared" si="2"/>
        <v>19.400000000000002</v>
      </c>
      <c r="L22" s="44"/>
      <c r="M22" s="42">
        <f t="shared" si="3"/>
        <v>0.0030448358036982426</v>
      </c>
      <c r="N22" s="42"/>
      <c r="O22" s="42">
        <v>-0.3157</v>
      </c>
      <c r="P22" s="42"/>
      <c r="Q22" s="47">
        <f t="shared" si="4"/>
        <v>-0.3187448358036982</v>
      </c>
      <c r="R22" s="47"/>
      <c r="S22" s="47">
        <f t="shared" si="5"/>
        <v>-0.33609999999999995</v>
      </c>
      <c r="T22" s="23"/>
      <c r="W22" s="42">
        <v>-0.1159</v>
      </c>
      <c r="X22" s="42"/>
      <c r="Y22" s="47">
        <f t="shared" si="7"/>
        <v>-0.11894483580369825</v>
      </c>
      <c r="Z22" s="47"/>
      <c r="AA22" s="47">
        <f t="shared" si="8"/>
        <v>-0.1363</v>
      </c>
    </row>
    <row r="23" spans="1:27" s="28" customFormat="1" ht="19.5" customHeight="1">
      <c r="A23" s="24">
        <f t="shared" si="6"/>
        <v>12</v>
      </c>
      <c r="B23" s="23"/>
      <c r="C23" s="25">
        <v>1942</v>
      </c>
      <c r="D23" s="25"/>
      <c r="E23" s="41">
        <v>0.0246</v>
      </c>
      <c r="F23" s="42"/>
      <c r="G23" s="43">
        <f t="shared" si="0"/>
        <v>933.9678171945991</v>
      </c>
      <c r="H23" s="43"/>
      <c r="I23" s="43">
        <f t="shared" si="1"/>
        <v>-66.03218280540091</v>
      </c>
      <c r="J23" s="43"/>
      <c r="K23" s="44">
        <f t="shared" si="2"/>
        <v>20.400000000000002</v>
      </c>
      <c r="L23" s="44"/>
      <c r="M23" s="42">
        <f t="shared" si="3"/>
        <v>-0.045632182805400906</v>
      </c>
      <c r="N23" s="42"/>
      <c r="O23" s="42">
        <v>0.1539</v>
      </c>
      <c r="P23" s="42"/>
      <c r="Q23" s="47">
        <f t="shared" si="4"/>
        <v>0.19953218280540092</v>
      </c>
      <c r="R23" s="47"/>
      <c r="S23" s="47">
        <f t="shared" si="5"/>
        <v>0.1293</v>
      </c>
      <c r="T23" s="23"/>
      <c r="W23" s="42">
        <v>0.2034</v>
      </c>
      <c r="X23" s="42"/>
      <c r="Y23" s="47">
        <f t="shared" si="7"/>
        <v>0.2490321828054009</v>
      </c>
      <c r="Z23" s="47"/>
      <c r="AA23" s="47">
        <f t="shared" si="8"/>
        <v>0.1788</v>
      </c>
    </row>
    <row r="24" spans="1:27" s="28" customFormat="1" ht="19.5" customHeight="1">
      <c r="A24" s="24">
        <f t="shared" si="6"/>
        <v>13</v>
      </c>
      <c r="B24" s="23"/>
      <c r="C24" s="25">
        <v>1943</v>
      </c>
      <c r="D24" s="25"/>
      <c r="E24" s="41">
        <v>0.0248</v>
      </c>
      <c r="F24" s="42"/>
      <c r="G24" s="43">
        <f t="shared" si="0"/>
        <v>996.8614662660934</v>
      </c>
      <c r="H24" s="43"/>
      <c r="I24" s="43">
        <f t="shared" si="1"/>
        <v>-3.13853373390657</v>
      </c>
      <c r="J24" s="43"/>
      <c r="K24" s="44">
        <f t="shared" si="2"/>
        <v>24.6</v>
      </c>
      <c r="L24" s="44"/>
      <c r="M24" s="42">
        <f t="shared" si="3"/>
        <v>0.02146146626609343</v>
      </c>
      <c r="N24" s="42"/>
      <c r="O24" s="42">
        <v>0.4607</v>
      </c>
      <c r="P24" s="42"/>
      <c r="Q24" s="47">
        <f t="shared" si="4"/>
        <v>0.4392385337339066</v>
      </c>
      <c r="R24" s="47"/>
      <c r="S24" s="47">
        <f t="shared" si="5"/>
        <v>0.4359</v>
      </c>
      <c r="T24" s="23"/>
      <c r="W24" s="42">
        <v>0.259</v>
      </c>
      <c r="X24" s="42"/>
      <c r="Y24" s="47">
        <f t="shared" si="7"/>
        <v>0.23753853373390657</v>
      </c>
      <c r="Z24" s="47"/>
      <c r="AA24" s="47">
        <f t="shared" si="8"/>
        <v>0.23420000000000002</v>
      </c>
    </row>
    <row r="25" spans="1:27" s="28" customFormat="1" ht="19.5" customHeight="1">
      <c r="A25" s="24">
        <f t="shared" si="6"/>
        <v>14</v>
      </c>
      <c r="B25" s="23"/>
      <c r="C25" s="25">
        <v>1944</v>
      </c>
      <c r="D25" s="25"/>
      <c r="E25" s="41">
        <v>0.0246</v>
      </c>
      <c r="F25" s="42"/>
      <c r="G25" s="43">
        <f t="shared" si="0"/>
        <v>1003.1443896574001</v>
      </c>
      <c r="H25" s="43"/>
      <c r="I25" s="43">
        <f t="shared" si="1"/>
        <v>3.1443896574000973</v>
      </c>
      <c r="J25" s="43"/>
      <c r="K25" s="44">
        <f t="shared" si="2"/>
        <v>24.8</v>
      </c>
      <c r="L25" s="44"/>
      <c r="M25" s="42">
        <f t="shared" si="3"/>
        <v>0.027944389657400096</v>
      </c>
      <c r="N25" s="42"/>
      <c r="O25" s="42">
        <v>0.1803</v>
      </c>
      <c r="P25" s="42"/>
      <c r="Q25" s="47">
        <f t="shared" si="4"/>
        <v>0.1523556103425999</v>
      </c>
      <c r="R25" s="47"/>
      <c r="S25" s="47">
        <f t="shared" si="5"/>
        <v>0.15569999999999998</v>
      </c>
      <c r="T25" s="23"/>
      <c r="W25" s="42">
        <v>0.1975</v>
      </c>
      <c r="X25" s="42"/>
      <c r="Y25" s="47">
        <f t="shared" si="7"/>
        <v>0.16955561034259992</v>
      </c>
      <c r="Z25" s="47"/>
      <c r="AA25" s="47">
        <f t="shared" si="8"/>
        <v>0.1729</v>
      </c>
    </row>
    <row r="26" spans="1:27" s="28" customFormat="1" ht="19.5" customHeight="1">
      <c r="A26" s="24">
        <f t="shared" si="6"/>
        <v>15</v>
      </c>
      <c r="B26" s="23"/>
      <c r="C26" s="25">
        <v>1945</v>
      </c>
      <c r="D26" s="25"/>
      <c r="E26" s="41">
        <v>0.0199</v>
      </c>
      <c r="F26" s="42"/>
      <c r="G26" s="43">
        <f t="shared" si="0"/>
        <v>1077.2348175817795</v>
      </c>
      <c r="H26" s="43"/>
      <c r="I26" s="43">
        <f t="shared" si="1"/>
        <v>77.23481758177945</v>
      </c>
      <c r="J26" s="43"/>
      <c r="K26" s="44">
        <f t="shared" si="2"/>
        <v>24.6</v>
      </c>
      <c r="L26" s="44"/>
      <c r="M26" s="42">
        <f t="shared" si="3"/>
        <v>0.10183481758177945</v>
      </c>
      <c r="N26" s="42"/>
      <c r="O26" s="42">
        <v>0.5333</v>
      </c>
      <c r="P26" s="42"/>
      <c r="Q26" s="47">
        <f t="shared" si="4"/>
        <v>0.4314651824182205</v>
      </c>
      <c r="R26" s="47"/>
      <c r="S26" s="47">
        <f t="shared" si="5"/>
        <v>0.5134</v>
      </c>
      <c r="T26" s="23"/>
      <c r="W26" s="42">
        <v>0.3644</v>
      </c>
      <c r="X26" s="42"/>
      <c r="Y26" s="47">
        <f t="shared" si="7"/>
        <v>0.2625651824182206</v>
      </c>
      <c r="Z26" s="47"/>
      <c r="AA26" s="47">
        <f t="shared" si="8"/>
        <v>0.34450000000000003</v>
      </c>
    </row>
    <row r="27" spans="1:27" s="28" customFormat="1" ht="19.5" customHeight="1">
      <c r="A27" s="24">
        <f t="shared" si="6"/>
        <v>16</v>
      </c>
      <c r="B27" s="23"/>
      <c r="C27" s="25">
        <v>1946</v>
      </c>
      <c r="D27" s="25"/>
      <c r="E27" s="41">
        <v>0.0212</v>
      </c>
      <c r="F27" s="42"/>
      <c r="G27" s="43">
        <f t="shared" si="0"/>
        <v>978.898658976233</v>
      </c>
      <c r="H27" s="43"/>
      <c r="I27" s="43">
        <f t="shared" si="1"/>
        <v>-21.101341023766963</v>
      </c>
      <c r="J27" s="43"/>
      <c r="K27" s="44">
        <f t="shared" si="2"/>
        <v>19.900000000000002</v>
      </c>
      <c r="L27" s="44"/>
      <c r="M27" s="42">
        <f t="shared" si="3"/>
        <v>-0.0012013410237669622</v>
      </c>
      <c r="N27" s="42"/>
      <c r="O27" s="42">
        <v>0.0126</v>
      </c>
      <c r="P27" s="42"/>
      <c r="Q27" s="47">
        <f t="shared" si="4"/>
        <v>0.013801341023766962</v>
      </c>
      <c r="R27" s="47"/>
      <c r="S27" s="47">
        <f t="shared" si="5"/>
        <v>-0.0086</v>
      </c>
      <c r="T27" s="23"/>
      <c r="W27" s="42">
        <v>-0.0807</v>
      </c>
      <c r="X27" s="42"/>
      <c r="Y27" s="47">
        <f t="shared" si="7"/>
        <v>-0.07949865897623304</v>
      </c>
      <c r="Z27" s="47"/>
      <c r="AA27" s="47">
        <f t="shared" si="8"/>
        <v>-0.10189999999999999</v>
      </c>
    </row>
    <row r="28" spans="1:27" s="28" customFormat="1" ht="19.5" customHeight="1">
      <c r="A28" s="24">
        <f t="shared" si="6"/>
        <v>17</v>
      </c>
      <c r="B28" s="23"/>
      <c r="C28" s="25">
        <v>1947</v>
      </c>
      <c r="D28" s="25"/>
      <c r="E28" s="41">
        <v>0.0243</v>
      </c>
      <c r="F28" s="42"/>
      <c r="G28" s="43">
        <f t="shared" si="0"/>
        <v>951.1253578113387</v>
      </c>
      <c r="H28" s="43"/>
      <c r="I28" s="43">
        <f t="shared" si="1"/>
        <v>-48.874642188661255</v>
      </c>
      <c r="J28" s="43"/>
      <c r="K28" s="44">
        <f t="shared" si="2"/>
        <v>21.2</v>
      </c>
      <c r="L28" s="44"/>
      <c r="M28" s="42">
        <f t="shared" si="3"/>
        <v>-0.027674642188661256</v>
      </c>
      <c r="N28" s="42"/>
      <c r="O28" s="42">
        <v>-0.1316</v>
      </c>
      <c r="P28" s="42"/>
      <c r="Q28" s="47">
        <f t="shared" si="4"/>
        <v>-0.10392535781133874</v>
      </c>
      <c r="R28" s="47"/>
      <c r="S28" s="47">
        <f t="shared" si="5"/>
        <v>-0.15589999999999998</v>
      </c>
      <c r="T28" s="23"/>
      <c r="W28" s="42">
        <v>0.0571</v>
      </c>
      <c r="X28" s="42"/>
      <c r="Y28" s="47">
        <f t="shared" si="7"/>
        <v>0.08477464218866125</v>
      </c>
      <c r="Z28" s="47"/>
      <c r="AA28" s="47">
        <f t="shared" si="8"/>
        <v>0.032799999999999996</v>
      </c>
    </row>
    <row r="29" spans="1:27" s="28" customFormat="1" ht="19.5" customHeight="1">
      <c r="A29" s="24">
        <f t="shared" si="6"/>
        <v>18</v>
      </c>
      <c r="B29" s="23"/>
      <c r="C29" s="25">
        <v>1948</v>
      </c>
      <c r="D29" s="25"/>
      <c r="E29" s="41">
        <v>0.0237</v>
      </c>
      <c r="F29" s="42"/>
      <c r="G29" s="43">
        <f t="shared" si="0"/>
        <v>1009.5128034893494</v>
      </c>
      <c r="H29" s="43"/>
      <c r="I29" s="43">
        <f t="shared" si="1"/>
        <v>9.51280348934938</v>
      </c>
      <c r="J29" s="43"/>
      <c r="K29" s="44">
        <f t="shared" si="2"/>
        <v>24.299999999999997</v>
      </c>
      <c r="L29" s="44"/>
      <c r="M29" s="42">
        <f t="shared" si="3"/>
        <v>0.03381280348934938</v>
      </c>
      <c r="N29" s="42"/>
      <c r="O29" s="42">
        <v>0.0401</v>
      </c>
      <c r="P29" s="42"/>
      <c r="Q29" s="47">
        <f t="shared" si="4"/>
        <v>0.006287196510650614</v>
      </c>
      <c r="R29" s="47"/>
      <c r="S29" s="47">
        <f t="shared" si="5"/>
        <v>0.016399999999999998</v>
      </c>
      <c r="T29" s="23"/>
      <c r="W29" s="42">
        <v>0.055</v>
      </c>
      <c r="X29" s="42"/>
      <c r="Y29" s="47">
        <f t="shared" si="7"/>
        <v>0.021187196510650617</v>
      </c>
      <c r="Z29" s="47"/>
      <c r="AA29" s="47">
        <f t="shared" si="8"/>
        <v>0.0313</v>
      </c>
    </row>
    <row r="30" spans="1:27" s="28" customFormat="1" ht="19.5" customHeight="1">
      <c r="A30" s="24">
        <f t="shared" si="6"/>
        <v>19</v>
      </c>
      <c r="B30" s="23"/>
      <c r="C30" s="25">
        <v>1949</v>
      </c>
      <c r="D30" s="25"/>
      <c r="E30" s="41">
        <v>0.0209</v>
      </c>
      <c r="F30" s="42"/>
      <c r="G30" s="43">
        <f t="shared" si="0"/>
        <v>1045.5781408093503</v>
      </c>
      <c r="H30" s="43"/>
      <c r="I30" s="43">
        <f t="shared" si="1"/>
        <v>45.578140809350316</v>
      </c>
      <c r="J30" s="43"/>
      <c r="K30" s="44">
        <f t="shared" si="2"/>
        <v>23.7</v>
      </c>
      <c r="L30" s="44"/>
      <c r="M30" s="42">
        <f t="shared" si="3"/>
        <v>0.06927814080935032</v>
      </c>
      <c r="N30" s="42"/>
      <c r="O30" s="42">
        <v>0.3139</v>
      </c>
      <c r="P30" s="42"/>
      <c r="Q30" s="47">
        <f t="shared" si="4"/>
        <v>0.2446218591906497</v>
      </c>
      <c r="R30" s="47"/>
      <c r="S30" s="47">
        <f t="shared" si="5"/>
        <v>0.29300000000000004</v>
      </c>
      <c r="T30" s="23"/>
      <c r="W30" s="42">
        <v>0.1879</v>
      </c>
      <c r="X30" s="42"/>
      <c r="Y30" s="47">
        <f t="shared" si="7"/>
        <v>0.11862185919064969</v>
      </c>
      <c r="Z30" s="47"/>
      <c r="AA30" s="47">
        <f t="shared" si="8"/>
        <v>0.167</v>
      </c>
    </row>
    <row r="31" spans="1:27" s="28" customFormat="1" ht="19.5" customHeight="1">
      <c r="A31" s="24">
        <f t="shared" si="6"/>
        <v>20</v>
      </c>
      <c r="B31" s="23"/>
      <c r="C31" s="25">
        <v>1950</v>
      </c>
      <c r="D31" s="25"/>
      <c r="E31" s="41">
        <v>0.0224</v>
      </c>
      <c r="F31" s="42"/>
      <c r="G31" s="43">
        <f t="shared" si="0"/>
        <v>975.926184074564</v>
      </c>
      <c r="H31" s="43"/>
      <c r="I31" s="43">
        <f t="shared" si="1"/>
        <v>-24.07381592543595</v>
      </c>
      <c r="J31" s="43"/>
      <c r="K31" s="44">
        <f t="shared" si="2"/>
        <v>20.9</v>
      </c>
      <c r="L31" s="44"/>
      <c r="M31" s="42">
        <f t="shared" si="3"/>
        <v>-0.0031738159254359535</v>
      </c>
      <c r="N31" s="42"/>
      <c r="O31" s="42">
        <v>0.0325</v>
      </c>
      <c r="P31" s="42"/>
      <c r="Q31" s="47">
        <f t="shared" si="4"/>
        <v>0.035673815925435955</v>
      </c>
      <c r="R31" s="47"/>
      <c r="S31" s="47">
        <f t="shared" si="5"/>
        <v>0.010100000000000001</v>
      </c>
      <c r="T31" s="23"/>
      <c r="W31" s="42">
        <v>0.3171</v>
      </c>
      <c r="X31" s="42"/>
      <c r="Y31" s="47">
        <f t="shared" si="7"/>
        <v>0.32027381592543597</v>
      </c>
      <c r="Z31" s="47"/>
      <c r="AA31" s="47">
        <f t="shared" si="8"/>
        <v>0.2947</v>
      </c>
    </row>
    <row r="32" spans="1:27" s="28" customFormat="1" ht="19.5" customHeight="1">
      <c r="A32" s="24">
        <f t="shared" si="6"/>
        <v>21</v>
      </c>
      <c r="B32" s="23"/>
      <c r="C32" s="25">
        <v>1951</v>
      </c>
      <c r="D32" s="25"/>
      <c r="E32" s="41">
        <v>0.0269</v>
      </c>
      <c r="F32" s="42"/>
      <c r="G32" s="43">
        <f t="shared" si="0"/>
        <v>930.7455943738529</v>
      </c>
      <c r="H32" s="43"/>
      <c r="I32" s="43">
        <f t="shared" si="1"/>
        <v>-69.2544056261471</v>
      </c>
      <c r="J32" s="43"/>
      <c r="K32" s="44">
        <f t="shared" si="2"/>
        <v>22.4</v>
      </c>
      <c r="L32" s="44"/>
      <c r="M32" s="42">
        <f t="shared" si="3"/>
        <v>-0.046854405626147094</v>
      </c>
      <c r="N32" s="42"/>
      <c r="O32" s="42">
        <v>0.1863</v>
      </c>
      <c r="P32" s="42"/>
      <c r="Q32" s="47">
        <f t="shared" si="4"/>
        <v>0.2331544056261471</v>
      </c>
      <c r="R32" s="47"/>
      <c r="S32" s="47">
        <f t="shared" si="5"/>
        <v>0.1594</v>
      </c>
      <c r="T32" s="23"/>
      <c r="W32" s="42">
        <v>0.2402</v>
      </c>
      <c r="X32" s="42"/>
      <c r="Y32" s="47">
        <f t="shared" si="7"/>
        <v>0.2870544056261471</v>
      </c>
      <c r="Z32" s="47"/>
      <c r="AA32" s="47">
        <f t="shared" si="8"/>
        <v>0.2133</v>
      </c>
    </row>
    <row r="33" spans="1:27" s="28" customFormat="1" ht="19.5" customHeight="1">
      <c r="A33" s="24">
        <f t="shared" si="6"/>
        <v>22</v>
      </c>
      <c r="B33" s="23"/>
      <c r="C33" s="25">
        <v>1952</v>
      </c>
      <c r="D33" s="25"/>
      <c r="E33" s="41">
        <v>0.0279</v>
      </c>
      <c r="F33" s="42"/>
      <c r="G33" s="43">
        <f t="shared" si="0"/>
        <v>984.7513981612119</v>
      </c>
      <c r="H33" s="43"/>
      <c r="I33" s="43">
        <f t="shared" si="1"/>
        <v>-15.24860183878809</v>
      </c>
      <c r="J33" s="43"/>
      <c r="K33" s="44">
        <f t="shared" si="2"/>
        <v>26.9</v>
      </c>
      <c r="L33" s="44"/>
      <c r="M33" s="42">
        <f t="shared" si="3"/>
        <v>0.01165139816121191</v>
      </c>
      <c r="N33" s="42"/>
      <c r="O33" s="42">
        <v>0.1925</v>
      </c>
      <c r="P33" s="42"/>
      <c r="Q33" s="47">
        <f t="shared" si="4"/>
        <v>0.1808486018387881</v>
      </c>
      <c r="R33" s="47"/>
      <c r="S33" s="47">
        <f t="shared" si="5"/>
        <v>0.1646</v>
      </c>
      <c r="T33" s="23"/>
      <c r="W33" s="42">
        <v>0.1837</v>
      </c>
      <c r="X33" s="42"/>
      <c r="Y33" s="47">
        <f t="shared" si="7"/>
        <v>0.1720486018387881</v>
      </c>
      <c r="Z33" s="47"/>
      <c r="AA33" s="47">
        <f t="shared" si="8"/>
        <v>0.1558</v>
      </c>
    </row>
    <row r="34" spans="1:27" s="28" customFormat="1" ht="19.5" customHeight="1">
      <c r="A34" s="24">
        <f t="shared" si="6"/>
        <v>23</v>
      </c>
      <c r="B34" s="23"/>
      <c r="C34" s="25">
        <v>1953</v>
      </c>
      <c r="D34" s="25"/>
      <c r="E34" s="41">
        <v>0.0274</v>
      </c>
      <c r="F34" s="42"/>
      <c r="G34" s="43">
        <f t="shared" si="0"/>
        <v>1007.6595010822017</v>
      </c>
      <c r="H34" s="43"/>
      <c r="I34" s="43">
        <f t="shared" si="1"/>
        <v>7.6595010822017</v>
      </c>
      <c r="J34" s="43"/>
      <c r="K34" s="44">
        <f t="shared" si="2"/>
        <v>27.900000000000002</v>
      </c>
      <c r="L34" s="44"/>
      <c r="M34" s="42">
        <f t="shared" si="3"/>
        <v>0.035559501082201704</v>
      </c>
      <c r="N34" s="42"/>
      <c r="O34" s="42">
        <v>0.0785</v>
      </c>
      <c r="P34" s="42"/>
      <c r="Q34" s="47">
        <f t="shared" si="4"/>
        <v>0.042940498917798296</v>
      </c>
      <c r="R34" s="47"/>
      <c r="S34" s="47">
        <f t="shared" si="5"/>
        <v>0.0511</v>
      </c>
      <c r="T34" s="23"/>
      <c r="W34" s="42">
        <v>-0.0099</v>
      </c>
      <c r="X34" s="42"/>
      <c r="Y34" s="47">
        <f t="shared" si="7"/>
        <v>-0.0454595010822017</v>
      </c>
      <c r="Z34" s="47"/>
      <c r="AA34" s="47">
        <f t="shared" si="8"/>
        <v>-0.0373</v>
      </c>
    </row>
    <row r="35" spans="1:27" s="28" customFormat="1" ht="19.5" customHeight="1">
      <c r="A35" s="24">
        <f t="shared" si="6"/>
        <v>24</v>
      </c>
      <c r="B35" s="23"/>
      <c r="C35" s="25">
        <v>1954</v>
      </c>
      <c r="D35" s="25"/>
      <c r="E35" s="41">
        <v>0.0272</v>
      </c>
      <c r="F35" s="42"/>
      <c r="G35" s="43">
        <f t="shared" si="0"/>
        <v>1003.0694584824935</v>
      </c>
      <c r="H35" s="43"/>
      <c r="I35" s="43">
        <f t="shared" si="1"/>
        <v>3.0694584824934736</v>
      </c>
      <c r="J35" s="43"/>
      <c r="K35" s="44">
        <f t="shared" si="2"/>
        <v>27.400000000000002</v>
      </c>
      <c r="L35" s="44"/>
      <c r="M35" s="42">
        <f t="shared" si="3"/>
        <v>0.030469458482493474</v>
      </c>
      <c r="N35" s="42"/>
      <c r="O35" s="42">
        <v>0.2472</v>
      </c>
      <c r="P35" s="42"/>
      <c r="Q35" s="47">
        <f t="shared" si="4"/>
        <v>0.21673054151750654</v>
      </c>
      <c r="R35" s="47"/>
      <c r="S35" s="47">
        <f t="shared" si="5"/>
        <v>0.22</v>
      </c>
      <c r="T35" s="23"/>
      <c r="W35" s="42">
        <v>0.5262</v>
      </c>
      <c r="X35" s="42"/>
      <c r="Y35" s="47">
        <f t="shared" si="7"/>
        <v>0.4957305415175065</v>
      </c>
      <c r="Z35" s="47"/>
      <c r="AA35" s="47">
        <f t="shared" si="8"/>
        <v>0.499</v>
      </c>
    </row>
    <row r="36" spans="1:27" s="28" customFormat="1" ht="19.5" customHeight="1">
      <c r="A36" s="24">
        <f t="shared" si="6"/>
        <v>25</v>
      </c>
      <c r="B36" s="23"/>
      <c r="C36" s="25">
        <v>1955</v>
      </c>
      <c r="D36" s="25"/>
      <c r="E36" s="41">
        <v>0.0295</v>
      </c>
      <c r="F36" s="42"/>
      <c r="G36" s="43">
        <f t="shared" si="0"/>
        <v>965.4392640915378</v>
      </c>
      <c r="H36" s="43"/>
      <c r="I36" s="43">
        <f t="shared" si="1"/>
        <v>-34.56073590846222</v>
      </c>
      <c r="J36" s="43"/>
      <c r="K36" s="44">
        <f t="shared" si="2"/>
        <v>27.2</v>
      </c>
      <c r="L36" s="44"/>
      <c r="M36" s="42">
        <f t="shared" si="3"/>
        <v>-0.007360735908462219</v>
      </c>
      <c r="N36" s="42"/>
      <c r="O36" s="42">
        <v>0.1126</v>
      </c>
      <c r="P36" s="42"/>
      <c r="Q36" s="47">
        <f t="shared" si="4"/>
        <v>0.11996073590846222</v>
      </c>
      <c r="R36" s="47"/>
      <c r="S36" s="47">
        <f t="shared" si="5"/>
        <v>0.08310000000000001</v>
      </c>
      <c r="T36" s="23"/>
      <c r="W36" s="42">
        <v>0.3156</v>
      </c>
      <c r="X36" s="42"/>
      <c r="Y36" s="47">
        <f t="shared" si="7"/>
        <v>0.3229607359084622</v>
      </c>
      <c r="Z36" s="47"/>
      <c r="AA36" s="47">
        <f t="shared" si="8"/>
        <v>0.2861</v>
      </c>
    </row>
    <row r="37" spans="1:27" s="28" customFormat="1" ht="19.5" customHeight="1">
      <c r="A37" s="24">
        <f t="shared" si="6"/>
        <v>26</v>
      </c>
      <c r="B37" s="23"/>
      <c r="C37" s="25">
        <v>1956</v>
      </c>
      <c r="D37" s="25"/>
      <c r="E37" s="41">
        <v>0.0345</v>
      </c>
      <c r="F37" s="42"/>
      <c r="G37" s="43">
        <f t="shared" si="0"/>
        <v>928.1936062219479</v>
      </c>
      <c r="H37" s="43"/>
      <c r="I37" s="43">
        <f t="shared" si="1"/>
        <v>-71.8063937780521</v>
      </c>
      <c r="J37" s="43"/>
      <c r="K37" s="44">
        <f t="shared" si="2"/>
        <v>29.5</v>
      </c>
      <c r="L37" s="44"/>
      <c r="M37" s="42">
        <f t="shared" si="3"/>
        <v>-0.04230639377805209</v>
      </c>
      <c r="N37" s="42"/>
      <c r="O37" s="42">
        <v>0.0506</v>
      </c>
      <c r="P37" s="42"/>
      <c r="Q37" s="47">
        <f t="shared" si="4"/>
        <v>0.0929063937780521</v>
      </c>
      <c r="R37" s="47"/>
      <c r="S37" s="47">
        <f t="shared" si="5"/>
        <v>0.016099999999999996</v>
      </c>
      <c r="T37" s="23"/>
      <c r="W37" s="42">
        <v>0.0856</v>
      </c>
      <c r="X37" s="42"/>
      <c r="Y37" s="47">
        <f t="shared" si="7"/>
        <v>0.12790639377805207</v>
      </c>
      <c r="Z37" s="47"/>
      <c r="AA37" s="47">
        <f t="shared" si="8"/>
        <v>0.05109999999999999</v>
      </c>
    </row>
    <row r="38" spans="1:27" s="28" customFormat="1" ht="19.5" customHeight="1">
      <c r="A38" s="24">
        <f t="shared" si="6"/>
        <v>27</v>
      </c>
      <c r="B38" s="23"/>
      <c r="C38" s="25">
        <v>1957</v>
      </c>
      <c r="D38" s="25"/>
      <c r="E38" s="41">
        <v>0.0323</v>
      </c>
      <c r="F38" s="42"/>
      <c r="G38" s="43">
        <f t="shared" si="0"/>
        <v>1032.2269221102488</v>
      </c>
      <c r="H38" s="43"/>
      <c r="I38" s="43">
        <f t="shared" si="1"/>
        <v>32.22692211024878</v>
      </c>
      <c r="J38" s="43"/>
      <c r="K38" s="44">
        <f t="shared" si="2"/>
        <v>34.5</v>
      </c>
      <c r="L38" s="44"/>
      <c r="M38" s="42">
        <f t="shared" si="3"/>
        <v>0.06672692211024878</v>
      </c>
      <c r="N38" s="42"/>
      <c r="O38" s="42">
        <v>0.0636</v>
      </c>
      <c r="P38" s="42"/>
      <c r="Q38" s="47">
        <f t="shared" si="4"/>
        <v>-0.0031269221102487726</v>
      </c>
      <c r="R38" s="47"/>
      <c r="S38" s="47">
        <f t="shared" si="5"/>
        <v>0.0313</v>
      </c>
      <c r="T38" s="23"/>
      <c r="W38" s="42">
        <v>-0.1078</v>
      </c>
      <c r="X38" s="42"/>
      <c r="Y38" s="47">
        <f t="shared" si="7"/>
        <v>-0.17452692211024878</v>
      </c>
      <c r="Z38" s="47"/>
      <c r="AA38" s="47">
        <f t="shared" si="8"/>
        <v>-0.1401</v>
      </c>
    </row>
    <row r="39" spans="1:27" s="28" customFormat="1" ht="19.5" customHeight="1">
      <c r="A39" s="24">
        <f t="shared" si="6"/>
        <v>28</v>
      </c>
      <c r="B39" s="23"/>
      <c r="C39" s="25">
        <v>1958</v>
      </c>
      <c r="D39" s="25"/>
      <c r="E39" s="41">
        <v>0.0382</v>
      </c>
      <c r="F39" s="42"/>
      <c r="G39" s="43">
        <f t="shared" si="0"/>
        <v>918.0127841192823</v>
      </c>
      <c r="H39" s="43"/>
      <c r="I39" s="43">
        <f t="shared" si="1"/>
        <v>-81.98721588071771</v>
      </c>
      <c r="J39" s="43"/>
      <c r="K39" s="44">
        <f t="shared" si="2"/>
        <v>32.300000000000004</v>
      </c>
      <c r="L39" s="44"/>
      <c r="M39" s="42">
        <f t="shared" si="3"/>
        <v>-0.04968721588071771</v>
      </c>
      <c r="N39" s="42"/>
      <c r="O39" s="42">
        <v>0.407</v>
      </c>
      <c r="P39" s="42"/>
      <c r="Q39" s="47">
        <f t="shared" si="4"/>
        <v>0.4566872158807177</v>
      </c>
      <c r="R39" s="47"/>
      <c r="S39" s="47">
        <f t="shared" si="5"/>
        <v>0.36879999999999996</v>
      </c>
      <c r="T39" s="23"/>
      <c r="W39" s="42">
        <v>0.1336</v>
      </c>
      <c r="X39" s="42"/>
      <c r="Y39" s="47">
        <f t="shared" si="7"/>
        <v>0.1832872158807177</v>
      </c>
      <c r="Z39" s="47"/>
      <c r="AA39" s="47">
        <f t="shared" si="8"/>
        <v>0.0954</v>
      </c>
    </row>
    <row r="40" spans="1:27" s="28" customFormat="1" ht="19.5" customHeight="1">
      <c r="A40" s="24">
        <f t="shared" si="6"/>
        <v>29</v>
      </c>
      <c r="B40" s="23"/>
      <c r="C40" s="25">
        <v>1959</v>
      </c>
      <c r="D40" s="25"/>
      <c r="E40" s="41">
        <v>0.0447</v>
      </c>
      <c r="F40" s="42"/>
      <c r="G40" s="43">
        <f t="shared" si="0"/>
        <v>914.6511711275311</v>
      </c>
      <c r="H40" s="43"/>
      <c r="I40" s="43">
        <f t="shared" si="1"/>
        <v>-85.34882887246886</v>
      </c>
      <c r="J40" s="43"/>
      <c r="K40" s="44">
        <f t="shared" si="2"/>
        <v>38.199999999999996</v>
      </c>
      <c r="L40" s="44"/>
      <c r="M40" s="42">
        <f t="shared" si="3"/>
        <v>-0.047148828872468865</v>
      </c>
      <c r="N40" s="42"/>
      <c r="O40" s="42">
        <v>0.0749</v>
      </c>
      <c r="P40" s="42"/>
      <c r="Q40" s="47">
        <f t="shared" si="4"/>
        <v>0.12204882887246886</v>
      </c>
      <c r="R40" s="47"/>
      <c r="S40" s="47">
        <f t="shared" si="5"/>
        <v>0.030199999999999998</v>
      </c>
      <c r="T40" s="23"/>
      <c r="W40" s="42">
        <v>0.1196</v>
      </c>
      <c r="X40" s="42"/>
      <c r="Y40" s="47">
        <f t="shared" si="7"/>
        <v>0.16674882887246886</v>
      </c>
      <c r="Z40" s="47"/>
      <c r="AA40" s="47">
        <f t="shared" si="8"/>
        <v>0.0749</v>
      </c>
    </row>
    <row r="41" spans="1:27" s="28" customFormat="1" ht="19.5" customHeight="1">
      <c r="A41" s="24">
        <f t="shared" si="6"/>
        <v>30</v>
      </c>
      <c r="B41" s="23"/>
      <c r="C41" s="25">
        <v>1960</v>
      </c>
      <c r="D41" s="25"/>
      <c r="E41" s="41">
        <v>0.038</v>
      </c>
      <c r="F41" s="42"/>
      <c r="G41" s="43">
        <f t="shared" si="0"/>
        <v>1093.26880911929</v>
      </c>
      <c r="H41" s="43"/>
      <c r="I41" s="43">
        <f t="shared" si="1"/>
        <v>93.26880911928993</v>
      </c>
      <c r="J41" s="43"/>
      <c r="K41" s="44">
        <f t="shared" si="2"/>
        <v>44.699999999999996</v>
      </c>
      <c r="L41" s="44"/>
      <c r="M41" s="42">
        <f t="shared" si="3"/>
        <v>0.13796880911928994</v>
      </c>
      <c r="N41" s="42"/>
      <c r="O41" s="42">
        <v>0.2026</v>
      </c>
      <c r="P41" s="42"/>
      <c r="Q41" s="47">
        <f t="shared" si="4"/>
        <v>0.06463119088071007</v>
      </c>
      <c r="R41" s="47"/>
      <c r="S41" s="47">
        <f t="shared" si="5"/>
        <v>0.1646</v>
      </c>
      <c r="T41" s="23"/>
      <c r="W41" s="42">
        <v>0.0047</v>
      </c>
      <c r="X41" s="42"/>
      <c r="Y41" s="47">
        <f t="shared" si="7"/>
        <v>-0.13326880911928993</v>
      </c>
      <c r="Z41" s="47"/>
      <c r="AA41" s="47">
        <f t="shared" si="8"/>
        <v>-0.033299999999999996</v>
      </c>
    </row>
    <row r="42" spans="1:27" s="28" customFormat="1" ht="19.5" customHeight="1">
      <c r="A42" s="24">
        <f t="shared" si="6"/>
        <v>31</v>
      </c>
      <c r="B42" s="23"/>
      <c r="C42" s="25">
        <v>1961</v>
      </c>
      <c r="D42" s="25"/>
      <c r="E42" s="41">
        <v>0.0415</v>
      </c>
      <c r="F42" s="42"/>
      <c r="G42" s="43">
        <f t="shared" si="0"/>
        <v>952.7515891031878</v>
      </c>
      <c r="H42" s="43"/>
      <c r="I42" s="43">
        <f t="shared" si="1"/>
        <v>-47.248410896812175</v>
      </c>
      <c r="J42" s="43"/>
      <c r="K42" s="44">
        <f t="shared" si="2"/>
        <v>38</v>
      </c>
      <c r="L42" s="44"/>
      <c r="M42" s="42">
        <f t="shared" si="3"/>
        <v>-0.009248410896812179</v>
      </c>
      <c r="N42" s="42"/>
      <c r="O42" s="42">
        <v>0.2933</v>
      </c>
      <c r="P42" s="42"/>
      <c r="Q42" s="47">
        <f t="shared" si="4"/>
        <v>0.30254841089681217</v>
      </c>
      <c r="R42" s="47"/>
      <c r="S42" s="47">
        <f t="shared" si="5"/>
        <v>0.2518</v>
      </c>
      <c r="T42" s="23"/>
      <c r="W42" s="42">
        <v>0.2889</v>
      </c>
      <c r="X42" s="42"/>
      <c r="Y42" s="47">
        <f t="shared" si="7"/>
        <v>0.29814841089681215</v>
      </c>
      <c r="Z42" s="47"/>
      <c r="AA42" s="47">
        <f t="shared" si="8"/>
        <v>0.24739999999999998</v>
      </c>
    </row>
    <row r="43" spans="1:27" s="28" customFormat="1" ht="19.5" customHeight="1">
      <c r="A43" s="24">
        <f t="shared" si="6"/>
        <v>32</v>
      </c>
      <c r="B43" s="23"/>
      <c r="C43" s="25">
        <v>1962</v>
      </c>
      <c r="D43" s="25"/>
      <c r="E43" s="41">
        <v>0.0395</v>
      </c>
      <c r="F43" s="42"/>
      <c r="G43" s="43">
        <f t="shared" si="0"/>
        <v>1027.4758023602403</v>
      </c>
      <c r="H43" s="43"/>
      <c r="I43" s="43">
        <f t="shared" si="1"/>
        <v>27.475802360240323</v>
      </c>
      <c r="J43" s="43"/>
      <c r="K43" s="44">
        <f t="shared" si="2"/>
        <v>41.5</v>
      </c>
      <c r="L43" s="44"/>
      <c r="M43" s="42">
        <f t="shared" si="3"/>
        <v>0.06897580236024033</v>
      </c>
      <c r="N43" s="42"/>
      <c r="O43" s="42">
        <v>-0.0244</v>
      </c>
      <c r="P43" s="42"/>
      <c r="Q43" s="47">
        <f t="shared" si="4"/>
        <v>-0.09337580236024033</v>
      </c>
      <c r="R43" s="47"/>
      <c r="S43" s="47">
        <f t="shared" si="5"/>
        <v>-0.0639</v>
      </c>
      <c r="T43" s="23"/>
      <c r="W43" s="42">
        <v>-0.0873</v>
      </c>
      <c r="X43" s="42"/>
      <c r="Y43" s="47">
        <f t="shared" si="7"/>
        <v>-0.15627580236024033</v>
      </c>
      <c r="Z43" s="47"/>
      <c r="AA43" s="47">
        <f t="shared" si="8"/>
        <v>-0.1268</v>
      </c>
    </row>
    <row r="44" spans="1:27" s="28" customFormat="1" ht="19.5" customHeight="1">
      <c r="A44" s="24">
        <f t="shared" si="6"/>
        <v>33</v>
      </c>
      <c r="B44" s="23"/>
      <c r="C44" s="25">
        <v>1963</v>
      </c>
      <c r="D44" s="25"/>
      <c r="E44" s="41">
        <v>0.0417</v>
      </c>
      <c r="F44" s="42"/>
      <c r="G44" s="43">
        <f t="shared" si="0"/>
        <v>970.3527040818296</v>
      </c>
      <c r="H44" s="43"/>
      <c r="I44" s="43">
        <f t="shared" si="1"/>
        <v>-29.647295918170357</v>
      </c>
      <c r="J44" s="43"/>
      <c r="K44" s="44">
        <f t="shared" si="2"/>
        <v>39.5</v>
      </c>
      <c r="L44" s="44"/>
      <c r="M44" s="42">
        <f t="shared" si="3"/>
        <v>0.009852704081829644</v>
      </c>
      <c r="N44" s="42"/>
      <c r="O44" s="42">
        <v>0.1236</v>
      </c>
      <c r="P44" s="42"/>
      <c r="Q44" s="47">
        <f t="shared" si="4"/>
        <v>0.11374729591817036</v>
      </c>
      <c r="R44" s="47"/>
      <c r="S44" s="47">
        <f t="shared" si="5"/>
        <v>0.0819</v>
      </c>
      <c r="T44" s="23"/>
      <c r="W44" s="42">
        <v>0.228</v>
      </c>
      <c r="X44" s="42"/>
      <c r="Y44" s="47">
        <f t="shared" si="7"/>
        <v>0.21814729591817036</v>
      </c>
      <c r="Z44" s="47"/>
      <c r="AA44" s="47">
        <f t="shared" si="8"/>
        <v>0.18630000000000002</v>
      </c>
    </row>
    <row r="45" spans="1:27" s="28" customFormat="1" ht="19.5" customHeight="1">
      <c r="A45" s="24">
        <f t="shared" si="6"/>
        <v>34</v>
      </c>
      <c r="B45" s="23"/>
      <c r="C45" s="25">
        <v>1964</v>
      </c>
      <c r="D45" s="25"/>
      <c r="E45" s="41">
        <v>0.0423</v>
      </c>
      <c r="F45" s="42"/>
      <c r="G45" s="43">
        <f t="shared" si="0"/>
        <v>991.956463109689</v>
      </c>
      <c r="H45" s="43"/>
      <c r="I45" s="43">
        <f t="shared" si="1"/>
        <v>-8.043536890310975</v>
      </c>
      <c r="J45" s="43"/>
      <c r="K45" s="44">
        <f t="shared" si="2"/>
        <v>41.7</v>
      </c>
      <c r="L45" s="44"/>
      <c r="M45" s="42">
        <f t="shared" si="3"/>
        <v>0.033656463109689026</v>
      </c>
      <c r="N45" s="42"/>
      <c r="O45" s="42">
        <v>0.1591</v>
      </c>
      <c r="P45" s="42"/>
      <c r="Q45" s="47">
        <f t="shared" si="4"/>
        <v>0.12544353689031096</v>
      </c>
      <c r="R45" s="47"/>
      <c r="S45" s="47">
        <f t="shared" si="5"/>
        <v>0.11679999999999999</v>
      </c>
      <c r="T45" s="23"/>
      <c r="W45" s="42">
        <v>0.1648</v>
      </c>
      <c r="X45" s="42"/>
      <c r="Y45" s="47">
        <f t="shared" si="7"/>
        <v>0.13114353689031097</v>
      </c>
      <c r="Z45" s="47"/>
      <c r="AA45" s="47">
        <f t="shared" si="8"/>
        <v>0.1225</v>
      </c>
    </row>
    <row r="46" spans="1:27" s="28" customFormat="1" ht="19.5" customHeight="1">
      <c r="A46" s="24">
        <f t="shared" si="6"/>
        <v>35</v>
      </c>
      <c r="B46" s="23"/>
      <c r="C46" s="25">
        <v>1965</v>
      </c>
      <c r="D46" s="25"/>
      <c r="E46" s="41">
        <v>0.045</v>
      </c>
      <c r="F46" s="42"/>
      <c r="G46" s="43">
        <f t="shared" si="0"/>
        <v>964.6387450222414</v>
      </c>
      <c r="H46" s="43"/>
      <c r="I46" s="43">
        <f t="shared" si="1"/>
        <v>-35.36125497775856</v>
      </c>
      <c r="J46" s="43"/>
      <c r="K46" s="44">
        <f t="shared" si="2"/>
        <v>42.3</v>
      </c>
      <c r="L46" s="44"/>
      <c r="M46" s="42">
        <f t="shared" si="3"/>
        <v>0.006938745022241434</v>
      </c>
      <c r="N46" s="42"/>
      <c r="O46" s="42">
        <v>0.0467</v>
      </c>
      <c r="P46" s="42"/>
      <c r="Q46" s="47">
        <f t="shared" si="4"/>
        <v>0.039761254977758564</v>
      </c>
      <c r="R46" s="47"/>
      <c r="S46" s="47">
        <f t="shared" si="5"/>
        <v>0.0017000000000000001</v>
      </c>
      <c r="T46" s="23"/>
      <c r="W46" s="42">
        <v>0.1245</v>
      </c>
      <c r="X46" s="42"/>
      <c r="Y46" s="47">
        <f t="shared" si="7"/>
        <v>0.11756125497775857</v>
      </c>
      <c r="Z46" s="47"/>
      <c r="AA46" s="47">
        <f t="shared" si="8"/>
        <v>0.0795</v>
      </c>
    </row>
    <row r="47" spans="1:27" s="28" customFormat="1" ht="19.5" customHeight="1">
      <c r="A47" s="24">
        <f t="shared" si="6"/>
        <v>36</v>
      </c>
      <c r="B47" s="23"/>
      <c r="C47" s="25">
        <v>1966</v>
      </c>
      <c r="D47" s="25"/>
      <c r="E47" s="41">
        <v>0.0455</v>
      </c>
      <c r="F47" s="42"/>
      <c r="G47" s="43">
        <f t="shared" si="0"/>
        <v>993.4796672072898</v>
      </c>
      <c r="H47" s="43"/>
      <c r="I47" s="43">
        <f t="shared" si="1"/>
        <v>-6.520332792710178</v>
      </c>
      <c r="J47" s="43"/>
      <c r="K47" s="44">
        <f t="shared" si="2"/>
        <v>45</v>
      </c>
      <c r="L47" s="44"/>
      <c r="M47" s="42">
        <f t="shared" si="3"/>
        <v>0.03847966720728982</v>
      </c>
      <c r="N47" s="42"/>
      <c r="O47" s="42">
        <v>-0.0448</v>
      </c>
      <c r="P47" s="42"/>
      <c r="Q47" s="47">
        <f t="shared" si="4"/>
        <v>-0.08327966720728983</v>
      </c>
      <c r="R47" s="47"/>
      <c r="S47" s="47">
        <f t="shared" si="5"/>
        <v>-0.09029999999999999</v>
      </c>
      <c r="T47" s="23"/>
      <c r="W47" s="42">
        <v>-0.1006</v>
      </c>
      <c r="X47" s="42"/>
      <c r="Y47" s="47">
        <f t="shared" si="7"/>
        <v>-0.13907966720728981</v>
      </c>
      <c r="Z47" s="47"/>
      <c r="AA47" s="47">
        <f t="shared" si="8"/>
        <v>-0.1461</v>
      </c>
    </row>
    <row r="48" spans="1:27" s="28" customFormat="1" ht="19.5" customHeight="1">
      <c r="A48" s="24">
        <f t="shared" si="6"/>
        <v>37</v>
      </c>
      <c r="B48" s="23"/>
      <c r="C48" s="25">
        <v>1967</v>
      </c>
      <c r="D48" s="25"/>
      <c r="E48" s="41">
        <v>0.0556</v>
      </c>
      <c r="F48" s="42"/>
      <c r="G48" s="43">
        <f t="shared" si="0"/>
        <v>879.0052737737292</v>
      </c>
      <c r="H48" s="43"/>
      <c r="I48" s="43">
        <f t="shared" si="1"/>
        <v>-120.99472622627081</v>
      </c>
      <c r="J48" s="43"/>
      <c r="K48" s="44">
        <f t="shared" si="2"/>
        <v>45.5</v>
      </c>
      <c r="L48" s="44"/>
      <c r="M48" s="42">
        <f t="shared" si="3"/>
        <v>-0.07549472622627082</v>
      </c>
      <c r="N48" s="42"/>
      <c r="O48" s="42">
        <v>-0.0063</v>
      </c>
      <c r="P48" s="42"/>
      <c r="Q48" s="47">
        <f t="shared" si="4"/>
        <v>0.06919472622627082</v>
      </c>
      <c r="R48" s="47"/>
      <c r="S48" s="47">
        <f t="shared" si="5"/>
        <v>-0.0619</v>
      </c>
      <c r="T48" s="23"/>
      <c r="W48" s="42">
        <v>0.2398</v>
      </c>
      <c r="X48" s="42"/>
      <c r="Y48" s="47">
        <f t="shared" si="7"/>
        <v>0.31529472622627086</v>
      </c>
      <c r="Z48" s="47"/>
      <c r="AA48" s="47">
        <f t="shared" si="8"/>
        <v>0.18420000000000003</v>
      </c>
    </row>
    <row r="49" spans="1:27" s="28" customFormat="1" ht="19.5" customHeight="1">
      <c r="A49" s="24">
        <f t="shared" si="6"/>
        <v>38</v>
      </c>
      <c r="B49" s="23"/>
      <c r="C49" s="25">
        <v>1968</v>
      </c>
      <c r="D49" s="25"/>
      <c r="E49" s="41">
        <v>0.0598</v>
      </c>
      <c r="F49" s="42"/>
      <c r="G49" s="43">
        <f t="shared" si="0"/>
        <v>951.3804155009877</v>
      </c>
      <c r="H49" s="43"/>
      <c r="I49" s="43">
        <f t="shared" si="1"/>
        <v>-48.61958449901226</v>
      </c>
      <c r="J49" s="43"/>
      <c r="K49" s="44">
        <f t="shared" si="2"/>
        <v>55.599999999999994</v>
      </c>
      <c r="L49" s="44"/>
      <c r="M49" s="42">
        <f t="shared" si="3"/>
        <v>0.006980415500987734</v>
      </c>
      <c r="N49" s="42"/>
      <c r="O49" s="42">
        <v>0.1032</v>
      </c>
      <c r="P49" s="42"/>
      <c r="Q49" s="47">
        <f t="shared" si="4"/>
        <v>0.09621958449901227</v>
      </c>
      <c r="R49" s="47"/>
      <c r="S49" s="47">
        <f t="shared" si="5"/>
        <v>0.0434</v>
      </c>
      <c r="T49" s="23"/>
      <c r="W49" s="42">
        <v>0.1108</v>
      </c>
      <c r="X49" s="42"/>
      <c r="Y49" s="47">
        <f t="shared" si="7"/>
        <v>0.10381958449901227</v>
      </c>
      <c r="Z49" s="47"/>
      <c r="AA49" s="47">
        <f t="shared" si="8"/>
        <v>0.051</v>
      </c>
    </row>
    <row r="50" spans="1:27" s="28" customFormat="1" ht="19.5" customHeight="1">
      <c r="A50" s="24">
        <f t="shared" si="6"/>
        <v>39</v>
      </c>
      <c r="B50" s="23"/>
      <c r="C50" s="25">
        <v>1969</v>
      </c>
      <c r="D50" s="25"/>
      <c r="E50" s="41">
        <v>0.0687</v>
      </c>
      <c r="F50" s="42"/>
      <c r="G50" s="43">
        <f t="shared" si="0"/>
        <v>904.0043269848788</v>
      </c>
      <c r="H50" s="43"/>
      <c r="I50" s="43">
        <f t="shared" si="1"/>
        <v>-95.99567301512116</v>
      </c>
      <c r="J50" s="43"/>
      <c r="K50" s="44">
        <f t="shared" si="2"/>
        <v>59.8</v>
      </c>
      <c r="L50" s="44"/>
      <c r="M50" s="42">
        <f t="shared" si="3"/>
        <v>-0.03619567301512116</v>
      </c>
      <c r="N50" s="42"/>
      <c r="O50" s="42">
        <v>-0.1542</v>
      </c>
      <c r="P50" s="42"/>
      <c r="Q50" s="47">
        <f t="shared" si="4"/>
        <v>-0.11800432698487884</v>
      </c>
      <c r="R50" s="47"/>
      <c r="S50" s="47">
        <f t="shared" si="5"/>
        <v>-0.2229</v>
      </c>
      <c r="T50" s="23"/>
      <c r="W50" s="42">
        <v>-0.085</v>
      </c>
      <c r="X50" s="42"/>
      <c r="Y50" s="47">
        <f t="shared" si="7"/>
        <v>-0.04880432698487885</v>
      </c>
      <c r="Z50" s="47"/>
      <c r="AA50" s="47">
        <f t="shared" si="8"/>
        <v>-0.1537</v>
      </c>
    </row>
    <row r="51" spans="1:27" s="28" customFormat="1" ht="19.5" customHeight="1">
      <c r="A51" s="24">
        <f t="shared" si="6"/>
        <v>40</v>
      </c>
      <c r="B51" s="23"/>
      <c r="C51" s="25">
        <v>1970</v>
      </c>
      <c r="D51" s="25"/>
      <c r="E51" s="41">
        <v>0.0648</v>
      </c>
      <c r="F51" s="42"/>
      <c r="G51" s="43">
        <f t="shared" si="0"/>
        <v>1043.3751057267143</v>
      </c>
      <c r="H51" s="43"/>
      <c r="I51" s="43">
        <f t="shared" si="1"/>
        <v>43.37510572671431</v>
      </c>
      <c r="J51" s="43"/>
      <c r="K51" s="44">
        <f t="shared" si="2"/>
        <v>68.7</v>
      </c>
      <c r="L51" s="44"/>
      <c r="M51" s="42">
        <f t="shared" si="3"/>
        <v>0.11207510572671431</v>
      </c>
      <c r="N51" s="42"/>
      <c r="O51" s="42">
        <v>0.1656</v>
      </c>
      <c r="P51" s="42"/>
      <c r="Q51" s="47">
        <f t="shared" si="4"/>
        <v>0.05352489427328569</v>
      </c>
      <c r="R51" s="47"/>
      <c r="S51" s="47">
        <f t="shared" si="5"/>
        <v>0.1008</v>
      </c>
      <c r="T51" s="23"/>
      <c r="W51" s="42">
        <v>0.0401</v>
      </c>
      <c r="X51" s="42"/>
      <c r="Y51" s="47">
        <f t="shared" si="7"/>
        <v>-0.07197510572671431</v>
      </c>
      <c r="Z51" s="47"/>
      <c r="AA51" s="47">
        <f t="shared" si="8"/>
        <v>-0.0247</v>
      </c>
    </row>
    <row r="52" spans="1:27" s="28" customFormat="1" ht="19.5" customHeight="1">
      <c r="A52" s="24">
        <f t="shared" si="6"/>
        <v>41</v>
      </c>
      <c r="B52" s="23"/>
      <c r="C52" s="25">
        <v>1971</v>
      </c>
      <c r="D52" s="25"/>
      <c r="E52" s="41">
        <v>0.0597</v>
      </c>
      <c r="F52" s="42"/>
      <c r="G52" s="43">
        <f t="shared" si="0"/>
        <v>1059.0858534353497</v>
      </c>
      <c r="H52" s="43"/>
      <c r="I52" s="43">
        <f t="shared" si="1"/>
        <v>59.08585343534969</v>
      </c>
      <c r="J52" s="43"/>
      <c r="K52" s="44">
        <f t="shared" si="2"/>
        <v>64.8</v>
      </c>
      <c r="L52" s="44"/>
      <c r="M52" s="42">
        <f t="shared" si="3"/>
        <v>0.12388585343534969</v>
      </c>
      <c r="N52" s="42"/>
      <c r="O52" s="42">
        <v>0.0241</v>
      </c>
      <c r="P52" s="42"/>
      <c r="Q52" s="47">
        <f t="shared" si="4"/>
        <v>-0.0997858534353497</v>
      </c>
      <c r="R52" s="47"/>
      <c r="S52" s="47">
        <f t="shared" si="5"/>
        <v>-0.03560000000000001</v>
      </c>
      <c r="T52" s="23"/>
      <c r="W52" s="42">
        <v>0.1431</v>
      </c>
      <c r="X52" s="42"/>
      <c r="Y52" s="47">
        <f t="shared" si="7"/>
        <v>0.019214146564650314</v>
      </c>
      <c r="Z52" s="47"/>
      <c r="AA52" s="47">
        <f t="shared" si="8"/>
        <v>0.0834</v>
      </c>
    </row>
    <row r="53" spans="1:27" s="28" customFormat="1" ht="19.5" customHeight="1">
      <c r="A53" s="24">
        <f t="shared" si="6"/>
        <v>42</v>
      </c>
      <c r="B53" s="23"/>
      <c r="C53" s="25">
        <v>1972</v>
      </c>
      <c r="D53" s="25"/>
      <c r="E53" s="41">
        <v>0.0599</v>
      </c>
      <c r="F53" s="42"/>
      <c r="G53" s="43">
        <f t="shared" si="0"/>
        <v>997.6866533874608</v>
      </c>
      <c r="H53" s="43"/>
      <c r="I53" s="43">
        <f t="shared" si="1"/>
        <v>-2.313346612539249</v>
      </c>
      <c r="J53" s="43"/>
      <c r="K53" s="44">
        <f t="shared" si="2"/>
        <v>59.7</v>
      </c>
      <c r="L53" s="44"/>
      <c r="M53" s="42">
        <f t="shared" si="3"/>
        <v>0.057386653387460754</v>
      </c>
      <c r="N53" s="42"/>
      <c r="O53" s="42">
        <v>0.0815</v>
      </c>
      <c r="P53" s="42"/>
      <c r="Q53" s="47">
        <f t="shared" si="4"/>
        <v>0.02411334661253925</v>
      </c>
      <c r="R53" s="47"/>
      <c r="S53" s="47">
        <f t="shared" si="5"/>
        <v>0.0216</v>
      </c>
      <c r="T53" s="23"/>
      <c r="W53" s="42">
        <v>0.1898</v>
      </c>
      <c r="X53" s="42"/>
      <c r="Y53" s="47">
        <f t="shared" si="7"/>
        <v>0.13241334661253923</v>
      </c>
      <c r="Z53" s="47"/>
      <c r="AA53" s="47">
        <f t="shared" si="8"/>
        <v>0.1299</v>
      </c>
    </row>
    <row r="54" spans="1:27" s="28" customFormat="1" ht="19.5" customHeight="1">
      <c r="A54" s="24">
        <f t="shared" si="6"/>
        <v>43</v>
      </c>
      <c r="B54" s="23"/>
      <c r="C54" s="25">
        <v>1973</v>
      </c>
      <c r="D54" s="25"/>
      <c r="E54" s="41">
        <v>0.0726</v>
      </c>
      <c r="F54" s="42"/>
      <c r="G54" s="43">
        <f t="shared" si="0"/>
        <v>867.0880119323884</v>
      </c>
      <c r="H54" s="43"/>
      <c r="I54" s="43">
        <f t="shared" si="1"/>
        <v>-132.91198806761156</v>
      </c>
      <c r="J54" s="43"/>
      <c r="K54" s="44">
        <f t="shared" si="2"/>
        <v>59.9</v>
      </c>
      <c r="L54" s="44"/>
      <c r="M54" s="42">
        <f t="shared" si="3"/>
        <v>-0.07301198806761156</v>
      </c>
      <c r="N54" s="42"/>
      <c r="O54" s="42">
        <v>-0.1807</v>
      </c>
      <c r="P54" s="42"/>
      <c r="Q54" s="47">
        <f t="shared" si="4"/>
        <v>-0.10768801193238844</v>
      </c>
      <c r="R54" s="47"/>
      <c r="S54" s="47">
        <f t="shared" si="5"/>
        <v>-0.25329999999999997</v>
      </c>
      <c r="T54" s="23"/>
      <c r="W54" s="42">
        <v>-0.1466</v>
      </c>
      <c r="X54" s="42"/>
      <c r="Y54" s="47">
        <f t="shared" si="7"/>
        <v>-0.07358801193238845</v>
      </c>
      <c r="Z54" s="47"/>
      <c r="AA54" s="47">
        <f t="shared" si="8"/>
        <v>-0.2192</v>
      </c>
    </row>
    <row r="55" spans="1:27" s="28" customFormat="1" ht="19.5" customHeight="1">
      <c r="A55" s="24">
        <f t="shared" si="6"/>
        <v>44</v>
      </c>
      <c r="B55" s="23"/>
      <c r="C55" s="25">
        <v>1974</v>
      </c>
      <c r="D55" s="25"/>
      <c r="E55" s="41">
        <v>0.076</v>
      </c>
      <c r="F55" s="42"/>
      <c r="G55" s="43">
        <f t="shared" si="0"/>
        <v>965.3271707828238</v>
      </c>
      <c r="H55" s="43"/>
      <c r="I55" s="43">
        <f t="shared" si="1"/>
        <v>-34.67282921717617</v>
      </c>
      <c r="J55" s="43"/>
      <c r="K55" s="44">
        <f t="shared" si="2"/>
        <v>72.6</v>
      </c>
      <c r="L55" s="44"/>
      <c r="M55" s="42">
        <f t="shared" si="3"/>
        <v>0.03792717078282382</v>
      </c>
      <c r="N55" s="42"/>
      <c r="O55" s="42">
        <v>-0.2155</v>
      </c>
      <c r="P55" s="42"/>
      <c r="Q55" s="47">
        <f t="shared" si="4"/>
        <v>-0.25342717078282384</v>
      </c>
      <c r="R55" s="47"/>
      <c r="S55" s="47">
        <f t="shared" si="5"/>
        <v>-0.2915</v>
      </c>
      <c r="T55" s="23"/>
      <c r="W55" s="42">
        <v>-0.2647</v>
      </c>
      <c r="X55" s="42"/>
      <c r="Y55" s="47">
        <f t="shared" si="7"/>
        <v>-0.3026271707828238</v>
      </c>
      <c r="Z55" s="47"/>
      <c r="AA55" s="47">
        <f t="shared" si="8"/>
        <v>-0.3407</v>
      </c>
    </row>
    <row r="56" spans="1:27" s="28" customFormat="1" ht="19.5" customHeight="1">
      <c r="A56" s="24">
        <f t="shared" si="6"/>
        <v>45</v>
      </c>
      <c r="B56" s="23"/>
      <c r="C56" s="25">
        <v>1975</v>
      </c>
      <c r="D56" s="25"/>
      <c r="E56" s="41">
        <v>0.0805</v>
      </c>
      <c r="F56" s="42"/>
      <c r="G56" s="43">
        <f t="shared" si="0"/>
        <v>955.6314591025625</v>
      </c>
      <c r="H56" s="43"/>
      <c r="I56" s="43">
        <f t="shared" si="1"/>
        <v>-44.36854089743747</v>
      </c>
      <c r="J56" s="43"/>
      <c r="K56" s="44">
        <f t="shared" si="2"/>
        <v>76</v>
      </c>
      <c r="L56" s="44"/>
      <c r="M56" s="42">
        <f t="shared" si="3"/>
        <v>0.03163145910256253</v>
      </c>
      <c r="N56" s="42"/>
      <c r="O56" s="42">
        <v>0.4449</v>
      </c>
      <c r="P56" s="42"/>
      <c r="Q56" s="47">
        <f t="shared" si="4"/>
        <v>0.4132685408974375</v>
      </c>
      <c r="R56" s="47"/>
      <c r="S56" s="47">
        <f t="shared" si="5"/>
        <v>0.3644</v>
      </c>
      <c r="T56" s="23"/>
      <c r="W56" s="42">
        <v>0.372</v>
      </c>
      <c r="X56" s="42"/>
      <c r="Y56" s="47">
        <f t="shared" si="7"/>
        <v>0.34036854089743745</v>
      </c>
      <c r="Z56" s="47"/>
      <c r="AA56" s="47">
        <f t="shared" si="8"/>
        <v>0.2915</v>
      </c>
    </row>
    <row r="57" spans="1:27" s="28" customFormat="1" ht="19.5" customHeight="1">
      <c r="A57" s="24">
        <f t="shared" si="6"/>
        <v>46</v>
      </c>
      <c r="B57" s="23"/>
      <c r="C57" s="25">
        <v>1976</v>
      </c>
      <c r="D57" s="25"/>
      <c r="E57" s="41">
        <v>0.0721</v>
      </c>
      <c r="F57" s="42"/>
      <c r="G57" s="43">
        <f t="shared" si="0"/>
        <v>1088.2485461711258</v>
      </c>
      <c r="H57" s="43"/>
      <c r="I57" s="43">
        <f t="shared" si="1"/>
        <v>88.24854617112578</v>
      </c>
      <c r="J57" s="43"/>
      <c r="K57" s="44">
        <f t="shared" si="2"/>
        <v>80.5</v>
      </c>
      <c r="L57" s="44"/>
      <c r="M57" s="42">
        <f t="shared" si="3"/>
        <v>0.16874854617112578</v>
      </c>
      <c r="N57" s="42"/>
      <c r="O57" s="42">
        <v>0.3181</v>
      </c>
      <c r="P57" s="42"/>
      <c r="Q57" s="47">
        <f t="shared" si="4"/>
        <v>0.14935145382887421</v>
      </c>
      <c r="R57" s="47"/>
      <c r="S57" s="47">
        <f t="shared" si="5"/>
        <v>0.246</v>
      </c>
      <c r="T57" s="23"/>
      <c r="W57" s="42">
        <v>0.2384</v>
      </c>
      <c r="X57" s="42"/>
      <c r="Y57" s="47">
        <f t="shared" si="7"/>
        <v>0.06965145382887422</v>
      </c>
      <c r="Z57" s="47"/>
      <c r="AA57" s="47">
        <f t="shared" si="8"/>
        <v>0.1663</v>
      </c>
    </row>
    <row r="58" spans="1:27" s="28" customFormat="1" ht="19.5" customHeight="1">
      <c r="A58" s="24">
        <f t="shared" si="6"/>
        <v>47</v>
      </c>
      <c r="B58" s="23"/>
      <c r="C58" s="25">
        <v>1977</v>
      </c>
      <c r="D58" s="25"/>
      <c r="E58" s="41">
        <v>0.0803</v>
      </c>
      <c r="F58" s="42"/>
      <c r="G58" s="43">
        <f t="shared" si="0"/>
        <v>919.0304553938088</v>
      </c>
      <c r="H58" s="43"/>
      <c r="I58" s="43">
        <f t="shared" si="1"/>
        <v>-80.96954460619122</v>
      </c>
      <c r="J58" s="43"/>
      <c r="K58" s="44">
        <f t="shared" si="2"/>
        <v>72.1</v>
      </c>
      <c r="L58" s="44"/>
      <c r="M58" s="42">
        <f t="shared" si="3"/>
        <v>-0.00886954460619123</v>
      </c>
      <c r="N58" s="42"/>
      <c r="O58" s="42">
        <v>0.0864</v>
      </c>
      <c r="P58" s="42"/>
      <c r="Q58" s="47">
        <f t="shared" si="4"/>
        <v>0.09526954460619123</v>
      </c>
      <c r="R58" s="47"/>
      <c r="S58" s="47">
        <f t="shared" si="5"/>
        <v>0.006100000000000008</v>
      </c>
      <c r="T58" s="23"/>
      <c r="W58" s="42">
        <v>-0.0718</v>
      </c>
      <c r="X58" s="42"/>
      <c r="Y58" s="47">
        <f t="shared" si="7"/>
        <v>-0.06293045539380877</v>
      </c>
      <c r="Z58" s="47"/>
      <c r="AA58" s="47">
        <f t="shared" si="8"/>
        <v>-0.1521</v>
      </c>
    </row>
    <row r="59" spans="1:27" s="28" customFormat="1" ht="19.5" customHeight="1">
      <c r="A59" s="24">
        <f t="shared" si="6"/>
        <v>48</v>
      </c>
      <c r="B59" s="23"/>
      <c r="C59" s="25">
        <v>1978</v>
      </c>
      <c r="D59" s="25"/>
      <c r="E59" s="41">
        <v>0.0898</v>
      </c>
      <c r="F59" s="42"/>
      <c r="G59" s="43">
        <f t="shared" si="0"/>
        <v>912.4675600683909</v>
      </c>
      <c r="H59" s="43"/>
      <c r="I59" s="43">
        <f t="shared" si="1"/>
        <v>-87.53243993160913</v>
      </c>
      <c r="J59" s="43"/>
      <c r="K59" s="44">
        <f t="shared" si="2"/>
        <v>80.3</v>
      </c>
      <c r="L59" s="44"/>
      <c r="M59" s="42">
        <f t="shared" si="3"/>
        <v>-0.00723243993160913</v>
      </c>
      <c r="N59" s="42"/>
      <c r="O59" s="42">
        <v>-0.0371</v>
      </c>
      <c r="P59" s="42"/>
      <c r="Q59" s="47">
        <f t="shared" si="4"/>
        <v>-0.02986756006839087</v>
      </c>
      <c r="R59" s="47"/>
      <c r="S59" s="47">
        <f t="shared" si="5"/>
        <v>-0.1269</v>
      </c>
      <c r="T59" s="23"/>
      <c r="W59" s="42">
        <v>0.0656</v>
      </c>
      <c r="X59" s="42"/>
      <c r="Y59" s="47">
        <f t="shared" si="7"/>
        <v>0.07283243993160914</v>
      </c>
      <c r="Z59" s="47"/>
      <c r="AA59" s="47">
        <f t="shared" si="8"/>
        <v>-0.0242</v>
      </c>
    </row>
    <row r="60" spans="1:27" s="28" customFormat="1" ht="19.5" customHeight="1">
      <c r="A60" s="24">
        <f t="shared" si="6"/>
        <v>49</v>
      </c>
      <c r="B60" s="23"/>
      <c r="C60" s="25">
        <v>1979</v>
      </c>
      <c r="D60" s="25"/>
      <c r="E60" s="41">
        <v>0.1012</v>
      </c>
      <c r="F60" s="42"/>
      <c r="G60" s="43">
        <f t="shared" si="0"/>
        <v>902.9914808874857</v>
      </c>
      <c r="H60" s="43"/>
      <c r="I60" s="43">
        <f t="shared" si="1"/>
        <v>-97.00851911251425</v>
      </c>
      <c r="J60" s="43"/>
      <c r="K60" s="44">
        <f t="shared" si="2"/>
        <v>89.80000000000001</v>
      </c>
      <c r="L60" s="44"/>
      <c r="M60" s="42">
        <f t="shared" si="3"/>
        <v>-0.0072085191125142445</v>
      </c>
      <c r="N60" s="42"/>
      <c r="O60" s="42">
        <v>0.1358</v>
      </c>
      <c r="P60" s="42"/>
      <c r="Q60" s="47">
        <f t="shared" si="4"/>
        <v>0.14300851911251425</v>
      </c>
      <c r="R60" s="47"/>
      <c r="S60" s="47">
        <f t="shared" si="5"/>
        <v>0.034600000000000006</v>
      </c>
      <c r="T60" s="23"/>
      <c r="W60" s="42">
        <v>0.1844</v>
      </c>
      <c r="X60" s="42"/>
      <c r="Y60" s="47">
        <f t="shared" si="7"/>
        <v>0.19160851911251425</v>
      </c>
      <c r="Z60" s="47"/>
      <c r="AA60" s="47">
        <f t="shared" si="8"/>
        <v>0.08320000000000001</v>
      </c>
    </row>
    <row r="61" spans="1:27" s="28" customFormat="1" ht="19.5" customHeight="1">
      <c r="A61" s="24">
        <f>A60+1</f>
        <v>50</v>
      </c>
      <c r="B61" s="23"/>
      <c r="C61" s="25">
        <v>1980</v>
      </c>
      <c r="D61" s="25"/>
      <c r="E61" s="41">
        <v>0.1199</v>
      </c>
      <c r="F61" s="42"/>
      <c r="G61" s="43">
        <f>PV(E61/2,40,-(1000*E60/2))+1000/((1+E61/2)^40)</f>
        <v>859.2284280371299</v>
      </c>
      <c r="H61" s="43"/>
      <c r="I61" s="43">
        <f t="shared" si="1"/>
        <v>-140.7715719628701</v>
      </c>
      <c r="J61" s="43"/>
      <c r="K61" s="44">
        <f>$G$12*E60</f>
        <v>101.2</v>
      </c>
      <c r="L61" s="44"/>
      <c r="M61" s="42">
        <f t="shared" si="3"/>
        <v>-0.0395715719628701</v>
      </c>
      <c r="N61" s="42"/>
      <c r="O61" s="42">
        <v>0.1508</v>
      </c>
      <c r="P61" s="42"/>
      <c r="Q61" s="47">
        <f t="shared" si="4"/>
        <v>0.19037157196287008</v>
      </c>
      <c r="R61" s="47"/>
      <c r="S61" s="47">
        <f t="shared" si="5"/>
        <v>0.030899999999999983</v>
      </c>
      <c r="T61" s="23"/>
      <c r="W61" s="42">
        <v>0.3242</v>
      </c>
      <c r="X61" s="42"/>
      <c r="Y61" s="47">
        <f t="shared" si="7"/>
        <v>0.3637715719628701</v>
      </c>
      <c r="Z61" s="47"/>
      <c r="AA61" s="47">
        <f t="shared" si="8"/>
        <v>0.20429999999999998</v>
      </c>
    </row>
    <row r="62" spans="1:27" s="28" customFormat="1" ht="19.5" customHeight="1">
      <c r="A62" s="24">
        <f aca="true" t="shared" si="9" ref="A62:A69">A61+1</f>
        <v>51</v>
      </c>
      <c r="B62" s="23"/>
      <c r="C62" s="25">
        <v>1981</v>
      </c>
      <c r="D62" s="25"/>
      <c r="E62" s="41">
        <v>0.1334</v>
      </c>
      <c r="F62" s="42"/>
      <c r="G62" s="43">
        <f aca="true" t="shared" si="10" ref="G62:G69">PV(E62/2,40,-(1000*E61/2))+1000/((1+E62/2)^40)</f>
        <v>906.4475124553435</v>
      </c>
      <c r="H62" s="43"/>
      <c r="I62" s="43">
        <f t="shared" si="1"/>
        <v>-93.55248754465651</v>
      </c>
      <c r="J62" s="43"/>
      <c r="K62" s="44">
        <f aca="true" t="shared" si="11" ref="K62:K69">$G$12*E61</f>
        <v>119.9</v>
      </c>
      <c r="L62" s="44"/>
      <c r="M62" s="42">
        <f t="shared" si="3"/>
        <v>0.02634751245534349</v>
      </c>
      <c r="N62" s="42"/>
      <c r="O62" s="42">
        <v>0.1174</v>
      </c>
      <c r="P62" s="42"/>
      <c r="Q62" s="47">
        <f t="shared" si="4"/>
        <v>0.09105248754465652</v>
      </c>
      <c r="R62" s="47"/>
      <c r="S62" s="47">
        <f t="shared" si="5"/>
        <v>-0.015999999999999986</v>
      </c>
      <c r="T62" s="23"/>
      <c r="W62" s="42">
        <v>0.0491</v>
      </c>
      <c r="X62" s="42"/>
      <c r="Y62" s="47">
        <f t="shared" si="7"/>
        <v>0.02275248754465651</v>
      </c>
      <c r="Z62" s="47"/>
      <c r="AA62" s="47">
        <f t="shared" si="8"/>
        <v>-0.08429999999999999</v>
      </c>
    </row>
    <row r="63" spans="1:27" s="28" customFormat="1" ht="19.5" customHeight="1">
      <c r="A63" s="24">
        <f t="shared" si="9"/>
        <v>52</v>
      </c>
      <c r="B63" s="23"/>
      <c r="C63" s="25">
        <v>1982</v>
      </c>
      <c r="D63" s="25"/>
      <c r="E63" s="41">
        <v>0.1095</v>
      </c>
      <c r="F63" s="42"/>
      <c r="G63" s="43">
        <f t="shared" si="10"/>
        <v>1192.382566831797</v>
      </c>
      <c r="H63" s="43"/>
      <c r="I63" s="43">
        <f t="shared" si="1"/>
        <v>192.38256683179702</v>
      </c>
      <c r="J63" s="43"/>
      <c r="K63" s="44">
        <f t="shared" si="11"/>
        <v>133.39999999999998</v>
      </c>
      <c r="L63" s="44"/>
      <c r="M63" s="42">
        <f t="shared" si="3"/>
        <v>0.325782566831797</v>
      </c>
      <c r="N63" s="42"/>
      <c r="O63" s="42">
        <v>0.2652</v>
      </c>
      <c r="P63" s="42"/>
      <c r="Q63" s="47">
        <f t="shared" si="4"/>
        <v>-0.060582566831797025</v>
      </c>
      <c r="R63" s="47"/>
      <c r="S63" s="47">
        <f t="shared" si="5"/>
        <v>0.1557</v>
      </c>
      <c r="T63" s="23"/>
      <c r="W63" s="42">
        <v>0.2141</v>
      </c>
      <c r="X63" s="42"/>
      <c r="Y63" s="47">
        <f t="shared" si="7"/>
        <v>-0.111682566831797</v>
      </c>
      <c r="Z63" s="47"/>
      <c r="AA63" s="47">
        <f t="shared" si="8"/>
        <v>0.10460000000000001</v>
      </c>
    </row>
    <row r="64" spans="1:27" s="28" customFormat="1" ht="19.5" customHeight="1">
      <c r="A64" s="24">
        <f t="shared" si="9"/>
        <v>53</v>
      </c>
      <c r="B64" s="23"/>
      <c r="C64" s="25">
        <v>1983</v>
      </c>
      <c r="D64" s="25"/>
      <c r="E64" s="41">
        <v>0.1197</v>
      </c>
      <c r="F64" s="42"/>
      <c r="G64" s="43">
        <f t="shared" si="10"/>
        <v>923.1185951218205</v>
      </c>
      <c r="H64" s="43"/>
      <c r="I64" s="43">
        <f t="shared" si="1"/>
        <v>-76.88140487817952</v>
      </c>
      <c r="J64" s="43"/>
      <c r="K64" s="44">
        <f t="shared" si="11"/>
        <v>109.5</v>
      </c>
      <c r="L64" s="44"/>
      <c r="M64" s="42">
        <f t="shared" si="3"/>
        <v>0.03261859512182047</v>
      </c>
      <c r="N64" s="42"/>
      <c r="O64" s="42">
        <v>0.2001</v>
      </c>
      <c r="P64" s="42"/>
      <c r="Q64" s="47">
        <f t="shared" si="4"/>
        <v>0.16748140487817953</v>
      </c>
      <c r="R64" s="47"/>
      <c r="S64" s="47">
        <f t="shared" si="5"/>
        <v>0.0804</v>
      </c>
      <c r="T64" s="23"/>
      <c r="W64" s="42">
        <v>0.2251</v>
      </c>
      <c r="X64" s="42"/>
      <c r="Y64" s="47">
        <f t="shared" si="7"/>
        <v>0.19248140487817952</v>
      </c>
      <c r="Z64" s="47"/>
      <c r="AA64" s="47">
        <f t="shared" si="8"/>
        <v>0.1054</v>
      </c>
    </row>
    <row r="65" spans="1:27" s="28" customFormat="1" ht="19.5" customHeight="1">
      <c r="A65" s="24">
        <f t="shared" si="9"/>
        <v>54</v>
      </c>
      <c r="B65" s="23"/>
      <c r="C65" s="25">
        <v>1984</v>
      </c>
      <c r="D65" s="25"/>
      <c r="E65" s="41">
        <v>0.117</v>
      </c>
      <c r="F65" s="42"/>
      <c r="G65" s="43">
        <f t="shared" si="10"/>
        <v>1020.7025803479655</v>
      </c>
      <c r="H65" s="43"/>
      <c r="I65" s="43">
        <f t="shared" si="1"/>
        <v>20.702580347965522</v>
      </c>
      <c r="J65" s="43"/>
      <c r="K65" s="44">
        <f t="shared" si="11"/>
        <v>119.7</v>
      </c>
      <c r="L65" s="44"/>
      <c r="M65" s="42">
        <f t="shared" si="3"/>
        <v>0.14040258034796552</v>
      </c>
      <c r="N65" s="42"/>
      <c r="O65" s="42">
        <v>0.2604</v>
      </c>
      <c r="P65" s="42"/>
      <c r="Q65" s="47">
        <f t="shared" si="4"/>
        <v>0.1199974196520345</v>
      </c>
      <c r="R65" s="47"/>
      <c r="S65" s="47">
        <f t="shared" si="5"/>
        <v>0.14340000000000003</v>
      </c>
      <c r="T65" s="23"/>
      <c r="W65" s="42">
        <v>0.0627</v>
      </c>
      <c r="X65" s="42"/>
      <c r="Y65" s="47">
        <f t="shared" si="7"/>
        <v>-0.07770258034796551</v>
      </c>
      <c r="Z65" s="47"/>
      <c r="AA65" s="47">
        <f t="shared" si="8"/>
        <v>-0.0543</v>
      </c>
    </row>
    <row r="66" spans="1:27" s="28" customFormat="1" ht="19.5" customHeight="1">
      <c r="A66" s="24">
        <f t="shared" si="9"/>
        <v>55</v>
      </c>
      <c r="B66" s="23"/>
      <c r="C66" s="25">
        <v>1985</v>
      </c>
      <c r="D66" s="25"/>
      <c r="E66" s="41">
        <v>0.0956</v>
      </c>
      <c r="F66" s="42"/>
      <c r="G66" s="43">
        <f t="shared" si="10"/>
        <v>1189.2697603351533</v>
      </c>
      <c r="H66" s="43"/>
      <c r="I66" s="43">
        <f t="shared" si="1"/>
        <v>189.26976033515325</v>
      </c>
      <c r="J66" s="43"/>
      <c r="K66" s="44">
        <f t="shared" si="11"/>
        <v>117</v>
      </c>
      <c r="L66" s="44"/>
      <c r="M66" s="42">
        <f t="shared" si="3"/>
        <v>0.30626976033515324</v>
      </c>
      <c r="N66" s="42"/>
      <c r="O66" s="42">
        <v>0.3305</v>
      </c>
      <c r="P66" s="42"/>
      <c r="Q66" s="47">
        <f t="shared" si="4"/>
        <v>0.024230239664846775</v>
      </c>
      <c r="R66" s="47"/>
      <c r="S66" s="47">
        <f t="shared" si="5"/>
        <v>0.2349</v>
      </c>
      <c r="T66" s="23"/>
      <c r="W66" s="42">
        <v>0.3216</v>
      </c>
      <c r="X66" s="42"/>
      <c r="Y66" s="47">
        <f t="shared" si="7"/>
        <v>0.015330239664846756</v>
      </c>
      <c r="Z66" s="47"/>
      <c r="AA66" s="47">
        <f t="shared" si="8"/>
        <v>0.22599999999999998</v>
      </c>
    </row>
    <row r="67" spans="1:27" s="28" customFormat="1" ht="19.5" customHeight="1">
      <c r="A67" s="24">
        <f t="shared" si="9"/>
        <v>56</v>
      </c>
      <c r="B67" s="23"/>
      <c r="C67" s="25">
        <v>1986</v>
      </c>
      <c r="D67" s="25"/>
      <c r="E67" s="41">
        <v>0.0789</v>
      </c>
      <c r="F67" s="42"/>
      <c r="G67" s="43">
        <f t="shared" si="10"/>
        <v>1166.631016152259</v>
      </c>
      <c r="H67" s="43"/>
      <c r="I67" s="43">
        <f t="shared" si="1"/>
        <v>166.631016152259</v>
      </c>
      <c r="J67" s="43"/>
      <c r="K67" s="44">
        <f t="shared" si="11"/>
        <v>95.60000000000001</v>
      </c>
      <c r="L67" s="44"/>
      <c r="M67" s="42">
        <f t="shared" si="3"/>
        <v>0.262231016152259</v>
      </c>
      <c r="N67" s="42"/>
      <c r="O67" s="42">
        <v>0.2853</v>
      </c>
      <c r="P67" s="42"/>
      <c r="Q67" s="47">
        <f t="shared" si="4"/>
        <v>0.023068983847740976</v>
      </c>
      <c r="R67" s="47"/>
      <c r="S67" s="47">
        <f t="shared" si="5"/>
        <v>0.2064</v>
      </c>
      <c r="T67" s="23"/>
      <c r="W67" s="42">
        <v>0.1847</v>
      </c>
      <c r="X67" s="42"/>
      <c r="Y67" s="47">
        <f t="shared" si="7"/>
        <v>-0.07753101615225902</v>
      </c>
      <c r="Z67" s="47"/>
      <c r="AA67" s="47">
        <f t="shared" si="8"/>
        <v>0.1058</v>
      </c>
    </row>
    <row r="68" spans="1:27" s="28" customFormat="1" ht="19.5" customHeight="1">
      <c r="A68" s="24">
        <f t="shared" si="9"/>
        <v>57</v>
      </c>
      <c r="B68" s="23"/>
      <c r="C68" s="25">
        <v>1987</v>
      </c>
      <c r="D68" s="25"/>
      <c r="E68" s="41">
        <v>0.092</v>
      </c>
      <c r="F68" s="42"/>
      <c r="G68" s="43">
        <f t="shared" si="10"/>
        <v>881.170909162726</v>
      </c>
      <c r="H68" s="43"/>
      <c r="I68" s="43">
        <f t="shared" si="1"/>
        <v>-118.82909083727395</v>
      </c>
      <c r="J68" s="43"/>
      <c r="K68" s="44">
        <f t="shared" si="11"/>
        <v>78.89999999999999</v>
      </c>
      <c r="L68" s="44"/>
      <c r="M68" s="42">
        <f t="shared" si="3"/>
        <v>-0.03992909083727396</v>
      </c>
      <c r="N68" s="42"/>
      <c r="O68" s="42">
        <v>-0.0292</v>
      </c>
      <c r="P68" s="42"/>
      <c r="Q68" s="47">
        <f t="shared" si="4"/>
        <v>0.010729090837273959</v>
      </c>
      <c r="R68" s="47"/>
      <c r="S68" s="47">
        <f t="shared" si="5"/>
        <v>-0.1212</v>
      </c>
      <c r="T68" s="23"/>
      <c r="W68" s="42">
        <v>0.0523</v>
      </c>
      <c r="X68" s="42"/>
      <c r="Y68" s="47">
        <f t="shared" si="7"/>
        <v>0.09222909083727396</v>
      </c>
      <c r="Z68" s="47"/>
      <c r="AA68" s="47">
        <f t="shared" si="8"/>
        <v>-0.0397</v>
      </c>
    </row>
    <row r="69" spans="1:27" s="28" customFormat="1" ht="19.5" customHeight="1">
      <c r="A69" s="24">
        <f t="shared" si="9"/>
        <v>58</v>
      </c>
      <c r="B69" s="23"/>
      <c r="C69" s="25">
        <v>1988</v>
      </c>
      <c r="D69" s="25"/>
      <c r="E69" s="41">
        <v>0.0918</v>
      </c>
      <c r="F69" s="42"/>
      <c r="G69" s="43">
        <f t="shared" si="10"/>
        <v>1001.8167557276529</v>
      </c>
      <c r="H69" s="43"/>
      <c r="I69" s="43">
        <f t="shared" si="1"/>
        <v>1.8167557276528896</v>
      </c>
      <c r="J69" s="43"/>
      <c r="K69" s="44">
        <f t="shared" si="11"/>
        <v>92</v>
      </c>
      <c r="L69" s="44"/>
      <c r="M69" s="42">
        <f t="shared" si="3"/>
        <v>0.09381675572765288</v>
      </c>
      <c r="N69" s="42"/>
      <c r="O69" s="42">
        <v>0.1827</v>
      </c>
      <c r="P69" s="42"/>
      <c r="Q69" s="47">
        <f t="shared" si="4"/>
        <v>0.08888324427234712</v>
      </c>
      <c r="R69" s="47"/>
      <c r="S69" s="47">
        <f t="shared" si="5"/>
        <v>0.0909</v>
      </c>
      <c r="T69" s="23"/>
      <c r="W69" s="42">
        <v>0.1681</v>
      </c>
      <c r="X69" s="42"/>
      <c r="Y69" s="47">
        <f t="shared" si="7"/>
        <v>0.07428324427234712</v>
      </c>
      <c r="Z69" s="47"/>
      <c r="AA69" s="47">
        <f t="shared" si="8"/>
        <v>0.07629999999999999</v>
      </c>
    </row>
    <row r="70" spans="1:27" s="28" customFormat="1" ht="19.5" customHeight="1">
      <c r="A70" s="24">
        <f>A69+1</f>
        <v>59</v>
      </c>
      <c r="B70" s="23"/>
      <c r="C70" s="25">
        <v>1989</v>
      </c>
      <c r="D70" s="25"/>
      <c r="E70" s="41">
        <v>0.0816</v>
      </c>
      <c r="F70" s="42"/>
      <c r="G70" s="43">
        <f>PV(E70/2,40,-(1000*E69/2))+1000/((1+E70/2)^40)</f>
        <v>1099.7524831412948</v>
      </c>
      <c r="H70" s="43"/>
      <c r="I70" s="43">
        <f t="shared" si="1"/>
        <v>99.75248314129476</v>
      </c>
      <c r="J70" s="43"/>
      <c r="K70" s="44">
        <f>$G$12*E69</f>
        <v>91.80000000000001</v>
      </c>
      <c r="L70" s="44"/>
      <c r="M70" s="42">
        <f t="shared" si="3"/>
        <v>0.19155248314129475</v>
      </c>
      <c r="N70" s="42"/>
      <c r="O70" s="42">
        <v>0.478</v>
      </c>
      <c r="P70" s="42"/>
      <c r="Q70" s="47">
        <f t="shared" si="4"/>
        <v>0.28644751685870523</v>
      </c>
      <c r="R70" s="47"/>
      <c r="S70" s="47">
        <f t="shared" si="5"/>
        <v>0.3964</v>
      </c>
      <c r="T70" s="23"/>
      <c r="W70" s="42">
        <v>0.3149</v>
      </c>
      <c r="X70" s="42"/>
      <c r="Y70" s="47">
        <f t="shared" si="7"/>
        <v>0.12334751685870526</v>
      </c>
      <c r="Z70" s="47"/>
      <c r="AA70" s="47">
        <f t="shared" si="8"/>
        <v>0.2333</v>
      </c>
    </row>
    <row r="71" spans="1:27" s="28" customFormat="1" ht="19.5" customHeight="1">
      <c r="A71" s="24">
        <f>A70+1</f>
        <v>60</v>
      </c>
      <c r="B71" s="23"/>
      <c r="C71" s="25">
        <v>1990</v>
      </c>
      <c r="D71" s="25"/>
      <c r="E71" s="41">
        <v>0.0844</v>
      </c>
      <c r="F71" s="42"/>
      <c r="G71" s="43">
        <f aca="true" t="shared" si="12" ref="G71:G86">PV(E71/2,40,-(1000*E70/2))+1000/((1+E71/2)^40)</f>
        <v>973.174631481081</v>
      </c>
      <c r="H71" s="43"/>
      <c r="I71" s="43">
        <f t="shared" si="1"/>
        <v>-26.82536851891905</v>
      </c>
      <c r="J71" s="43"/>
      <c r="K71" s="44">
        <f aca="true" t="shared" si="13" ref="K71:K86">$G$12*E70</f>
        <v>81.60000000000001</v>
      </c>
      <c r="L71" s="44"/>
      <c r="M71" s="42">
        <f t="shared" si="3"/>
        <v>0.05477463148108096</v>
      </c>
      <c r="N71" s="42"/>
      <c r="O71" s="42">
        <v>-0.0257</v>
      </c>
      <c r="P71" s="42"/>
      <c r="Q71" s="47">
        <f t="shared" si="4"/>
        <v>-0.08047463148108096</v>
      </c>
      <c r="R71" s="47"/>
      <c r="S71" s="47">
        <f t="shared" si="5"/>
        <v>-0.1101</v>
      </c>
      <c r="T71" s="23"/>
      <c r="W71" s="42">
        <v>-0.0317</v>
      </c>
      <c r="X71" s="42"/>
      <c r="Y71" s="47">
        <f t="shared" si="7"/>
        <v>-0.08647463148108095</v>
      </c>
      <c r="Z71" s="47"/>
      <c r="AA71" s="47">
        <f t="shared" si="8"/>
        <v>-0.11610000000000001</v>
      </c>
    </row>
    <row r="72" spans="1:27" s="28" customFormat="1" ht="19.5" customHeight="1">
      <c r="A72" s="24">
        <f aca="true" t="shared" si="14" ref="A72:A86">A71+1</f>
        <v>61</v>
      </c>
      <c r="B72" s="23"/>
      <c r="C72" s="25">
        <v>1991</v>
      </c>
      <c r="D72" s="25"/>
      <c r="E72" s="41">
        <v>0.073</v>
      </c>
      <c r="F72" s="42"/>
      <c r="G72" s="43">
        <f t="shared" si="12"/>
        <v>1118.9415239779482</v>
      </c>
      <c r="H72" s="43"/>
      <c r="I72" s="43">
        <f t="shared" si="1"/>
        <v>118.94152397794824</v>
      </c>
      <c r="J72" s="43"/>
      <c r="K72" s="44">
        <f t="shared" si="13"/>
        <v>84.4</v>
      </c>
      <c r="L72" s="44"/>
      <c r="M72" s="42">
        <f t="shared" si="3"/>
        <v>0.20334152397794825</v>
      </c>
      <c r="N72" s="42"/>
      <c r="O72" s="42">
        <v>0.1461</v>
      </c>
      <c r="P72" s="42"/>
      <c r="Q72" s="47">
        <f t="shared" si="4"/>
        <v>-0.05724152397794824</v>
      </c>
      <c r="R72" s="47"/>
      <c r="S72" s="47">
        <f t="shared" si="5"/>
        <v>0.07310000000000001</v>
      </c>
      <c r="T72" s="23"/>
      <c r="W72" s="42">
        <v>0.3055</v>
      </c>
      <c r="X72" s="42"/>
      <c r="Y72" s="47">
        <f t="shared" si="7"/>
        <v>0.10215847602205175</v>
      </c>
      <c r="Z72" s="47"/>
      <c r="AA72" s="47">
        <f t="shared" si="8"/>
        <v>0.23249999999999998</v>
      </c>
    </row>
    <row r="73" spans="1:27" s="28" customFormat="1" ht="19.5" customHeight="1">
      <c r="A73" s="24">
        <f t="shared" si="14"/>
        <v>62</v>
      </c>
      <c r="B73" s="23"/>
      <c r="C73" s="25">
        <v>1992</v>
      </c>
      <c r="D73" s="25"/>
      <c r="E73" s="41">
        <v>0.0726</v>
      </c>
      <c r="F73" s="42"/>
      <c r="G73" s="43">
        <f t="shared" si="12"/>
        <v>1004.1862043485862</v>
      </c>
      <c r="H73" s="43"/>
      <c r="I73" s="43">
        <f t="shared" si="1"/>
        <v>4.186204348586216</v>
      </c>
      <c r="J73" s="43"/>
      <c r="K73" s="44">
        <f t="shared" si="13"/>
        <v>73</v>
      </c>
      <c r="L73" s="44"/>
      <c r="M73" s="42">
        <f t="shared" si="3"/>
        <v>0.07718620434858621</v>
      </c>
      <c r="N73" s="42"/>
      <c r="O73" s="42">
        <v>0.081</v>
      </c>
      <c r="P73" s="42"/>
      <c r="Q73" s="47">
        <f t="shared" si="4"/>
        <v>0.0038137956514137927</v>
      </c>
      <c r="R73" s="47"/>
      <c r="S73" s="47">
        <f t="shared" si="5"/>
        <v>0.008400000000000005</v>
      </c>
      <c r="T73" s="23"/>
      <c r="W73" s="42">
        <v>0.0767</v>
      </c>
      <c r="X73" s="42"/>
      <c r="Y73" s="47">
        <f t="shared" si="7"/>
        <v>-0.00048620434858620554</v>
      </c>
      <c r="Z73" s="47"/>
      <c r="AA73" s="47">
        <f t="shared" si="8"/>
        <v>0.004100000000000006</v>
      </c>
    </row>
    <row r="74" spans="1:27" s="28" customFormat="1" ht="19.5" customHeight="1">
      <c r="A74" s="24">
        <f t="shared" si="14"/>
        <v>63</v>
      </c>
      <c r="B74" s="23"/>
      <c r="C74" s="25">
        <v>1993</v>
      </c>
      <c r="D74" s="25"/>
      <c r="E74" s="41">
        <v>0.0654</v>
      </c>
      <c r="F74" s="42"/>
      <c r="G74" s="43">
        <f t="shared" si="12"/>
        <v>1079.697756546702</v>
      </c>
      <c r="H74" s="43"/>
      <c r="I74" s="43">
        <f t="shared" si="1"/>
        <v>79.69775654670207</v>
      </c>
      <c r="J74" s="43"/>
      <c r="K74" s="44">
        <f t="shared" si="13"/>
        <v>72.6</v>
      </c>
      <c r="L74" s="44"/>
      <c r="M74" s="42">
        <f t="shared" si="3"/>
        <v>0.15229775654670208</v>
      </c>
      <c r="N74" s="42"/>
      <c r="O74" s="42">
        <v>0.1441</v>
      </c>
      <c r="P74" s="42"/>
      <c r="Q74" s="47">
        <f t="shared" si="4"/>
        <v>-0.008197756546702073</v>
      </c>
      <c r="R74" s="47"/>
      <c r="S74" s="47">
        <f t="shared" si="5"/>
        <v>0.0787</v>
      </c>
      <c r="T74" s="23"/>
      <c r="W74" s="42">
        <v>0.0999</v>
      </c>
      <c r="X74" s="42"/>
      <c r="Y74" s="47">
        <f t="shared" si="7"/>
        <v>-0.052397756546702076</v>
      </c>
      <c r="Z74" s="47"/>
      <c r="AA74" s="47">
        <f t="shared" si="8"/>
        <v>0.0345</v>
      </c>
    </row>
    <row r="75" spans="1:27" s="28" customFormat="1" ht="19.5" customHeight="1">
      <c r="A75" s="24">
        <f t="shared" si="14"/>
        <v>64</v>
      </c>
      <c r="B75" s="23"/>
      <c r="C75" s="25">
        <v>1994</v>
      </c>
      <c r="D75" s="25"/>
      <c r="E75" s="41">
        <v>0.0799</v>
      </c>
      <c r="F75" s="42"/>
      <c r="G75" s="43">
        <f t="shared" si="12"/>
        <v>856.3955561408836</v>
      </c>
      <c r="H75" s="43"/>
      <c r="I75" s="43">
        <f t="shared" si="1"/>
        <v>-143.60444385911637</v>
      </c>
      <c r="J75" s="43"/>
      <c r="K75" s="44">
        <f t="shared" si="13"/>
        <v>65.4</v>
      </c>
      <c r="L75" s="44"/>
      <c r="M75" s="42">
        <f t="shared" si="3"/>
        <v>-0.07820444385911636</v>
      </c>
      <c r="N75" s="42"/>
      <c r="O75" s="42">
        <v>-0.0794</v>
      </c>
      <c r="P75" s="42"/>
      <c r="Q75" s="47">
        <f t="shared" si="4"/>
        <v>-0.0011955561408836385</v>
      </c>
      <c r="R75" s="47"/>
      <c r="S75" s="47">
        <f t="shared" si="5"/>
        <v>-0.1593</v>
      </c>
      <c r="T75" s="23"/>
      <c r="W75" s="42">
        <v>0.0131</v>
      </c>
      <c r="X75" s="42"/>
      <c r="Y75" s="47">
        <f t="shared" si="7"/>
        <v>0.09130444385911636</v>
      </c>
      <c r="Z75" s="47"/>
      <c r="AA75" s="47">
        <f t="shared" si="8"/>
        <v>-0.0668</v>
      </c>
    </row>
    <row r="76" spans="1:27" s="28" customFormat="1" ht="19.5" customHeight="1">
      <c r="A76" s="24">
        <f t="shared" si="14"/>
        <v>65</v>
      </c>
      <c r="B76" s="23"/>
      <c r="C76" s="25">
        <v>1995</v>
      </c>
      <c r="D76" s="25"/>
      <c r="E76" s="41">
        <v>0.0603</v>
      </c>
      <c r="F76" s="42"/>
      <c r="G76" s="43">
        <f t="shared" si="12"/>
        <v>1225.9764957379582</v>
      </c>
      <c r="H76" s="43"/>
      <c r="I76" s="43">
        <f t="shared" si="1"/>
        <v>225.9764957379582</v>
      </c>
      <c r="J76" s="43"/>
      <c r="K76" s="44">
        <f t="shared" si="13"/>
        <v>79.9</v>
      </c>
      <c r="L76" s="44"/>
      <c r="M76" s="42">
        <f t="shared" si="3"/>
        <v>0.30587649573795817</v>
      </c>
      <c r="N76" s="42"/>
      <c r="O76" s="42">
        <v>0.4215</v>
      </c>
      <c r="P76" s="42"/>
      <c r="Q76" s="47">
        <f t="shared" si="4"/>
        <v>0.11562350426204182</v>
      </c>
      <c r="R76" s="47"/>
      <c r="S76" s="47">
        <f t="shared" si="5"/>
        <v>0.36119999999999997</v>
      </c>
      <c r="T76" s="23"/>
      <c r="W76" s="42">
        <v>0.3743</v>
      </c>
      <c r="X76" s="42"/>
      <c r="Y76" s="47">
        <f t="shared" si="7"/>
        <v>0.06842350426204186</v>
      </c>
      <c r="Z76" s="47"/>
      <c r="AA76" s="47">
        <f t="shared" si="8"/>
        <v>0.314</v>
      </c>
    </row>
    <row r="77" spans="1:27" s="28" customFormat="1" ht="19.5" customHeight="1">
      <c r="A77" s="24">
        <f t="shared" si="14"/>
        <v>66</v>
      </c>
      <c r="B77" s="23"/>
      <c r="C77" s="25">
        <v>1996</v>
      </c>
      <c r="D77" s="25"/>
      <c r="E77" s="41">
        <v>0.0673</v>
      </c>
      <c r="F77" s="42"/>
      <c r="G77" s="43">
        <f t="shared" si="12"/>
        <v>923.6666171700164</v>
      </c>
      <c r="H77" s="43"/>
      <c r="I77" s="43">
        <f aca="true" t="shared" si="15" ref="I77:I86">G77-$G$12</f>
        <v>-76.33338282998363</v>
      </c>
      <c r="J77" s="43"/>
      <c r="K77" s="44">
        <f t="shared" si="13"/>
        <v>60.3</v>
      </c>
      <c r="L77" s="44"/>
      <c r="M77" s="42">
        <f aca="true" t="shared" si="16" ref="M77:M86">I77/$G$12+K77/1000</f>
        <v>-0.01603338282998363</v>
      </c>
      <c r="N77" s="42"/>
      <c r="O77" s="42">
        <v>0.0314</v>
      </c>
      <c r="P77" s="42"/>
      <c r="Q77" s="47">
        <f aca="true" t="shared" si="17" ref="Q77:Q88">O77-M77</f>
        <v>0.04743338282998363</v>
      </c>
      <c r="R77" s="47"/>
      <c r="S77" s="47">
        <f aca="true" t="shared" si="18" ref="S77:S88">O77-E77</f>
        <v>-0.0359</v>
      </c>
      <c r="T77" s="23"/>
      <c r="W77" s="42">
        <v>0.2307</v>
      </c>
      <c r="X77" s="42"/>
      <c r="Y77" s="47">
        <f t="shared" si="7"/>
        <v>0.2467333828299836</v>
      </c>
      <c r="Z77" s="47"/>
      <c r="AA77" s="47">
        <f t="shared" si="8"/>
        <v>0.1634</v>
      </c>
    </row>
    <row r="78" spans="1:27" s="28" customFormat="1" ht="19.5" customHeight="1">
      <c r="A78" s="24">
        <f t="shared" si="14"/>
        <v>67</v>
      </c>
      <c r="B78" s="23"/>
      <c r="C78" s="25">
        <v>1997</v>
      </c>
      <c r="D78" s="25"/>
      <c r="E78" s="41">
        <v>0.0602</v>
      </c>
      <c r="F78" s="42"/>
      <c r="G78" s="43">
        <f t="shared" si="12"/>
        <v>1081.9249545741518</v>
      </c>
      <c r="H78" s="43"/>
      <c r="I78" s="43">
        <f t="shared" si="15"/>
        <v>81.9249545741518</v>
      </c>
      <c r="J78" s="43"/>
      <c r="K78" s="44">
        <f t="shared" si="13"/>
        <v>67.3</v>
      </c>
      <c r="L78" s="44"/>
      <c r="M78" s="42">
        <f t="shared" si="16"/>
        <v>0.1492249545741518</v>
      </c>
      <c r="N78" s="42"/>
      <c r="O78" s="42">
        <v>0.2469</v>
      </c>
      <c r="P78" s="42"/>
      <c r="Q78" s="47">
        <f t="shared" si="17"/>
        <v>0.0976750454258482</v>
      </c>
      <c r="R78" s="47"/>
      <c r="S78" s="47">
        <f t="shared" si="18"/>
        <v>0.1867</v>
      </c>
      <c r="T78" s="23"/>
      <c r="W78" s="42">
        <v>0.3336</v>
      </c>
      <c r="X78" s="42"/>
      <c r="Y78" s="47">
        <f aca="true" t="shared" si="19" ref="Y78:Y88">W78-M78</f>
        <v>0.1843750454258482</v>
      </c>
      <c r="Z78" s="47"/>
      <c r="AA78" s="47">
        <f aca="true" t="shared" si="20" ref="AA78:AA88">W78-E78</f>
        <v>0.27340000000000003</v>
      </c>
    </row>
    <row r="79" spans="1:27" s="28" customFormat="1" ht="19.5" customHeight="1">
      <c r="A79" s="24">
        <f t="shared" si="14"/>
        <v>68</v>
      </c>
      <c r="B79" s="23"/>
      <c r="C79" s="25">
        <v>1998</v>
      </c>
      <c r="D79" s="25"/>
      <c r="E79" s="41">
        <v>0.0542</v>
      </c>
      <c r="F79" s="42"/>
      <c r="G79" s="43">
        <f t="shared" si="12"/>
        <v>1072.7134249009587</v>
      </c>
      <c r="H79" s="43"/>
      <c r="I79" s="43">
        <f t="shared" si="15"/>
        <v>72.71342490095867</v>
      </c>
      <c r="J79" s="43"/>
      <c r="K79" s="44">
        <f t="shared" si="13"/>
        <v>60.199999999999996</v>
      </c>
      <c r="L79" s="44"/>
      <c r="M79" s="42">
        <f t="shared" si="16"/>
        <v>0.13291342490095867</v>
      </c>
      <c r="N79" s="42"/>
      <c r="O79" s="42">
        <v>0.1482</v>
      </c>
      <c r="P79" s="42"/>
      <c r="Q79" s="47">
        <f t="shared" si="17"/>
        <v>0.015286575099041327</v>
      </c>
      <c r="R79" s="47"/>
      <c r="S79" s="47">
        <f t="shared" si="18"/>
        <v>0.094</v>
      </c>
      <c r="T79" s="23"/>
      <c r="W79" s="42">
        <v>0.2858</v>
      </c>
      <c r="X79" s="42"/>
      <c r="Y79" s="47">
        <f t="shared" si="19"/>
        <v>0.15288657509904133</v>
      </c>
      <c r="Z79" s="47"/>
      <c r="AA79" s="47">
        <f t="shared" si="20"/>
        <v>0.2316</v>
      </c>
    </row>
    <row r="80" spans="1:27" s="28" customFormat="1" ht="19.5" customHeight="1">
      <c r="A80" s="24">
        <f t="shared" si="14"/>
        <v>69</v>
      </c>
      <c r="B80" s="23"/>
      <c r="C80" s="25">
        <v>1999</v>
      </c>
      <c r="D80" s="25"/>
      <c r="E80" s="41">
        <v>0.0682</v>
      </c>
      <c r="F80" s="42"/>
      <c r="G80" s="43">
        <f t="shared" si="12"/>
        <v>848.4050699458586</v>
      </c>
      <c r="H80" s="43"/>
      <c r="I80" s="43">
        <f t="shared" si="15"/>
        <v>-151.5949300541414</v>
      </c>
      <c r="J80" s="43"/>
      <c r="K80" s="44">
        <f t="shared" si="13"/>
        <v>54.199999999999996</v>
      </c>
      <c r="L80" s="44"/>
      <c r="M80" s="42">
        <f t="shared" si="16"/>
        <v>-0.0973949300541414</v>
      </c>
      <c r="N80" s="42"/>
      <c r="O80" s="42">
        <v>-0.0885</v>
      </c>
      <c r="P80" s="42"/>
      <c r="Q80" s="47">
        <f t="shared" si="17"/>
        <v>0.008894930054141409</v>
      </c>
      <c r="R80" s="47"/>
      <c r="S80" s="47">
        <f t="shared" si="18"/>
        <v>-0.1567</v>
      </c>
      <c r="T80" s="23"/>
      <c r="W80" s="42">
        <v>0.2104</v>
      </c>
      <c r="X80" s="42"/>
      <c r="Y80" s="47">
        <f t="shared" si="19"/>
        <v>0.3077949300541414</v>
      </c>
      <c r="Z80" s="47"/>
      <c r="AA80" s="47">
        <f t="shared" si="20"/>
        <v>0.1422</v>
      </c>
    </row>
    <row r="81" spans="1:27" s="28" customFormat="1" ht="19.5" customHeight="1">
      <c r="A81" s="24">
        <f t="shared" si="14"/>
        <v>70</v>
      </c>
      <c r="B81" s="23"/>
      <c r="C81" s="25">
        <v>2000</v>
      </c>
      <c r="D81" s="25"/>
      <c r="E81" s="41">
        <v>0.0558</v>
      </c>
      <c r="F81" s="42"/>
      <c r="G81" s="43">
        <f t="shared" si="12"/>
        <v>1148.303773535204</v>
      </c>
      <c r="H81" s="43"/>
      <c r="I81" s="43">
        <f t="shared" si="15"/>
        <v>148.30377353520407</v>
      </c>
      <c r="J81" s="43"/>
      <c r="K81" s="44">
        <f t="shared" si="13"/>
        <v>68.2</v>
      </c>
      <c r="L81" s="44"/>
      <c r="M81" s="42">
        <f t="shared" si="16"/>
        <v>0.21650377353520406</v>
      </c>
      <c r="N81" s="42"/>
      <c r="O81" s="42">
        <v>0.597</v>
      </c>
      <c r="P81" s="42"/>
      <c r="Q81" s="47">
        <f t="shared" si="17"/>
        <v>0.3804962264647959</v>
      </c>
      <c r="R81" s="47"/>
      <c r="S81" s="47">
        <f t="shared" si="18"/>
        <v>0.5412</v>
      </c>
      <c r="T81" s="23"/>
      <c r="W81" s="42">
        <v>-0.0911</v>
      </c>
      <c r="X81" s="42"/>
      <c r="Y81" s="47">
        <f t="shared" si="19"/>
        <v>-0.3076037735352041</v>
      </c>
      <c r="Z81" s="47"/>
      <c r="AA81" s="47">
        <f t="shared" si="20"/>
        <v>-0.1469</v>
      </c>
    </row>
    <row r="82" spans="1:27" s="28" customFormat="1" ht="19.5" customHeight="1">
      <c r="A82" s="24">
        <f t="shared" si="14"/>
        <v>71</v>
      </c>
      <c r="B82" s="23"/>
      <c r="C82" s="25">
        <v>2001</v>
      </c>
      <c r="D82" s="25"/>
      <c r="E82" s="41">
        <v>0.0575</v>
      </c>
      <c r="F82" s="42"/>
      <c r="G82" s="43">
        <f t="shared" si="12"/>
        <v>979.9493084036378</v>
      </c>
      <c r="H82" s="43"/>
      <c r="I82" s="43">
        <f t="shared" si="15"/>
        <v>-20.050691596362185</v>
      </c>
      <c r="J82" s="43"/>
      <c r="K82" s="44">
        <f t="shared" si="13"/>
        <v>55.800000000000004</v>
      </c>
      <c r="L82" s="44"/>
      <c r="M82" s="42">
        <f t="shared" si="16"/>
        <v>0.03574930840363782</v>
      </c>
      <c r="N82" s="42"/>
      <c r="O82" s="42">
        <v>-0.3041</v>
      </c>
      <c r="P82" s="42"/>
      <c r="Q82" s="47">
        <f t="shared" si="17"/>
        <v>-0.3398493084036378</v>
      </c>
      <c r="R82" s="47"/>
      <c r="S82" s="47">
        <f t="shared" si="18"/>
        <v>-0.3616</v>
      </c>
      <c r="T82" s="23"/>
      <c r="W82" s="42">
        <v>-0.1188</v>
      </c>
      <c r="X82" s="42"/>
      <c r="Y82" s="47">
        <f t="shared" si="19"/>
        <v>-0.15454930840363781</v>
      </c>
      <c r="Z82" s="47"/>
      <c r="AA82" s="47">
        <f t="shared" si="20"/>
        <v>-0.1763</v>
      </c>
    </row>
    <row r="83" spans="1:27" s="28" customFormat="1" ht="19.5" customHeight="1">
      <c r="A83" s="24">
        <f t="shared" si="14"/>
        <v>72</v>
      </c>
      <c r="B83" s="23"/>
      <c r="C83" s="48">
        <v>2002</v>
      </c>
      <c r="D83" s="48"/>
      <c r="E83" s="49">
        <v>0.0484</v>
      </c>
      <c r="F83" s="50"/>
      <c r="G83" s="51">
        <f t="shared" si="12"/>
        <v>1115.7719655380947</v>
      </c>
      <c r="H83" s="51"/>
      <c r="I83" s="51">
        <f t="shared" si="15"/>
        <v>115.77196553809472</v>
      </c>
      <c r="J83" s="51"/>
      <c r="K83" s="52">
        <f t="shared" si="13"/>
        <v>57.5</v>
      </c>
      <c r="L83" s="52"/>
      <c r="M83" s="50">
        <f t="shared" si="16"/>
        <v>0.1732719655380947</v>
      </c>
      <c r="N83" s="50"/>
      <c r="O83" s="50">
        <v>-0.3004</v>
      </c>
      <c r="P83" s="50"/>
      <c r="Q83" s="53">
        <f t="shared" si="17"/>
        <v>-0.4736719655380947</v>
      </c>
      <c r="R83" s="53"/>
      <c r="S83" s="47">
        <f t="shared" si="18"/>
        <v>-0.3488</v>
      </c>
      <c r="T83" s="23"/>
      <c r="W83" s="50">
        <v>-0.221</v>
      </c>
      <c r="X83" s="50"/>
      <c r="Y83" s="53">
        <f t="shared" si="19"/>
        <v>-0.39427196553809474</v>
      </c>
      <c r="Z83" s="53"/>
      <c r="AA83" s="47">
        <f t="shared" si="20"/>
        <v>-0.2694</v>
      </c>
    </row>
    <row r="84" spans="1:27" s="28" customFormat="1" ht="19.5" customHeight="1">
      <c r="A84" s="24">
        <f t="shared" si="14"/>
        <v>73</v>
      </c>
      <c r="B84" s="23"/>
      <c r="C84" s="48">
        <v>2003</v>
      </c>
      <c r="D84" s="48"/>
      <c r="E84" s="49">
        <v>0.0511</v>
      </c>
      <c r="F84" s="50"/>
      <c r="G84" s="51">
        <f t="shared" si="12"/>
        <v>966.4230041647054</v>
      </c>
      <c r="H84" s="51"/>
      <c r="I84" s="51">
        <f t="shared" si="15"/>
        <v>-33.57699583529461</v>
      </c>
      <c r="J84" s="51"/>
      <c r="K84" s="52">
        <f t="shared" si="13"/>
        <v>48.4</v>
      </c>
      <c r="L84" s="52"/>
      <c r="M84" s="50">
        <f t="shared" si="16"/>
        <v>0.014823004164705389</v>
      </c>
      <c r="N84" s="50"/>
      <c r="O84" s="50">
        <v>0.2611</v>
      </c>
      <c r="P84" s="50"/>
      <c r="Q84" s="53">
        <f t="shared" si="17"/>
        <v>0.2462769958352946</v>
      </c>
      <c r="R84" s="53"/>
      <c r="S84" s="47">
        <f t="shared" si="18"/>
        <v>0.21</v>
      </c>
      <c r="T84" s="23"/>
      <c r="W84" s="50">
        <v>0.287</v>
      </c>
      <c r="X84" s="50"/>
      <c r="Y84" s="53">
        <f t="shared" si="19"/>
        <v>0.2721769958352946</v>
      </c>
      <c r="Z84" s="53"/>
      <c r="AA84" s="47">
        <f t="shared" si="20"/>
        <v>0.23589999999999997</v>
      </c>
    </row>
    <row r="85" spans="1:27" s="28" customFormat="1" ht="19.5" customHeight="1">
      <c r="A85" s="24">
        <f t="shared" si="14"/>
        <v>74</v>
      </c>
      <c r="B85" s="23"/>
      <c r="C85" s="25">
        <v>2004</v>
      </c>
      <c r="D85" s="25"/>
      <c r="E85" s="41">
        <v>0.0484</v>
      </c>
      <c r="F85" s="42"/>
      <c r="G85" s="43">
        <f t="shared" si="12"/>
        <v>1034.3499238409731</v>
      </c>
      <c r="H85" s="43"/>
      <c r="I85" s="43">
        <f t="shared" si="15"/>
        <v>34.34992384097313</v>
      </c>
      <c r="J85" s="43"/>
      <c r="K85" s="44">
        <f t="shared" si="13"/>
        <v>51.1</v>
      </c>
      <c r="L85" s="44"/>
      <c r="M85" s="42">
        <f t="shared" si="16"/>
        <v>0.08544992384097314</v>
      </c>
      <c r="N85" s="42"/>
      <c r="O85" s="42">
        <v>0.2422</v>
      </c>
      <c r="P85" s="42"/>
      <c r="Q85" s="47">
        <f t="shared" si="17"/>
        <v>0.15675007615902686</v>
      </c>
      <c r="R85" s="47"/>
      <c r="S85" s="47">
        <f t="shared" si="18"/>
        <v>0.1938</v>
      </c>
      <c r="T85" s="23"/>
      <c r="W85" s="42">
        <v>0.1087</v>
      </c>
      <c r="X85" s="42"/>
      <c r="Y85" s="47">
        <f t="shared" si="19"/>
        <v>0.02325007615902687</v>
      </c>
      <c r="Z85" s="47"/>
      <c r="AA85" s="47">
        <f t="shared" si="20"/>
        <v>0.060300000000000006</v>
      </c>
    </row>
    <row r="86" spans="1:27" s="28" customFormat="1" ht="19.5" customHeight="1">
      <c r="A86" s="24">
        <f t="shared" si="14"/>
        <v>75</v>
      </c>
      <c r="B86" s="23"/>
      <c r="C86" s="25">
        <v>2005</v>
      </c>
      <c r="D86" s="25"/>
      <c r="E86" s="41">
        <v>0.0461</v>
      </c>
      <c r="F86" s="42"/>
      <c r="G86" s="43">
        <f t="shared" si="12"/>
        <v>1029.8397790022668</v>
      </c>
      <c r="H86" s="43"/>
      <c r="I86" s="43">
        <f t="shared" si="15"/>
        <v>29.839779002266823</v>
      </c>
      <c r="J86" s="43"/>
      <c r="K86" s="44">
        <f t="shared" si="13"/>
        <v>48.4</v>
      </c>
      <c r="L86" s="44"/>
      <c r="M86" s="42">
        <f t="shared" si="16"/>
        <v>0.07823977900226682</v>
      </c>
      <c r="N86" s="42"/>
      <c r="O86" s="42">
        <v>0.1679</v>
      </c>
      <c r="P86" s="42"/>
      <c r="Q86" s="47">
        <f t="shared" si="17"/>
        <v>0.08966022099773317</v>
      </c>
      <c r="R86" s="47"/>
      <c r="S86" s="47">
        <f t="shared" si="18"/>
        <v>0.12179999999999999</v>
      </c>
      <c r="T86" s="23"/>
      <c r="W86" s="42">
        <v>0.0491</v>
      </c>
      <c r="X86" s="42"/>
      <c r="Y86" s="47">
        <f t="shared" si="19"/>
        <v>-0.029139779002266823</v>
      </c>
      <c r="Z86" s="47"/>
      <c r="AA86" s="47">
        <f t="shared" si="20"/>
        <v>0.0029999999999999957</v>
      </c>
    </row>
    <row r="87" spans="1:27" s="28" customFormat="1" ht="19.5" customHeight="1">
      <c r="A87" s="24">
        <v>76</v>
      </c>
      <c r="B87" s="23"/>
      <c r="C87" s="25">
        <v>2006</v>
      </c>
      <c r="D87" s="25"/>
      <c r="E87" s="41">
        <v>0.0491</v>
      </c>
      <c r="F87" s="42"/>
      <c r="G87" s="43">
        <f>PV(E87/2,40,-(1000*E86/2))+1000/((1+E87/2)^40)</f>
        <v>962.0588652446481</v>
      </c>
      <c r="H87" s="43"/>
      <c r="I87" s="43">
        <f>G87-$G$12</f>
        <v>-37.94113475535187</v>
      </c>
      <c r="J87" s="43"/>
      <c r="K87" s="44">
        <f>$G$12*E86</f>
        <v>46.1</v>
      </c>
      <c r="L87" s="44"/>
      <c r="M87" s="42">
        <f>I87/$G$12+K87/1000</f>
        <v>0.008158865244648136</v>
      </c>
      <c r="N87" s="42"/>
      <c r="O87" s="42">
        <v>0.2095</v>
      </c>
      <c r="P87" s="42"/>
      <c r="Q87" s="47">
        <f t="shared" si="17"/>
        <v>0.20134113475535187</v>
      </c>
      <c r="R87" s="47"/>
      <c r="S87" s="47">
        <f t="shared" si="18"/>
        <v>0.1604</v>
      </c>
      <c r="T87" s="23"/>
      <c r="W87" s="42">
        <v>0.1578</v>
      </c>
      <c r="X87" s="42"/>
      <c r="Y87" s="47">
        <f t="shared" si="19"/>
        <v>0.14964113475535185</v>
      </c>
      <c r="Z87" s="47"/>
      <c r="AA87" s="47">
        <f t="shared" si="20"/>
        <v>0.10869999999999999</v>
      </c>
    </row>
    <row r="88" spans="1:27" s="28" customFormat="1" ht="19.5" customHeight="1">
      <c r="A88" s="24">
        <v>77</v>
      </c>
      <c r="B88" s="23"/>
      <c r="C88" s="25">
        <v>2007</v>
      </c>
      <c r="D88" s="25"/>
      <c r="E88" s="41">
        <v>0.045</v>
      </c>
      <c r="F88" s="42"/>
      <c r="G88" s="43">
        <f>PV(E88/2,40,-(1000*E87/2))+1000/((1+E88/2)^40)</f>
        <v>1053.6967205217813</v>
      </c>
      <c r="H88" s="43"/>
      <c r="I88" s="43">
        <f>G88-$G$12</f>
        <v>53.696720521781344</v>
      </c>
      <c r="J88" s="43"/>
      <c r="K88" s="44">
        <f>$G$12*E87</f>
        <v>49.099999999999994</v>
      </c>
      <c r="L88" s="44"/>
      <c r="M88" s="42">
        <f>I88/$G$12+K88/1000</f>
        <v>0.10279672052178133</v>
      </c>
      <c r="N88" s="42"/>
      <c r="O88" s="42">
        <v>0.1936</v>
      </c>
      <c r="P88" s="42"/>
      <c r="Q88" s="47">
        <f t="shared" si="17"/>
        <v>0.09080327947821866</v>
      </c>
      <c r="R88" s="47"/>
      <c r="S88" s="47">
        <f t="shared" si="18"/>
        <v>0.1486</v>
      </c>
      <c r="T88" s="23"/>
      <c r="W88" s="42">
        <v>0.0549</v>
      </c>
      <c r="X88" s="42"/>
      <c r="Y88" s="47">
        <f t="shared" si="19"/>
        <v>-0.04789672052178134</v>
      </c>
      <c r="Z88" s="47"/>
      <c r="AA88" s="47">
        <f t="shared" si="20"/>
        <v>0.009899999999999999</v>
      </c>
    </row>
    <row r="89" spans="1:20" s="28" customFormat="1" ht="19.5" customHeight="1">
      <c r="A89" s="24">
        <v>78</v>
      </c>
      <c r="B89" s="23"/>
      <c r="C89" s="25"/>
      <c r="D89" s="25"/>
      <c r="E89" s="45"/>
      <c r="F89" s="45"/>
      <c r="G89" s="45"/>
      <c r="H89" s="45"/>
      <c r="I89" s="43"/>
      <c r="J89" s="43"/>
      <c r="K89" s="44"/>
      <c r="L89" s="44"/>
      <c r="M89" s="42"/>
      <c r="N89" s="42"/>
      <c r="O89" s="42"/>
      <c r="P89" s="42"/>
      <c r="Q89" s="33"/>
      <c r="R89" s="33"/>
      <c r="S89" s="54"/>
      <c r="T89" s="23"/>
    </row>
    <row r="90" spans="1:27" s="28" customFormat="1" ht="19.5" customHeight="1">
      <c r="A90" s="24">
        <v>79</v>
      </c>
      <c r="B90" s="23"/>
      <c r="C90" s="55" t="s">
        <v>85</v>
      </c>
      <c r="D90" s="55"/>
      <c r="E90" s="56"/>
      <c r="F90" s="56"/>
      <c r="G90" s="57"/>
      <c r="H90" s="57"/>
      <c r="I90" s="57"/>
      <c r="J90" s="57"/>
      <c r="K90" s="58"/>
      <c r="L90" s="58"/>
      <c r="M90" s="56"/>
      <c r="N90" s="56"/>
      <c r="O90" s="59"/>
      <c r="P90" s="56"/>
      <c r="Q90" s="59">
        <f>AVERAGE(Q13:Q88)</f>
        <v>0.061191905545517435</v>
      </c>
      <c r="R90" s="59"/>
      <c r="S90" s="59">
        <f>AVERAGE(S13:S88)</f>
        <v>0.06277236842105265</v>
      </c>
      <c r="T90" s="23"/>
      <c r="W90" s="59"/>
      <c r="Y90" s="59">
        <f>AVERAGE(Y13:Y88)</f>
        <v>0.07226822133499111</v>
      </c>
      <c r="Z90" s="59"/>
      <c r="AA90" s="59">
        <f>AVERAGE(AA13:AA88)</f>
        <v>0.07384868421052634</v>
      </c>
    </row>
    <row r="91" spans="1:27" s="28" customFormat="1" ht="19.5" customHeight="1">
      <c r="A91" s="24"/>
      <c r="B91" s="23"/>
      <c r="C91" s="55"/>
      <c r="D91" s="55"/>
      <c r="E91" s="56"/>
      <c r="F91" s="56"/>
      <c r="G91" s="57"/>
      <c r="H91" s="57"/>
      <c r="I91" s="57"/>
      <c r="J91" s="57"/>
      <c r="K91" s="58"/>
      <c r="L91" s="58"/>
      <c r="M91" s="56"/>
      <c r="N91" s="56"/>
      <c r="O91" s="59"/>
      <c r="P91" s="56"/>
      <c r="Q91" s="59"/>
      <c r="R91" s="59"/>
      <c r="S91" s="59"/>
      <c r="T91" s="23"/>
      <c r="W91" s="59"/>
      <c r="Y91" s="59"/>
      <c r="Z91" s="59"/>
      <c r="AA91" s="59"/>
    </row>
    <row r="92" spans="1:27" s="28" customFormat="1" ht="19.5" customHeight="1">
      <c r="A92" s="24"/>
      <c r="B92" s="23"/>
      <c r="C92" s="55"/>
      <c r="D92" s="55"/>
      <c r="E92" s="56"/>
      <c r="F92" s="56"/>
      <c r="G92" s="57"/>
      <c r="H92" s="57"/>
      <c r="I92" s="57"/>
      <c r="J92" s="57"/>
      <c r="K92" s="58"/>
      <c r="L92" s="58"/>
      <c r="M92" s="56"/>
      <c r="N92" s="56"/>
      <c r="O92" s="59"/>
      <c r="P92" s="56"/>
      <c r="Q92" s="59"/>
      <c r="R92" s="59"/>
      <c r="S92" s="59"/>
      <c r="T92" s="23"/>
      <c r="W92" s="59"/>
      <c r="Y92" s="59"/>
      <c r="Z92" s="59"/>
      <c r="AA92" s="59"/>
    </row>
    <row r="93" spans="1:27" s="28" customFormat="1" ht="19.5" customHeight="1">
      <c r="A93" s="24"/>
      <c r="B93" s="23"/>
      <c r="C93" s="55"/>
      <c r="D93" s="55"/>
      <c r="E93" s="56"/>
      <c r="F93" s="56"/>
      <c r="G93" s="57"/>
      <c r="H93" s="57"/>
      <c r="I93" s="57"/>
      <c r="J93" s="57"/>
      <c r="K93" s="58"/>
      <c r="L93" s="58"/>
      <c r="M93" s="56"/>
      <c r="N93" s="56"/>
      <c r="O93" s="59"/>
      <c r="P93" s="56"/>
      <c r="Q93" s="59"/>
      <c r="R93" s="59"/>
      <c r="S93" s="59"/>
      <c r="T93" s="23"/>
      <c r="W93" s="59"/>
      <c r="Y93" s="59"/>
      <c r="Z93" s="59"/>
      <c r="AA93" s="59"/>
    </row>
    <row r="94" spans="1:27" s="28" customFormat="1" ht="19.5" customHeight="1">
      <c r="A94" s="24"/>
      <c r="B94" s="23"/>
      <c r="C94" s="55"/>
      <c r="D94" s="55"/>
      <c r="E94" s="56"/>
      <c r="F94" s="56"/>
      <c r="G94" s="57"/>
      <c r="H94" s="57"/>
      <c r="I94" s="57"/>
      <c r="J94" s="57"/>
      <c r="K94" s="58"/>
      <c r="L94" s="58"/>
      <c r="M94" s="56"/>
      <c r="N94" s="56"/>
      <c r="O94" s="59"/>
      <c r="P94" s="56"/>
      <c r="Q94" s="59"/>
      <c r="R94" s="59"/>
      <c r="S94" s="59"/>
      <c r="T94" s="23"/>
      <c r="W94" s="59"/>
      <c r="Y94" s="59"/>
      <c r="Z94" s="59"/>
      <c r="AA94" s="59"/>
    </row>
    <row r="95" spans="1:27" s="28" customFormat="1" ht="19.5" customHeight="1">
      <c r="A95" s="24"/>
      <c r="B95" s="23"/>
      <c r="C95" s="55"/>
      <c r="D95" s="55"/>
      <c r="E95" s="56"/>
      <c r="F95" s="56"/>
      <c r="G95" s="57"/>
      <c r="H95" s="57"/>
      <c r="I95" s="57"/>
      <c r="J95" s="57"/>
      <c r="K95" s="58"/>
      <c r="L95" s="58"/>
      <c r="M95" s="56"/>
      <c r="N95" s="56"/>
      <c r="O95" s="59"/>
      <c r="P95" s="56"/>
      <c r="Q95" s="59"/>
      <c r="R95" s="59"/>
      <c r="S95" s="59"/>
      <c r="T95" s="23"/>
      <c r="W95" s="59"/>
      <c r="Y95" s="59"/>
      <c r="Z95" s="59"/>
      <c r="AA95" s="59"/>
    </row>
    <row r="96" spans="1:27" s="28" customFormat="1" ht="19.5" customHeight="1">
      <c r="A96" s="24"/>
      <c r="B96" s="23"/>
      <c r="C96" s="55"/>
      <c r="D96" s="55"/>
      <c r="E96" s="56"/>
      <c r="F96" s="56"/>
      <c r="G96" s="57"/>
      <c r="H96" s="57"/>
      <c r="I96" s="57"/>
      <c r="J96" s="57"/>
      <c r="K96" s="58"/>
      <c r="L96" s="58"/>
      <c r="M96" s="56"/>
      <c r="N96" s="56"/>
      <c r="O96" s="59"/>
      <c r="P96" s="56"/>
      <c r="Q96" s="59"/>
      <c r="R96" s="59"/>
      <c r="S96" s="59"/>
      <c r="T96" s="23"/>
      <c r="W96" s="59"/>
      <c r="Y96" s="59"/>
      <c r="Z96" s="59"/>
      <c r="AA96" s="59"/>
    </row>
    <row r="97" spans="1:20" s="28" customFormat="1" ht="19.5" customHeight="1">
      <c r="A97" s="24"/>
      <c r="B97" s="23"/>
      <c r="C97" s="25"/>
      <c r="D97" s="25"/>
      <c r="E97" s="33"/>
      <c r="F97" s="33"/>
      <c r="G97" s="33"/>
      <c r="H97" s="33"/>
      <c r="I97" s="34"/>
      <c r="J97" s="34"/>
      <c r="K97" s="60"/>
      <c r="L97" s="60"/>
      <c r="M97" s="47"/>
      <c r="N97" s="47"/>
      <c r="O97" s="47"/>
      <c r="P97" s="47"/>
      <c r="Q97" s="33"/>
      <c r="R97" s="33"/>
      <c r="S97" s="46"/>
      <c r="T97" s="23"/>
    </row>
    <row r="98" spans="1:20" s="28" customFormat="1" ht="19.5" customHeight="1">
      <c r="A98" s="25" t="s">
        <v>86</v>
      </c>
      <c r="B98" s="25"/>
      <c r="C98" s="25" t="s">
        <v>87</v>
      </c>
      <c r="D98" s="25"/>
      <c r="E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46"/>
      <c r="T98" s="23"/>
    </row>
    <row r="99" spans="1:20" s="28" customFormat="1" ht="19.5" customHeight="1">
      <c r="A99" s="25"/>
      <c r="B99" s="25"/>
      <c r="C99" s="25" t="s">
        <v>88</v>
      </c>
      <c r="D99" s="25"/>
      <c r="E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46"/>
      <c r="T99" s="23"/>
    </row>
    <row r="100" spans="1:20" s="28" customFormat="1" ht="12.75">
      <c r="A100" s="24"/>
      <c r="B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3"/>
      <c r="T100" s="23"/>
    </row>
    <row r="101" spans="1:20" ht="18.75">
      <c r="A101" s="16"/>
      <c r="B101" s="1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4"/>
      <c r="T101" s="14"/>
    </row>
    <row r="102" spans="1:20" ht="18.75">
      <c r="A102" s="16"/>
      <c r="B102" s="1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4"/>
      <c r="T102" s="14"/>
    </row>
    <row r="103" spans="1:20" ht="18.75">
      <c r="A103" s="16"/>
      <c r="B103" s="14"/>
      <c r="C103" s="19"/>
      <c r="D103" s="19"/>
      <c r="E103" s="14"/>
      <c r="F103" s="14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4"/>
      <c r="T103" s="14"/>
    </row>
    <row r="104" spans="1:20" ht="18.75">
      <c r="A104" s="16"/>
      <c r="B104" s="1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4"/>
      <c r="T104" s="14"/>
    </row>
    <row r="105" spans="1:20" ht="18.75">
      <c r="A105" s="16"/>
      <c r="B105" s="14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4"/>
      <c r="T105" s="14"/>
    </row>
    <row r="106" spans="1:20" ht="18.75">
      <c r="A106" s="16"/>
      <c r="B106" s="14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4"/>
      <c r="T106" s="14"/>
    </row>
    <row r="107" spans="1:20" ht="18.75">
      <c r="A107" s="16"/>
      <c r="B107" s="14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4"/>
      <c r="T107" s="14"/>
    </row>
    <row r="108" spans="1:20" ht="18.75">
      <c r="A108" s="16"/>
      <c r="B108" s="14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4"/>
      <c r="T108" s="14"/>
    </row>
    <row r="109" spans="1:20" ht="18.75">
      <c r="A109" s="16"/>
      <c r="B109" s="14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4"/>
      <c r="T109" s="14"/>
    </row>
    <row r="110" spans="1:20" ht="18.75">
      <c r="A110" s="16"/>
      <c r="B110" s="14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4"/>
      <c r="T110" s="14"/>
    </row>
    <row r="111" spans="3:18" ht="18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3:18" ht="18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3:18" ht="18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3:18" ht="18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3:18" ht="18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3:18" ht="18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3:18" ht="18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3:18" ht="18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3:18" ht="18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3:18" ht="18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3:18" ht="18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3:18" ht="18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3:18" ht="18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3:18" ht="18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3:18" ht="18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3:18" ht="18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3:18" ht="18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3:18" ht="18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3:18" ht="18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3:18" ht="18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3:18" ht="18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3:18" ht="18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3:18" ht="18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3:18" ht="18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3:18" ht="18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3:18" ht="18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3:18" ht="18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3:18" ht="18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3:18" ht="18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3:18" ht="18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3:18" ht="18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3:18" ht="18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3:18" ht="18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3:18" ht="18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3:18" ht="18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3:18" ht="18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3:18" ht="18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3:18" ht="18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3:18" ht="18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3:18" ht="18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3:18" ht="18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3:18" ht="18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3:18" ht="18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3:18" ht="18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3:18" ht="18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3:18" ht="18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3:18" ht="18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3:18" ht="18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3:18" ht="18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3:18" ht="18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3:18" ht="18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3:18" ht="18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3:18" ht="18"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3:18" ht="18"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3:18" ht="18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3:18" ht="18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3:18" ht="18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3:18" ht="18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3:18" ht="18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3:18" ht="18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3:18" ht="18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3:18" ht="18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3:18" ht="18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3:18" ht="18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3:18" ht="18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3:18" ht="18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3:18" ht="18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3:18" ht="18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3:18" ht="18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3:18" ht="18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3:18" ht="18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3:18" ht="18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3:18" ht="18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3:18" ht="18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3:18" ht="18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3:18" ht="18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3:18" ht="18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3:18" ht="18"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3:18" ht="18"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3:18" ht="18"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3:18" ht="18"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3:18" ht="18"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3:18" ht="18"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3:18" ht="18"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3:18" ht="18"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3:18" ht="18"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3:18" ht="18"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3:18" ht="18"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3:18" ht="18"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3:18" ht="18"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3:18" ht="18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3:18" ht="18"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3:18" ht="18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3:18" ht="18"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3:18" ht="18"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3:18" ht="18"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spans="3:18" ht="18"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spans="3:18" ht="18"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spans="3:18" ht="18"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spans="3:18" ht="18"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3:18" ht="18"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3:18" ht="18"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3:18" ht="18"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spans="3:18" ht="18"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spans="3:18" ht="18"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spans="3:18" ht="18"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spans="3:18" ht="18"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spans="3:18" ht="18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spans="3:18" ht="18"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3:18" ht="18"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3:18" ht="18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3:18" ht="18"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3:18" ht="18"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spans="3:18" ht="18"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spans="3:18" ht="18"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spans="3:18" ht="18"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spans="3:18" ht="18"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spans="3:18" ht="18"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spans="3:18" ht="18"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spans="3:18" ht="18"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spans="3:18" ht="18"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3:18" ht="18"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spans="3:18" ht="18"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spans="3:18" ht="18"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spans="3:18" ht="18"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spans="3:18" ht="18"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3:18" ht="18"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spans="3:18" ht="18"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spans="3:18" ht="18"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spans="3:18" ht="18"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spans="3:18" ht="18"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spans="3:18" ht="18"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spans="3:18" ht="18"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spans="3:18" ht="18"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  <row r="245" spans="3:18" ht="18"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</row>
    <row r="246" spans="3:18" ht="18"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</row>
    <row r="247" spans="3:18" ht="18"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</row>
    <row r="248" spans="3:18" ht="18"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</row>
    <row r="249" spans="3:18" ht="18"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</row>
  </sheetData>
  <mergeCells count="1">
    <mergeCell ref="A1:S1"/>
  </mergeCells>
  <printOptions horizontalCentered="1"/>
  <pageMargins left="0.75" right="0.75" top="1" bottom="1" header="0.5" footer="0.5"/>
  <pageSetup horizontalDpi="1200" verticalDpi="1200" orientation="landscape" scale="96" r:id="rId1"/>
  <headerFooter alignWithMargins="0">
    <oddFooter>&amp;R&amp;"Times New Roman,Regular"&amp;12Exhibit No. ___(RAM-7)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44"/>
  <sheetViews>
    <sheetView view="pageBreakPreview" zoomScale="60" workbookViewId="0" topLeftCell="A61">
      <selection activeCell="G94" sqref="G94"/>
    </sheetView>
  </sheetViews>
  <sheetFormatPr defaultColWidth="12.140625" defaultRowHeight="12.75"/>
  <cols>
    <col min="1" max="1" width="7.28125" style="15" customWidth="1"/>
    <col min="2" max="2" width="2.140625" style="15" customWidth="1"/>
    <col min="3" max="3" width="7.28125" style="15" customWidth="1"/>
    <col min="4" max="4" width="2.140625" style="15" customWidth="1"/>
    <col min="5" max="5" width="10.8515625" style="15" customWidth="1"/>
    <col min="6" max="6" width="2.140625" style="15" customWidth="1"/>
    <col min="7" max="7" width="9.8515625" style="15" customWidth="1"/>
    <col min="8" max="8" width="2.140625" style="15" customWidth="1"/>
    <col min="9" max="9" width="10.28125" style="15" customWidth="1"/>
    <col min="10" max="10" width="2.140625" style="15" customWidth="1"/>
    <col min="11" max="11" width="8.57421875" style="15" customWidth="1"/>
    <col min="12" max="12" width="2.140625" style="15" customWidth="1"/>
    <col min="13" max="13" width="9.8515625" style="15" customWidth="1"/>
    <col min="14" max="14" width="2.140625" style="15" customWidth="1"/>
    <col min="15" max="15" width="9.8515625" style="15" customWidth="1"/>
    <col min="16" max="16" width="2.140625" style="15" customWidth="1"/>
    <col min="17" max="17" width="17.28125" style="15" customWidth="1"/>
    <col min="18" max="18" width="1.8515625" style="15" customWidth="1"/>
    <col min="19" max="19" width="16.57421875" style="15" customWidth="1"/>
    <col min="20" max="20" width="12.140625" style="15" customWidth="1"/>
    <col min="21" max="21" width="1.1484375" style="15" customWidth="1"/>
    <col min="22" max="16384" width="12.140625" style="15" customWidth="1"/>
  </cols>
  <sheetData>
    <row r="1" spans="1:20" ht="19.5" customHeight="1">
      <c r="A1" s="104" t="s">
        <v>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4"/>
    </row>
    <row r="2" spans="1:20" ht="19.5" customHeight="1">
      <c r="A2" s="16"/>
      <c r="B2" s="14"/>
      <c r="C2" s="17"/>
      <c r="D2" s="17"/>
      <c r="E2" s="18"/>
      <c r="F2" s="18"/>
      <c r="G2" s="18"/>
      <c r="H2" s="18"/>
      <c r="I2" s="19"/>
      <c r="J2" s="19"/>
      <c r="K2" s="20"/>
      <c r="L2" s="20"/>
      <c r="M2" s="18"/>
      <c r="N2" s="18"/>
      <c r="O2" s="14"/>
      <c r="P2" s="14"/>
      <c r="Q2" s="14"/>
      <c r="R2" s="14"/>
      <c r="S2" s="14"/>
      <c r="T2" s="14"/>
    </row>
    <row r="3" spans="1:20" ht="19.5" customHeight="1">
      <c r="A3" s="16"/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4"/>
      <c r="P3" s="14"/>
      <c r="Q3" s="22"/>
      <c r="R3" s="22"/>
      <c r="S3" s="14"/>
      <c r="T3" s="14"/>
    </row>
    <row r="4" spans="1:20" s="28" customFormat="1" ht="19.5" customHeight="1">
      <c r="A4" s="24"/>
      <c r="B4" s="23"/>
      <c r="C4" s="25"/>
      <c r="D4" s="25"/>
      <c r="E4" s="26" t="s">
        <v>47</v>
      </c>
      <c r="F4" s="26"/>
      <c r="G4" s="26" t="s">
        <v>48</v>
      </c>
      <c r="H4" s="26"/>
      <c r="I4" s="26" t="s">
        <v>49</v>
      </c>
      <c r="J4" s="27"/>
      <c r="K4" s="26" t="s">
        <v>50</v>
      </c>
      <c r="L4" s="26"/>
      <c r="M4" s="26" t="s">
        <v>51</v>
      </c>
      <c r="N4" s="26"/>
      <c r="O4" s="26" t="s">
        <v>90</v>
      </c>
      <c r="P4" s="26"/>
      <c r="Q4" s="26" t="s">
        <v>91</v>
      </c>
      <c r="R4" s="26"/>
      <c r="S4" s="26" t="s">
        <v>92</v>
      </c>
      <c r="T4" s="23"/>
    </row>
    <row r="5" spans="1:20" s="28" customFormat="1" ht="19.5" customHeight="1">
      <c r="A5" s="24"/>
      <c r="B5" s="23"/>
      <c r="C5" s="25"/>
      <c r="D5" s="25"/>
      <c r="E5" s="29"/>
      <c r="F5" s="29"/>
      <c r="G5" s="30"/>
      <c r="H5" s="30"/>
      <c r="I5" s="27"/>
      <c r="J5" s="27"/>
      <c r="K5" s="31"/>
      <c r="L5" s="31"/>
      <c r="M5" s="31"/>
      <c r="N5" s="31"/>
      <c r="O5" s="31"/>
      <c r="P5" s="31"/>
      <c r="Q5" s="31"/>
      <c r="R5" s="31"/>
      <c r="S5" s="31"/>
      <c r="T5" s="23"/>
    </row>
    <row r="6" spans="1:20" s="28" customFormat="1" ht="19.5" customHeight="1">
      <c r="A6" s="24"/>
      <c r="B6" s="23"/>
      <c r="C6" s="25"/>
      <c r="D6" s="25"/>
      <c r="E6" s="25"/>
      <c r="F6" s="25"/>
      <c r="G6" s="25"/>
      <c r="H6" s="25"/>
      <c r="I6" s="32"/>
      <c r="J6" s="32"/>
      <c r="K6" s="25"/>
      <c r="L6" s="25"/>
      <c r="M6" s="25"/>
      <c r="N6" s="25"/>
      <c r="O6" s="23"/>
      <c r="P6" s="23"/>
      <c r="Q6" s="24" t="s">
        <v>93</v>
      </c>
      <c r="R6" s="24"/>
      <c r="S6" s="24" t="s">
        <v>94</v>
      </c>
      <c r="T6" s="23"/>
    </row>
    <row r="7" spans="1:20" s="28" customFormat="1" ht="19.5" customHeight="1">
      <c r="A7" s="24"/>
      <c r="B7" s="23"/>
      <c r="C7" s="25"/>
      <c r="D7" s="25"/>
      <c r="E7" s="33" t="s">
        <v>95</v>
      </c>
      <c r="F7" s="33"/>
      <c r="G7" s="33" t="s">
        <v>60</v>
      </c>
      <c r="H7" s="33"/>
      <c r="I7" s="34" t="s">
        <v>61</v>
      </c>
      <c r="J7" s="34"/>
      <c r="K7" s="33"/>
      <c r="L7" s="33"/>
      <c r="M7" s="33"/>
      <c r="N7" s="33"/>
      <c r="O7" s="33" t="s">
        <v>96</v>
      </c>
      <c r="P7" s="33"/>
      <c r="Q7" s="33" t="s">
        <v>63</v>
      </c>
      <c r="R7" s="33"/>
      <c r="S7" s="33" t="s">
        <v>63</v>
      </c>
      <c r="T7" s="23"/>
    </row>
    <row r="8" spans="1:20" s="28" customFormat="1" ht="19.5" customHeight="1">
      <c r="A8" s="24"/>
      <c r="B8" s="23"/>
      <c r="C8" s="25"/>
      <c r="D8" s="25"/>
      <c r="E8" s="33" t="s">
        <v>97</v>
      </c>
      <c r="F8" s="33"/>
      <c r="G8" s="33" t="s">
        <v>66</v>
      </c>
      <c r="H8" s="33"/>
      <c r="I8" s="34"/>
      <c r="J8" s="34"/>
      <c r="K8" s="33"/>
      <c r="L8" s="33"/>
      <c r="M8" s="33" t="s">
        <v>67</v>
      </c>
      <c r="N8" s="33"/>
      <c r="O8" s="33" t="s">
        <v>98</v>
      </c>
      <c r="P8" s="33"/>
      <c r="Q8" s="33" t="s">
        <v>69</v>
      </c>
      <c r="R8" s="33"/>
      <c r="S8" s="33" t="s">
        <v>69</v>
      </c>
      <c r="T8" s="23"/>
    </row>
    <row r="9" spans="1:20" s="28" customFormat="1" ht="19.5" customHeight="1">
      <c r="A9" s="24"/>
      <c r="B9" s="23"/>
      <c r="C9" s="25"/>
      <c r="D9" s="25"/>
      <c r="E9" s="33" t="s">
        <v>71</v>
      </c>
      <c r="F9" s="33"/>
      <c r="G9" s="33" t="s">
        <v>71</v>
      </c>
      <c r="H9" s="33"/>
      <c r="I9" s="34"/>
      <c r="J9" s="34"/>
      <c r="K9" s="33"/>
      <c r="L9" s="33"/>
      <c r="M9" s="33" t="s">
        <v>72</v>
      </c>
      <c r="N9" s="33"/>
      <c r="O9" s="33" t="s">
        <v>99</v>
      </c>
      <c r="P9" s="33"/>
      <c r="Q9" s="33" t="s">
        <v>74</v>
      </c>
      <c r="R9" s="33"/>
      <c r="S9" s="33" t="s">
        <v>74</v>
      </c>
      <c r="T9" s="23"/>
    </row>
    <row r="10" spans="1:20" s="28" customFormat="1" ht="19.5" customHeight="1">
      <c r="A10" s="35" t="s">
        <v>76</v>
      </c>
      <c r="B10" s="23"/>
      <c r="C10" s="36" t="s">
        <v>77</v>
      </c>
      <c r="D10" s="25"/>
      <c r="E10" s="36" t="s">
        <v>78</v>
      </c>
      <c r="F10" s="37"/>
      <c r="G10" s="36" t="s">
        <v>79</v>
      </c>
      <c r="H10" s="37"/>
      <c r="I10" s="38" t="s">
        <v>80</v>
      </c>
      <c r="J10" s="39"/>
      <c r="K10" s="36" t="s">
        <v>81</v>
      </c>
      <c r="L10" s="37"/>
      <c r="M10" s="36" t="s">
        <v>82</v>
      </c>
      <c r="N10" s="37"/>
      <c r="O10" s="36" t="s">
        <v>82</v>
      </c>
      <c r="P10" s="37"/>
      <c r="Q10" s="36" t="s">
        <v>83</v>
      </c>
      <c r="R10" s="37"/>
      <c r="S10" s="36" t="s">
        <v>84</v>
      </c>
      <c r="T10" s="23"/>
    </row>
    <row r="11" spans="1:20" s="28" customFormat="1" ht="19.5" customHeight="1">
      <c r="A11" s="24"/>
      <c r="B11" s="23"/>
      <c r="C11" s="25"/>
      <c r="D11" s="2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3"/>
    </row>
    <row r="12" spans="1:20" s="28" customFormat="1" ht="19.5" customHeight="1">
      <c r="A12" s="24">
        <v>1</v>
      </c>
      <c r="B12" s="23"/>
      <c r="C12" s="25">
        <v>1931</v>
      </c>
      <c r="D12" s="25"/>
      <c r="E12" s="62">
        <v>0.0512</v>
      </c>
      <c r="F12" s="42"/>
      <c r="G12" s="43">
        <v>1000</v>
      </c>
      <c r="H12" s="43"/>
      <c r="I12" s="43"/>
      <c r="J12" s="43"/>
      <c r="K12" s="44"/>
      <c r="L12" s="44"/>
      <c r="M12" s="45"/>
      <c r="N12" s="45"/>
      <c r="O12" s="45"/>
      <c r="P12" s="45"/>
      <c r="Q12" s="45"/>
      <c r="R12" s="45"/>
      <c r="S12" s="46"/>
      <c r="T12" s="23"/>
    </row>
    <row r="13" spans="1:20" s="28" customFormat="1" ht="19.5" customHeight="1">
      <c r="A13" s="24">
        <f>A12+1</f>
        <v>2</v>
      </c>
      <c r="B13" s="23"/>
      <c r="C13" s="25">
        <v>1932</v>
      </c>
      <c r="D13" s="25"/>
      <c r="E13" s="62">
        <v>0.0646</v>
      </c>
      <c r="F13" s="42"/>
      <c r="G13" s="43">
        <f aca="true" t="shared" si="0" ref="G13:G60">PV(E13/2,40,-(1000*E12/2))+1000/((1+E13/2)^40)</f>
        <v>850.7311042916825</v>
      </c>
      <c r="H13" s="43"/>
      <c r="I13" s="43">
        <f aca="true" t="shared" si="1" ref="I13:I76">G13-$G$12</f>
        <v>-149.26889570831747</v>
      </c>
      <c r="J13" s="43"/>
      <c r="K13" s="44">
        <f aca="true" t="shared" si="2" ref="K13:K60">$G$12*E12</f>
        <v>51.2</v>
      </c>
      <c r="L13" s="44"/>
      <c r="M13" s="42">
        <f aca="true" t="shared" si="3" ref="M13:M76">I13/$G$12+K13/1000</f>
        <v>-0.09806889570831748</v>
      </c>
      <c r="N13" s="42"/>
      <c r="O13" s="42">
        <v>-0.0054</v>
      </c>
      <c r="P13" s="42"/>
      <c r="Q13" s="47">
        <f aca="true" t="shared" si="4" ref="Q13:Q76">O13-M13</f>
        <v>0.09266889570831748</v>
      </c>
      <c r="R13" s="47"/>
      <c r="S13" s="47">
        <f aca="true" t="shared" si="5" ref="S13:S76">O13-E13</f>
        <v>-0.07</v>
      </c>
      <c r="T13" s="23"/>
    </row>
    <row r="14" spans="1:20" s="28" customFormat="1" ht="19.5" customHeight="1">
      <c r="A14" s="24">
        <f aca="true" t="shared" si="6" ref="A14:A60">A13+1</f>
        <v>3</v>
      </c>
      <c r="B14" s="23"/>
      <c r="C14" s="25">
        <v>1933</v>
      </c>
      <c r="D14" s="25"/>
      <c r="E14" s="62">
        <v>0.0632</v>
      </c>
      <c r="F14" s="42"/>
      <c r="G14" s="43">
        <f t="shared" si="0"/>
        <v>1015.7698867003153</v>
      </c>
      <c r="H14" s="43"/>
      <c r="I14" s="43">
        <f t="shared" si="1"/>
        <v>15.769886700315283</v>
      </c>
      <c r="J14" s="43"/>
      <c r="K14" s="44">
        <f t="shared" si="2"/>
        <v>64.60000000000001</v>
      </c>
      <c r="L14" s="44"/>
      <c r="M14" s="42">
        <f t="shared" si="3"/>
        <v>0.08036988670031528</v>
      </c>
      <c r="N14" s="42"/>
      <c r="O14" s="42">
        <v>-0.2187</v>
      </c>
      <c r="P14" s="42"/>
      <c r="Q14" s="47">
        <f t="shared" si="4"/>
        <v>-0.2990698867003153</v>
      </c>
      <c r="R14" s="47"/>
      <c r="S14" s="47">
        <f t="shared" si="5"/>
        <v>-0.28190000000000004</v>
      </c>
      <c r="T14" s="23"/>
    </row>
    <row r="15" spans="1:20" s="28" customFormat="1" ht="19.5" customHeight="1">
      <c r="A15" s="24">
        <f t="shared" si="6"/>
        <v>4</v>
      </c>
      <c r="B15" s="23"/>
      <c r="C15" s="25">
        <v>1934</v>
      </c>
      <c r="D15" s="25"/>
      <c r="E15" s="62">
        <v>0.055</v>
      </c>
      <c r="F15" s="42"/>
      <c r="G15" s="43">
        <f t="shared" si="0"/>
        <v>1098.7202143461966</v>
      </c>
      <c r="H15" s="43"/>
      <c r="I15" s="43">
        <f t="shared" si="1"/>
        <v>98.7202143461966</v>
      </c>
      <c r="J15" s="43"/>
      <c r="K15" s="44">
        <f t="shared" si="2"/>
        <v>63.2</v>
      </c>
      <c r="L15" s="44"/>
      <c r="M15" s="42">
        <f t="shared" si="3"/>
        <v>0.1619202143461966</v>
      </c>
      <c r="N15" s="42"/>
      <c r="O15" s="42">
        <v>-0.2041</v>
      </c>
      <c r="P15" s="42"/>
      <c r="Q15" s="47">
        <f t="shared" si="4"/>
        <v>-0.3660202143461966</v>
      </c>
      <c r="R15" s="47"/>
      <c r="S15" s="47">
        <f t="shared" si="5"/>
        <v>-0.2591</v>
      </c>
      <c r="T15" s="23"/>
    </row>
    <row r="16" spans="1:20" s="28" customFormat="1" ht="19.5" customHeight="1">
      <c r="A16" s="24">
        <f t="shared" si="6"/>
        <v>5</v>
      </c>
      <c r="B16" s="23"/>
      <c r="C16" s="25">
        <v>1935</v>
      </c>
      <c r="D16" s="25"/>
      <c r="E16" s="62">
        <v>0.0461</v>
      </c>
      <c r="F16" s="42"/>
      <c r="G16" s="43">
        <f t="shared" si="0"/>
        <v>1115.4669709218158</v>
      </c>
      <c r="H16" s="43"/>
      <c r="I16" s="43">
        <f t="shared" si="1"/>
        <v>115.4669709218158</v>
      </c>
      <c r="J16" s="43"/>
      <c r="K16" s="44">
        <f t="shared" si="2"/>
        <v>55</v>
      </c>
      <c r="L16" s="44"/>
      <c r="M16" s="42">
        <f t="shared" si="3"/>
        <v>0.1704669709218158</v>
      </c>
      <c r="N16" s="42"/>
      <c r="O16" s="42">
        <v>0.7663</v>
      </c>
      <c r="P16" s="42"/>
      <c r="Q16" s="47">
        <f t="shared" si="4"/>
        <v>0.5958330290781841</v>
      </c>
      <c r="R16" s="47"/>
      <c r="S16" s="47">
        <f t="shared" si="5"/>
        <v>0.7202</v>
      </c>
      <c r="T16" s="23"/>
    </row>
    <row r="17" spans="1:20" s="28" customFormat="1" ht="19.5" customHeight="1">
      <c r="A17" s="24">
        <f t="shared" si="6"/>
        <v>6</v>
      </c>
      <c r="B17" s="23"/>
      <c r="C17" s="25">
        <v>1936</v>
      </c>
      <c r="D17" s="25"/>
      <c r="E17" s="62">
        <v>0.0408</v>
      </c>
      <c r="F17" s="42"/>
      <c r="G17" s="43">
        <f t="shared" si="0"/>
        <v>1071.9860741958844</v>
      </c>
      <c r="H17" s="43"/>
      <c r="I17" s="43">
        <f t="shared" si="1"/>
        <v>71.98607419588438</v>
      </c>
      <c r="J17" s="43"/>
      <c r="K17" s="44">
        <f t="shared" si="2"/>
        <v>46.1</v>
      </c>
      <c r="L17" s="44"/>
      <c r="M17" s="42">
        <f t="shared" si="3"/>
        <v>0.11808607419588439</v>
      </c>
      <c r="N17" s="42"/>
      <c r="O17" s="42">
        <v>0.2069</v>
      </c>
      <c r="P17" s="42"/>
      <c r="Q17" s="47">
        <f t="shared" si="4"/>
        <v>0.08881392580411561</v>
      </c>
      <c r="R17" s="47"/>
      <c r="S17" s="47">
        <f t="shared" si="5"/>
        <v>0.1661</v>
      </c>
      <c r="T17" s="23"/>
    </row>
    <row r="18" spans="1:20" s="28" customFormat="1" ht="19.5" customHeight="1">
      <c r="A18" s="24">
        <f t="shared" si="6"/>
        <v>7</v>
      </c>
      <c r="B18" s="23"/>
      <c r="C18" s="25">
        <v>1937</v>
      </c>
      <c r="D18" s="25"/>
      <c r="E18" s="62">
        <v>0.0398</v>
      </c>
      <c r="F18" s="42"/>
      <c r="G18" s="43">
        <f t="shared" si="0"/>
        <v>1013.7017580294616</v>
      </c>
      <c r="H18" s="43"/>
      <c r="I18" s="43">
        <f t="shared" si="1"/>
        <v>13.701758029461644</v>
      </c>
      <c r="J18" s="43"/>
      <c r="K18" s="44">
        <f t="shared" si="2"/>
        <v>40.800000000000004</v>
      </c>
      <c r="L18" s="44"/>
      <c r="M18" s="42">
        <f t="shared" si="3"/>
        <v>0.054501758029461646</v>
      </c>
      <c r="N18" s="42"/>
      <c r="O18" s="42">
        <v>-0.3704</v>
      </c>
      <c r="P18" s="42"/>
      <c r="Q18" s="47">
        <f t="shared" si="4"/>
        <v>-0.4249017580294617</v>
      </c>
      <c r="R18" s="47"/>
      <c r="S18" s="47">
        <f t="shared" si="5"/>
        <v>-0.4102</v>
      </c>
      <c r="T18" s="23"/>
    </row>
    <row r="19" spans="1:20" s="28" customFormat="1" ht="19.5" customHeight="1">
      <c r="A19" s="24">
        <f t="shared" si="6"/>
        <v>8</v>
      </c>
      <c r="B19" s="23"/>
      <c r="C19" s="25">
        <v>1938</v>
      </c>
      <c r="D19" s="25"/>
      <c r="E19" s="62">
        <v>0.039</v>
      </c>
      <c r="F19" s="42"/>
      <c r="G19" s="43">
        <f t="shared" si="0"/>
        <v>1011.0387595404065</v>
      </c>
      <c r="H19" s="43"/>
      <c r="I19" s="43">
        <f t="shared" si="1"/>
        <v>11.038759540406545</v>
      </c>
      <c r="J19" s="43"/>
      <c r="K19" s="44">
        <f t="shared" si="2"/>
        <v>39.800000000000004</v>
      </c>
      <c r="L19" s="44"/>
      <c r="M19" s="42">
        <f t="shared" si="3"/>
        <v>0.05083875954040655</v>
      </c>
      <c r="N19" s="42"/>
      <c r="O19" s="42">
        <v>0.2245</v>
      </c>
      <c r="P19" s="42"/>
      <c r="Q19" s="47">
        <f t="shared" si="4"/>
        <v>0.17366124045959347</v>
      </c>
      <c r="R19" s="47"/>
      <c r="S19" s="47">
        <f t="shared" si="5"/>
        <v>0.1855</v>
      </c>
      <c r="T19" s="23"/>
    </row>
    <row r="20" spans="1:20" s="28" customFormat="1" ht="19.5" customHeight="1">
      <c r="A20" s="24">
        <f t="shared" si="6"/>
        <v>9</v>
      </c>
      <c r="B20" s="23"/>
      <c r="C20" s="25">
        <v>1939</v>
      </c>
      <c r="D20" s="25"/>
      <c r="E20" s="62">
        <v>0.0352</v>
      </c>
      <c r="F20" s="42"/>
      <c r="G20" s="43">
        <f t="shared" si="0"/>
        <v>1054.2319481744516</v>
      </c>
      <c r="H20" s="43"/>
      <c r="I20" s="43">
        <f t="shared" si="1"/>
        <v>54.231948174451645</v>
      </c>
      <c r="J20" s="43"/>
      <c r="K20" s="44">
        <f t="shared" si="2"/>
        <v>39</v>
      </c>
      <c r="L20" s="44"/>
      <c r="M20" s="42">
        <f t="shared" si="3"/>
        <v>0.09323194817445164</v>
      </c>
      <c r="N20" s="42"/>
      <c r="O20" s="42">
        <v>0.1126</v>
      </c>
      <c r="P20" s="42"/>
      <c r="Q20" s="47">
        <f t="shared" si="4"/>
        <v>0.019368051825548363</v>
      </c>
      <c r="R20" s="47"/>
      <c r="S20" s="47">
        <f t="shared" si="5"/>
        <v>0.0774</v>
      </c>
      <c r="T20" s="23"/>
    </row>
    <row r="21" spans="1:20" s="28" customFormat="1" ht="19.5" customHeight="1">
      <c r="A21" s="24">
        <f t="shared" si="6"/>
        <v>10</v>
      </c>
      <c r="B21" s="23"/>
      <c r="C21" s="25">
        <v>1940</v>
      </c>
      <c r="D21" s="25"/>
      <c r="E21" s="62">
        <v>0.0324</v>
      </c>
      <c r="F21" s="42"/>
      <c r="G21" s="43">
        <f t="shared" si="0"/>
        <v>1040.979012778619</v>
      </c>
      <c r="H21" s="43"/>
      <c r="I21" s="43">
        <f t="shared" si="1"/>
        <v>40.97901277861911</v>
      </c>
      <c r="J21" s="43"/>
      <c r="K21" s="44">
        <f t="shared" si="2"/>
        <v>35.2</v>
      </c>
      <c r="L21" s="44"/>
      <c r="M21" s="42">
        <f t="shared" si="3"/>
        <v>0.0761790127786191</v>
      </c>
      <c r="N21" s="42"/>
      <c r="O21" s="42">
        <v>-0.1715</v>
      </c>
      <c r="P21" s="42"/>
      <c r="Q21" s="47">
        <f t="shared" si="4"/>
        <v>-0.24767901277861912</v>
      </c>
      <c r="R21" s="47"/>
      <c r="S21" s="47">
        <f t="shared" si="5"/>
        <v>-0.20390000000000003</v>
      </c>
      <c r="T21" s="23"/>
    </row>
    <row r="22" spans="1:20" s="28" customFormat="1" ht="19.5" customHeight="1">
      <c r="A22" s="24">
        <f t="shared" si="6"/>
        <v>11</v>
      </c>
      <c r="B22" s="23"/>
      <c r="C22" s="25">
        <v>1941</v>
      </c>
      <c r="D22" s="25"/>
      <c r="E22" s="62">
        <v>0.0307</v>
      </c>
      <c r="F22" s="42"/>
      <c r="G22" s="43">
        <f t="shared" si="0"/>
        <v>1025.2667514226728</v>
      </c>
      <c r="H22" s="43"/>
      <c r="I22" s="43">
        <f t="shared" si="1"/>
        <v>25.26675142267277</v>
      </c>
      <c r="J22" s="43"/>
      <c r="K22" s="44">
        <f t="shared" si="2"/>
        <v>32.4</v>
      </c>
      <c r="L22" s="44"/>
      <c r="M22" s="42">
        <f t="shared" si="3"/>
        <v>0.05766675142267277</v>
      </c>
      <c r="N22" s="42"/>
      <c r="O22" s="42">
        <v>-0.3157</v>
      </c>
      <c r="P22" s="42"/>
      <c r="Q22" s="47">
        <f t="shared" si="4"/>
        <v>-0.3733667514226727</v>
      </c>
      <c r="R22" s="47"/>
      <c r="S22" s="47">
        <f t="shared" si="5"/>
        <v>-0.3464</v>
      </c>
      <c r="T22" s="23"/>
    </row>
    <row r="23" spans="1:20" s="28" customFormat="1" ht="19.5" customHeight="1">
      <c r="A23" s="24">
        <f t="shared" si="6"/>
        <v>12</v>
      </c>
      <c r="B23" s="23"/>
      <c r="C23" s="25">
        <v>1942</v>
      </c>
      <c r="D23" s="25"/>
      <c r="E23" s="62">
        <v>0.0309</v>
      </c>
      <c r="F23" s="42"/>
      <c r="G23" s="43">
        <f t="shared" si="0"/>
        <v>997.0328449452871</v>
      </c>
      <c r="H23" s="43"/>
      <c r="I23" s="43">
        <f t="shared" si="1"/>
        <v>-2.967155054712862</v>
      </c>
      <c r="J23" s="43"/>
      <c r="K23" s="44">
        <f t="shared" si="2"/>
        <v>30.700000000000003</v>
      </c>
      <c r="L23" s="44"/>
      <c r="M23" s="42">
        <f t="shared" si="3"/>
        <v>0.02773284494528714</v>
      </c>
      <c r="N23" s="42"/>
      <c r="O23" s="42">
        <v>0.1539</v>
      </c>
      <c r="P23" s="42"/>
      <c r="Q23" s="47">
        <f t="shared" si="4"/>
        <v>0.12616715505471288</v>
      </c>
      <c r="R23" s="47"/>
      <c r="S23" s="47">
        <f t="shared" si="5"/>
        <v>0.12300000000000001</v>
      </c>
      <c r="T23" s="23"/>
    </row>
    <row r="24" spans="1:20" s="28" customFormat="1" ht="19.5" customHeight="1">
      <c r="A24" s="24">
        <f t="shared" si="6"/>
        <v>13</v>
      </c>
      <c r="B24" s="23"/>
      <c r="C24" s="25">
        <v>1943</v>
      </c>
      <c r="D24" s="25"/>
      <c r="E24" s="62">
        <v>0.0299</v>
      </c>
      <c r="F24" s="42"/>
      <c r="G24" s="43">
        <f t="shared" si="0"/>
        <v>1014.971583585168</v>
      </c>
      <c r="H24" s="43"/>
      <c r="I24" s="43">
        <f t="shared" si="1"/>
        <v>14.971583585167991</v>
      </c>
      <c r="J24" s="43"/>
      <c r="K24" s="44">
        <f t="shared" si="2"/>
        <v>30.900000000000002</v>
      </c>
      <c r="L24" s="44"/>
      <c r="M24" s="42">
        <f t="shared" si="3"/>
        <v>0.04587158358516799</v>
      </c>
      <c r="N24" s="42"/>
      <c r="O24" s="42">
        <v>0.4607</v>
      </c>
      <c r="P24" s="42"/>
      <c r="Q24" s="47">
        <f t="shared" si="4"/>
        <v>0.41482841641483204</v>
      </c>
      <c r="R24" s="47"/>
      <c r="S24" s="47">
        <f t="shared" si="5"/>
        <v>0.4308</v>
      </c>
      <c r="T24" s="23"/>
    </row>
    <row r="25" spans="1:20" s="28" customFormat="1" ht="19.5" customHeight="1">
      <c r="A25" s="24">
        <f t="shared" si="6"/>
        <v>14</v>
      </c>
      <c r="B25" s="23"/>
      <c r="C25" s="25">
        <v>1944</v>
      </c>
      <c r="D25" s="25"/>
      <c r="E25" s="62">
        <v>0.0297</v>
      </c>
      <c r="F25" s="42"/>
      <c r="G25" s="43">
        <f t="shared" si="0"/>
        <v>1002.9997918631591</v>
      </c>
      <c r="H25" s="43"/>
      <c r="I25" s="43">
        <f t="shared" si="1"/>
        <v>2.999791863159089</v>
      </c>
      <c r="J25" s="43"/>
      <c r="K25" s="44">
        <f t="shared" si="2"/>
        <v>29.9</v>
      </c>
      <c r="L25" s="44"/>
      <c r="M25" s="42">
        <f t="shared" si="3"/>
        <v>0.03289979186315909</v>
      </c>
      <c r="N25" s="42"/>
      <c r="O25" s="42">
        <v>0.1803</v>
      </c>
      <c r="P25" s="42"/>
      <c r="Q25" s="47">
        <f t="shared" si="4"/>
        <v>0.1474002081368409</v>
      </c>
      <c r="R25" s="47"/>
      <c r="S25" s="47">
        <f t="shared" si="5"/>
        <v>0.15059999999999998</v>
      </c>
      <c r="T25" s="23"/>
    </row>
    <row r="26" spans="1:20" s="28" customFormat="1" ht="19.5" customHeight="1">
      <c r="A26" s="24">
        <f t="shared" si="6"/>
        <v>15</v>
      </c>
      <c r="B26" s="23"/>
      <c r="C26" s="25">
        <v>1945</v>
      </c>
      <c r="D26" s="25"/>
      <c r="E26" s="62">
        <v>0.0287</v>
      </c>
      <c r="F26" s="42"/>
      <c r="G26" s="43">
        <f t="shared" si="0"/>
        <v>1015.1369204721923</v>
      </c>
      <c r="H26" s="43"/>
      <c r="I26" s="43">
        <f t="shared" si="1"/>
        <v>15.136920472192287</v>
      </c>
      <c r="J26" s="43"/>
      <c r="K26" s="44">
        <f t="shared" si="2"/>
        <v>29.7</v>
      </c>
      <c r="L26" s="44"/>
      <c r="M26" s="42">
        <f t="shared" si="3"/>
        <v>0.04483692047219229</v>
      </c>
      <c r="N26" s="42"/>
      <c r="O26" s="42">
        <v>0.5333</v>
      </c>
      <c r="P26" s="42"/>
      <c r="Q26" s="47">
        <f t="shared" si="4"/>
        <v>0.4884630795278077</v>
      </c>
      <c r="R26" s="47"/>
      <c r="S26" s="47">
        <f t="shared" si="5"/>
        <v>0.5046</v>
      </c>
      <c r="T26" s="23"/>
    </row>
    <row r="27" spans="1:20" s="28" customFormat="1" ht="19.5" customHeight="1">
      <c r="A27" s="24">
        <f t="shared" si="6"/>
        <v>16</v>
      </c>
      <c r="B27" s="23"/>
      <c r="C27" s="25">
        <v>1946</v>
      </c>
      <c r="D27" s="25"/>
      <c r="E27" s="62">
        <v>0.0271</v>
      </c>
      <c r="F27" s="42"/>
      <c r="G27" s="43">
        <f t="shared" si="0"/>
        <v>1024.5783448544894</v>
      </c>
      <c r="H27" s="43"/>
      <c r="I27" s="43">
        <f t="shared" si="1"/>
        <v>24.578344854489387</v>
      </c>
      <c r="J27" s="43"/>
      <c r="K27" s="44">
        <f t="shared" si="2"/>
        <v>28.7</v>
      </c>
      <c r="L27" s="44"/>
      <c r="M27" s="42">
        <f t="shared" si="3"/>
        <v>0.05327834485448939</v>
      </c>
      <c r="N27" s="42"/>
      <c r="O27" s="42">
        <v>0.0126</v>
      </c>
      <c r="P27" s="42"/>
      <c r="Q27" s="47">
        <f t="shared" si="4"/>
        <v>-0.04067834485448939</v>
      </c>
      <c r="R27" s="47"/>
      <c r="S27" s="47">
        <f t="shared" si="5"/>
        <v>-0.014499999999999999</v>
      </c>
      <c r="T27" s="23"/>
    </row>
    <row r="28" spans="1:20" s="28" customFormat="1" ht="19.5" customHeight="1">
      <c r="A28" s="24">
        <f t="shared" si="6"/>
        <v>17</v>
      </c>
      <c r="B28" s="23"/>
      <c r="C28" s="25">
        <v>1947</v>
      </c>
      <c r="D28" s="25"/>
      <c r="E28" s="62">
        <v>0.0278</v>
      </c>
      <c r="F28" s="42"/>
      <c r="G28" s="43">
        <f t="shared" si="0"/>
        <v>989.3161486104484</v>
      </c>
      <c r="H28" s="43"/>
      <c r="I28" s="43">
        <f t="shared" si="1"/>
        <v>-10.683851389551592</v>
      </c>
      <c r="J28" s="43"/>
      <c r="K28" s="44">
        <f t="shared" si="2"/>
        <v>27.099999999999998</v>
      </c>
      <c r="L28" s="44"/>
      <c r="M28" s="42">
        <f t="shared" si="3"/>
        <v>0.016416148610448406</v>
      </c>
      <c r="N28" s="42"/>
      <c r="O28" s="42">
        <v>-0.1316</v>
      </c>
      <c r="P28" s="42"/>
      <c r="Q28" s="47">
        <f t="shared" si="4"/>
        <v>-0.1480161486104484</v>
      </c>
      <c r="R28" s="47"/>
      <c r="S28" s="47">
        <f t="shared" si="5"/>
        <v>-0.1594</v>
      </c>
      <c r="T28" s="23"/>
    </row>
    <row r="29" spans="1:20" s="28" customFormat="1" ht="19.5" customHeight="1">
      <c r="A29" s="24">
        <f t="shared" si="6"/>
        <v>18</v>
      </c>
      <c r="B29" s="23"/>
      <c r="C29" s="25">
        <v>1948</v>
      </c>
      <c r="D29" s="25"/>
      <c r="E29" s="62">
        <v>0.0302</v>
      </c>
      <c r="F29" s="42"/>
      <c r="G29" s="43">
        <f t="shared" si="0"/>
        <v>964.1664297698908</v>
      </c>
      <c r="H29" s="43"/>
      <c r="I29" s="43">
        <f t="shared" si="1"/>
        <v>-35.83357023010922</v>
      </c>
      <c r="J29" s="43"/>
      <c r="K29" s="44">
        <f t="shared" si="2"/>
        <v>27.799999999999997</v>
      </c>
      <c r="L29" s="44"/>
      <c r="M29" s="42">
        <f t="shared" si="3"/>
        <v>-0.00803357023010922</v>
      </c>
      <c r="N29" s="42"/>
      <c r="O29" s="42">
        <v>0.0401</v>
      </c>
      <c r="P29" s="42"/>
      <c r="Q29" s="47">
        <f t="shared" si="4"/>
        <v>0.04813357023010922</v>
      </c>
      <c r="R29" s="47"/>
      <c r="S29" s="47">
        <f t="shared" si="5"/>
        <v>0.009899999999999996</v>
      </c>
      <c r="T29" s="23"/>
    </row>
    <row r="30" spans="1:20" s="28" customFormat="1" ht="19.5" customHeight="1">
      <c r="A30" s="24">
        <f t="shared" si="6"/>
        <v>19</v>
      </c>
      <c r="B30" s="23"/>
      <c r="C30" s="25">
        <v>1949</v>
      </c>
      <c r="D30" s="25"/>
      <c r="E30" s="62">
        <v>0.029</v>
      </c>
      <c r="F30" s="42"/>
      <c r="G30" s="43">
        <f t="shared" si="0"/>
        <v>1018.1144101713851</v>
      </c>
      <c r="H30" s="43"/>
      <c r="I30" s="43">
        <f t="shared" si="1"/>
        <v>18.11441017138509</v>
      </c>
      <c r="J30" s="43"/>
      <c r="K30" s="44">
        <f t="shared" si="2"/>
        <v>30.200000000000003</v>
      </c>
      <c r="L30" s="44"/>
      <c r="M30" s="42">
        <f t="shared" si="3"/>
        <v>0.04831441017138509</v>
      </c>
      <c r="N30" s="42"/>
      <c r="O30" s="42">
        <v>0.3139</v>
      </c>
      <c r="P30" s="42"/>
      <c r="Q30" s="47">
        <f t="shared" si="4"/>
        <v>0.2655855898286149</v>
      </c>
      <c r="R30" s="47"/>
      <c r="S30" s="47">
        <f t="shared" si="5"/>
        <v>0.2849</v>
      </c>
      <c r="T30" s="23"/>
    </row>
    <row r="31" spans="1:20" s="28" customFormat="1" ht="19.5" customHeight="1">
      <c r="A31" s="24">
        <f t="shared" si="6"/>
        <v>20</v>
      </c>
      <c r="B31" s="23"/>
      <c r="C31" s="25">
        <v>1950</v>
      </c>
      <c r="D31" s="25"/>
      <c r="E31" s="62">
        <v>0.0279</v>
      </c>
      <c r="F31" s="42"/>
      <c r="G31" s="43">
        <f t="shared" si="0"/>
        <v>1016.7734620226668</v>
      </c>
      <c r="H31" s="43"/>
      <c r="I31" s="43">
        <f t="shared" si="1"/>
        <v>16.773462022666763</v>
      </c>
      <c r="J31" s="43"/>
      <c r="K31" s="44">
        <f t="shared" si="2"/>
        <v>29</v>
      </c>
      <c r="L31" s="44"/>
      <c r="M31" s="42">
        <f t="shared" si="3"/>
        <v>0.045773462022666765</v>
      </c>
      <c r="N31" s="42"/>
      <c r="O31" s="42">
        <v>0.0325</v>
      </c>
      <c r="P31" s="42"/>
      <c r="Q31" s="47">
        <f t="shared" si="4"/>
        <v>-0.013273462022666764</v>
      </c>
      <c r="R31" s="47"/>
      <c r="S31" s="47">
        <f t="shared" si="5"/>
        <v>0.0046</v>
      </c>
      <c r="T31" s="23"/>
    </row>
    <row r="32" spans="1:20" s="28" customFormat="1" ht="19.5" customHeight="1">
      <c r="A32" s="24">
        <f t="shared" si="6"/>
        <v>21</v>
      </c>
      <c r="B32" s="23"/>
      <c r="C32" s="25">
        <v>1951</v>
      </c>
      <c r="D32" s="25"/>
      <c r="E32" s="62">
        <v>0.0311</v>
      </c>
      <c r="F32" s="42"/>
      <c r="G32" s="43">
        <f t="shared" si="0"/>
        <v>952.611756328319</v>
      </c>
      <c r="H32" s="43"/>
      <c r="I32" s="43">
        <f t="shared" si="1"/>
        <v>-47.38824367168104</v>
      </c>
      <c r="J32" s="43"/>
      <c r="K32" s="44">
        <f t="shared" si="2"/>
        <v>27.900000000000002</v>
      </c>
      <c r="L32" s="44"/>
      <c r="M32" s="42">
        <f t="shared" si="3"/>
        <v>-0.01948824367168104</v>
      </c>
      <c r="N32" s="42"/>
      <c r="O32" s="42">
        <v>0.1863</v>
      </c>
      <c r="P32" s="42"/>
      <c r="Q32" s="47">
        <f t="shared" si="4"/>
        <v>0.20578824367168103</v>
      </c>
      <c r="R32" s="47"/>
      <c r="S32" s="47">
        <f t="shared" si="5"/>
        <v>0.1552</v>
      </c>
      <c r="T32" s="23"/>
    </row>
    <row r="33" spans="1:20" s="28" customFormat="1" ht="19.5" customHeight="1">
      <c r="A33" s="24">
        <f t="shared" si="6"/>
        <v>22</v>
      </c>
      <c r="B33" s="23"/>
      <c r="C33" s="25">
        <v>1952</v>
      </c>
      <c r="D33" s="25"/>
      <c r="E33" s="62">
        <v>0.0324</v>
      </c>
      <c r="F33" s="42"/>
      <c r="G33" s="43">
        <f t="shared" si="0"/>
        <v>980.9740297813555</v>
      </c>
      <c r="H33" s="43"/>
      <c r="I33" s="43">
        <f t="shared" si="1"/>
        <v>-19.02597021864449</v>
      </c>
      <c r="J33" s="43"/>
      <c r="K33" s="44">
        <f t="shared" si="2"/>
        <v>31.099999999999998</v>
      </c>
      <c r="L33" s="44"/>
      <c r="M33" s="42">
        <f t="shared" si="3"/>
        <v>0.012074029781355512</v>
      </c>
      <c r="N33" s="42"/>
      <c r="O33" s="42">
        <v>0.1925</v>
      </c>
      <c r="P33" s="42"/>
      <c r="Q33" s="47">
        <f t="shared" si="4"/>
        <v>0.18042597021864448</v>
      </c>
      <c r="R33" s="47"/>
      <c r="S33" s="47">
        <f t="shared" si="5"/>
        <v>0.16010000000000002</v>
      </c>
      <c r="T33" s="23"/>
    </row>
    <row r="34" spans="1:20" s="28" customFormat="1" ht="19.5" customHeight="1">
      <c r="A34" s="24">
        <f t="shared" si="6"/>
        <v>23</v>
      </c>
      <c r="B34" s="23"/>
      <c r="C34" s="25">
        <v>1953</v>
      </c>
      <c r="D34" s="25"/>
      <c r="E34" s="62">
        <v>0.0349</v>
      </c>
      <c r="F34" s="42"/>
      <c r="G34" s="43">
        <f t="shared" si="0"/>
        <v>964.225214147361</v>
      </c>
      <c r="H34" s="43"/>
      <c r="I34" s="43">
        <f t="shared" si="1"/>
        <v>-35.774785852638956</v>
      </c>
      <c r="J34" s="43"/>
      <c r="K34" s="44">
        <f t="shared" si="2"/>
        <v>32.4</v>
      </c>
      <c r="L34" s="44"/>
      <c r="M34" s="42">
        <f t="shared" si="3"/>
        <v>-0.0033747858526389576</v>
      </c>
      <c r="N34" s="42"/>
      <c r="O34" s="42">
        <v>0.0785</v>
      </c>
      <c r="P34" s="42"/>
      <c r="Q34" s="47">
        <f t="shared" si="4"/>
        <v>0.08187478585263896</v>
      </c>
      <c r="R34" s="47"/>
      <c r="S34" s="47">
        <f t="shared" si="5"/>
        <v>0.0436</v>
      </c>
      <c r="T34" s="23"/>
    </row>
    <row r="35" spans="1:20" s="28" customFormat="1" ht="19.5" customHeight="1">
      <c r="A35" s="24">
        <f t="shared" si="6"/>
        <v>24</v>
      </c>
      <c r="B35" s="23"/>
      <c r="C35" s="25">
        <v>1954</v>
      </c>
      <c r="D35" s="25"/>
      <c r="E35" s="62">
        <v>0.0316</v>
      </c>
      <c r="F35" s="42"/>
      <c r="G35" s="43">
        <f t="shared" si="0"/>
        <v>1048.6478099442038</v>
      </c>
      <c r="H35" s="43"/>
      <c r="I35" s="43">
        <f t="shared" si="1"/>
        <v>48.6478099442038</v>
      </c>
      <c r="J35" s="43"/>
      <c r="K35" s="44">
        <f t="shared" si="2"/>
        <v>34.9</v>
      </c>
      <c r="L35" s="44"/>
      <c r="M35" s="42">
        <f t="shared" si="3"/>
        <v>0.0835478099442038</v>
      </c>
      <c r="N35" s="42"/>
      <c r="O35" s="42">
        <v>0.2472</v>
      </c>
      <c r="P35" s="42"/>
      <c r="Q35" s="47">
        <f t="shared" si="4"/>
        <v>0.1636521900557962</v>
      </c>
      <c r="R35" s="47"/>
      <c r="S35" s="47">
        <f t="shared" si="5"/>
        <v>0.2156</v>
      </c>
      <c r="T35" s="23"/>
    </row>
    <row r="36" spans="1:20" s="28" customFormat="1" ht="19.5" customHeight="1">
      <c r="A36" s="24">
        <f t="shared" si="6"/>
        <v>25</v>
      </c>
      <c r="B36" s="23"/>
      <c r="C36" s="25">
        <v>1955</v>
      </c>
      <c r="D36" s="25"/>
      <c r="E36" s="62">
        <v>0.0322</v>
      </c>
      <c r="F36" s="42"/>
      <c r="G36" s="43">
        <f t="shared" si="0"/>
        <v>991.2028855149285</v>
      </c>
      <c r="H36" s="43"/>
      <c r="I36" s="43">
        <f t="shared" si="1"/>
        <v>-8.79711448507146</v>
      </c>
      <c r="J36" s="43"/>
      <c r="K36" s="44">
        <f t="shared" si="2"/>
        <v>31.6</v>
      </c>
      <c r="L36" s="44"/>
      <c r="M36" s="42">
        <f t="shared" si="3"/>
        <v>0.022802885514928543</v>
      </c>
      <c r="N36" s="42"/>
      <c r="O36" s="42">
        <v>0.1126</v>
      </c>
      <c r="P36" s="42"/>
      <c r="Q36" s="47">
        <f t="shared" si="4"/>
        <v>0.08979711448507147</v>
      </c>
      <c r="R36" s="47"/>
      <c r="S36" s="47">
        <f t="shared" si="5"/>
        <v>0.0804</v>
      </c>
      <c r="T36" s="23"/>
    </row>
    <row r="37" spans="1:20" s="28" customFormat="1" ht="19.5" customHeight="1">
      <c r="A37" s="24">
        <f t="shared" si="6"/>
        <v>26</v>
      </c>
      <c r="B37" s="23"/>
      <c r="C37" s="25">
        <v>1956</v>
      </c>
      <c r="D37" s="25"/>
      <c r="E37" s="62">
        <v>0.0356</v>
      </c>
      <c r="F37" s="42"/>
      <c r="G37" s="43">
        <f t="shared" si="0"/>
        <v>951.649741243397</v>
      </c>
      <c r="H37" s="43"/>
      <c r="I37" s="43">
        <f t="shared" si="1"/>
        <v>-48.35025875660301</v>
      </c>
      <c r="J37" s="43"/>
      <c r="K37" s="44">
        <f t="shared" si="2"/>
        <v>32.2</v>
      </c>
      <c r="L37" s="44"/>
      <c r="M37" s="42">
        <f t="shared" si="3"/>
        <v>-0.01615025875660301</v>
      </c>
      <c r="N37" s="42"/>
      <c r="O37" s="42">
        <v>0.0506</v>
      </c>
      <c r="P37" s="42"/>
      <c r="Q37" s="47">
        <f t="shared" si="4"/>
        <v>0.06675025875660301</v>
      </c>
      <c r="R37" s="47"/>
      <c r="S37" s="47">
        <f t="shared" si="5"/>
        <v>0.015</v>
      </c>
      <c r="T37" s="23"/>
    </row>
    <row r="38" spans="1:20" s="28" customFormat="1" ht="19.5" customHeight="1">
      <c r="A38" s="24">
        <f t="shared" si="6"/>
        <v>27</v>
      </c>
      <c r="B38" s="23"/>
      <c r="C38" s="25">
        <v>1957</v>
      </c>
      <c r="D38" s="25"/>
      <c r="E38" s="62">
        <v>0.0424</v>
      </c>
      <c r="F38" s="42"/>
      <c r="G38" s="43">
        <f t="shared" si="0"/>
        <v>908.919063457274</v>
      </c>
      <c r="H38" s="43"/>
      <c r="I38" s="43">
        <f t="shared" si="1"/>
        <v>-91.08093654272602</v>
      </c>
      <c r="J38" s="43"/>
      <c r="K38" s="44">
        <f t="shared" si="2"/>
        <v>35.6</v>
      </c>
      <c r="L38" s="44"/>
      <c r="M38" s="42">
        <f t="shared" si="3"/>
        <v>-0.05548093654272602</v>
      </c>
      <c r="N38" s="42"/>
      <c r="O38" s="42">
        <v>0.0636</v>
      </c>
      <c r="P38" s="42"/>
      <c r="Q38" s="47">
        <f t="shared" si="4"/>
        <v>0.11908093654272603</v>
      </c>
      <c r="R38" s="47"/>
      <c r="S38" s="47">
        <f t="shared" si="5"/>
        <v>0.021200000000000004</v>
      </c>
      <c r="T38" s="23"/>
    </row>
    <row r="39" spans="1:20" s="28" customFormat="1" ht="19.5" customHeight="1">
      <c r="A39" s="24">
        <f t="shared" si="6"/>
        <v>28</v>
      </c>
      <c r="B39" s="23"/>
      <c r="C39" s="25">
        <v>1958</v>
      </c>
      <c r="D39" s="25"/>
      <c r="E39" s="62">
        <v>0.042</v>
      </c>
      <c r="F39" s="42"/>
      <c r="G39" s="43">
        <f t="shared" si="0"/>
        <v>1005.3763608760075</v>
      </c>
      <c r="H39" s="43"/>
      <c r="I39" s="43">
        <f t="shared" si="1"/>
        <v>5.3763608760075385</v>
      </c>
      <c r="J39" s="43"/>
      <c r="K39" s="44">
        <f t="shared" si="2"/>
        <v>42.4</v>
      </c>
      <c r="L39" s="44"/>
      <c r="M39" s="42">
        <f t="shared" si="3"/>
        <v>0.04777636087600754</v>
      </c>
      <c r="N39" s="42"/>
      <c r="O39" s="42">
        <v>0.407</v>
      </c>
      <c r="P39" s="42"/>
      <c r="Q39" s="47">
        <f t="shared" si="4"/>
        <v>0.3592236391239924</v>
      </c>
      <c r="R39" s="47"/>
      <c r="S39" s="47">
        <f t="shared" si="5"/>
        <v>0.365</v>
      </c>
      <c r="T39" s="23"/>
    </row>
    <row r="40" spans="1:20" s="28" customFormat="1" ht="19.5" customHeight="1">
      <c r="A40" s="24">
        <f t="shared" si="6"/>
        <v>29</v>
      </c>
      <c r="B40" s="23"/>
      <c r="C40" s="25">
        <v>1959</v>
      </c>
      <c r="D40" s="25"/>
      <c r="E40" s="62">
        <v>0.0478</v>
      </c>
      <c r="F40" s="42"/>
      <c r="G40" s="43">
        <f t="shared" si="0"/>
        <v>925.8346180026745</v>
      </c>
      <c r="H40" s="43"/>
      <c r="I40" s="43">
        <f t="shared" si="1"/>
        <v>-74.16538199732554</v>
      </c>
      <c r="J40" s="43"/>
      <c r="K40" s="44">
        <f t="shared" si="2"/>
        <v>42</v>
      </c>
      <c r="L40" s="44"/>
      <c r="M40" s="42">
        <f t="shared" si="3"/>
        <v>-0.03216538199732554</v>
      </c>
      <c r="N40" s="42"/>
      <c r="O40" s="42">
        <v>0.0749</v>
      </c>
      <c r="P40" s="42"/>
      <c r="Q40" s="47">
        <f t="shared" si="4"/>
        <v>0.10706538199732554</v>
      </c>
      <c r="R40" s="47"/>
      <c r="S40" s="47">
        <f t="shared" si="5"/>
        <v>0.027099999999999992</v>
      </c>
      <c r="T40" s="23"/>
    </row>
    <row r="41" spans="1:20" s="28" customFormat="1" ht="19.5" customHeight="1">
      <c r="A41" s="24">
        <f t="shared" si="6"/>
        <v>30</v>
      </c>
      <c r="B41" s="23"/>
      <c r="C41" s="25">
        <v>1960</v>
      </c>
      <c r="D41" s="25"/>
      <c r="E41" s="62">
        <v>0.0478</v>
      </c>
      <c r="F41" s="42"/>
      <c r="G41" s="43">
        <f t="shared" si="0"/>
        <v>1000</v>
      </c>
      <c r="H41" s="43"/>
      <c r="I41" s="43">
        <f t="shared" si="1"/>
        <v>0</v>
      </c>
      <c r="J41" s="43"/>
      <c r="K41" s="44">
        <f t="shared" si="2"/>
        <v>47.800000000000004</v>
      </c>
      <c r="L41" s="44"/>
      <c r="M41" s="42">
        <f t="shared" si="3"/>
        <v>0.0478</v>
      </c>
      <c r="N41" s="42"/>
      <c r="O41" s="42">
        <v>0.2026</v>
      </c>
      <c r="P41" s="42"/>
      <c r="Q41" s="47">
        <f t="shared" si="4"/>
        <v>0.1548</v>
      </c>
      <c r="R41" s="47"/>
      <c r="S41" s="47">
        <f t="shared" si="5"/>
        <v>0.1548</v>
      </c>
      <c r="T41" s="23"/>
    </row>
    <row r="42" spans="1:20" s="28" customFormat="1" ht="19.5" customHeight="1">
      <c r="A42" s="24">
        <f t="shared" si="6"/>
        <v>31</v>
      </c>
      <c r="B42" s="23"/>
      <c r="C42" s="25">
        <v>1961</v>
      </c>
      <c r="D42" s="25"/>
      <c r="E42" s="62">
        <v>0.0462</v>
      </c>
      <c r="F42" s="42"/>
      <c r="G42" s="43">
        <f t="shared" si="0"/>
        <v>1020.7403594350328</v>
      </c>
      <c r="H42" s="43"/>
      <c r="I42" s="43">
        <f t="shared" si="1"/>
        <v>20.740359435032815</v>
      </c>
      <c r="J42" s="43"/>
      <c r="K42" s="44">
        <f t="shared" si="2"/>
        <v>47.800000000000004</v>
      </c>
      <c r="L42" s="44"/>
      <c r="M42" s="42">
        <f t="shared" si="3"/>
        <v>0.06854035943503281</v>
      </c>
      <c r="N42" s="42"/>
      <c r="O42" s="42">
        <v>0.2933</v>
      </c>
      <c r="P42" s="42"/>
      <c r="Q42" s="47">
        <f t="shared" si="4"/>
        <v>0.2247596405649672</v>
      </c>
      <c r="R42" s="47"/>
      <c r="S42" s="47">
        <f t="shared" si="5"/>
        <v>0.24710000000000001</v>
      </c>
      <c r="T42" s="23"/>
    </row>
    <row r="43" spans="1:20" s="28" customFormat="1" ht="19.5" customHeight="1">
      <c r="A43" s="24">
        <f t="shared" si="6"/>
        <v>32</v>
      </c>
      <c r="B43" s="23"/>
      <c r="C43" s="25">
        <v>1962</v>
      </c>
      <c r="D43" s="25"/>
      <c r="E43" s="62">
        <v>0.0454</v>
      </c>
      <c r="F43" s="42"/>
      <c r="G43" s="43">
        <f t="shared" si="0"/>
        <v>1010.4414850782957</v>
      </c>
      <c r="H43" s="43"/>
      <c r="I43" s="43">
        <f t="shared" si="1"/>
        <v>10.441485078295727</v>
      </c>
      <c r="J43" s="43"/>
      <c r="K43" s="44">
        <f t="shared" si="2"/>
        <v>46.199999999999996</v>
      </c>
      <c r="L43" s="44"/>
      <c r="M43" s="42">
        <f t="shared" si="3"/>
        <v>0.05664148507829572</v>
      </c>
      <c r="N43" s="42"/>
      <c r="O43" s="42">
        <v>-0.0244</v>
      </c>
      <c r="P43" s="42"/>
      <c r="Q43" s="47">
        <f t="shared" si="4"/>
        <v>-0.08104148507829573</v>
      </c>
      <c r="R43" s="47"/>
      <c r="S43" s="47">
        <f t="shared" si="5"/>
        <v>-0.0698</v>
      </c>
      <c r="T43" s="23"/>
    </row>
    <row r="44" spans="1:20" s="28" customFormat="1" ht="19.5" customHeight="1">
      <c r="A44" s="24">
        <f t="shared" si="6"/>
        <v>33</v>
      </c>
      <c r="B44" s="23"/>
      <c r="C44" s="25">
        <v>1963</v>
      </c>
      <c r="D44" s="25"/>
      <c r="E44" s="62">
        <v>0.0439</v>
      </c>
      <c r="F44" s="42"/>
      <c r="G44" s="43">
        <f t="shared" si="0"/>
        <v>1019.8321415067032</v>
      </c>
      <c r="H44" s="43"/>
      <c r="I44" s="43">
        <f t="shared" si="1"/>
        <v>19.832141506703238</v>
      </c>
      <c r="J44" s="43"/>
      <c r="K44" s="44">
        <f t="shared" si="2"/>
        <v>45.400000000000006</v>
      </c>
      <c r="L44" s="44"/>
      <c r="M44" s="42">
        <f t="shared" si="3"/>
        <v>0.06523214150670324</v>
      </c>
      <c r="N44" s="42"/>
      <c r="O44" s="42">
        <v>0.1236</v>
      </c>
      <c r="P44" s="42"/>
      <c r="Q44" s="47">
        <f t="shared" si="4"/>
        <v>0.05836785849329676</v>
      </c>
      <c r="R44" s="47"/>
      <c r="S44" s="47">
        <f t="shared" si="5"/>
        <v>0.0797</v>
      </c>
      <c r="T44" s="23"/>
    </row>
    <row r="45" spans="1:20" s="28" customFormat="1" ht="19.5" customHeight="1">
      <c r="A45" s="24">
        <f t="shared" si="6"/>
        <v>34</v>
      </c>
      <c r="B45" s="23"/>
      <c r="C45" s="25">
        <v>1964</v>
      </c>
      <c r="D45" s="25"/>
      <c r="E45" s="62">
        <v>0.0452</v>
      </c>
      <c r="F45" s="42"/>
      <c r="G45" s="43">
        <f t="shared" si="0"/>
        <v>983.0034355557564</v>
      </c>
      <c r="H45" s="43"/>
      <c r="I45" s="43">
        <f t="shared" si="1"/>
        <v>-16.99656444424363</v>
      </c>
      <c r="J45" s="43"/>
      <c r="K45" s="44">
        <f t="shared" si="2"/>
        <v>43.9</v>
      </c>
      <c r="L45" s="44"/>
      <c r="M45" s="42">
        <f t="shared" si="3"/>
        <v>0.02690343555575637</v>
      </c>
      <c r="N45" s="42"/>
      <c r="O45" s="42">
        <v>0.1591</v>
      </c>
      <c r="P45" s="42"/>
      <c r="Q45" s="47">
        <f t="shared" si="4"/>
        <v>0.13219656444424363</v>
      </c>
      <c r="R45" s="47"/>
      <c r="S45" s="47">
        <f t="shared" si="5"/>
        <v>0.1139</v>
      </c>
      <c r="T45" s="23"/>
    </row>
    <row r="46" spans="1:20" s="28" customFormat="1" ht="19.5" customHeight="1">
      <c r="A46" s="24">
        <f t="shared" si="6"/>
        <v>35</v>
      </c>
      <c r="B46" s="23"/>
      <c r="C46" s="25">
        <v>1965</v>
      </c>
      <c r="D46" s="25"/>
      <c r="E46" s="62">
        <v>0.0458</v>
      </c>
      <c r="F46" s="42"/>
      <c r="G46" s="43">
        <f t="shared" si="0"/>
        <v>992.1956932112753</v>
      </c>
      <c r="H46" s="43"/>
      <c r="I46" s="43">
        <f t="shared" si="1"/>
        <v>-7.804306788724716</v>
      </c>
      <c r="J46" s="43"/>
      <c r="K46" s="44">
        <f t="shared" si="2"/>
        <v>45.199999999999996</v>
      </c>
      <c r="L46" s="44"/>
      <c r="M46" s="42">
        <f t="shared" si="3"/>
        <v>0.03739569321127528</v>
      </c>
      <c r="N46" s="42"/>
      <c r="O46" s="42">
        <v>0.0467</v>
      </c>
      <c r="P46" s="42"/>
      <c r="Q46" s="47">
        <f t="shared" si="4"/>
        <v>0.009304306788724716</v>
      </c>
      <c r="R46" s="47"/>
      <c r="S46" s="47">
        <f t="shared" si="5"/>
        <v>0.000899999999999998</v>
      </c>
      <c r="T46" s="23"/>
    </row>
    <row r="47" spans="1:20" s="28" customFormat="1" ht="19.5" customHeight="1">
      <c r="A47" s="24">
        <f t="shared" si="6"/>
        <v>36</v>
      </c>
      <c r="B47" s="23"/>
      <c r="C47" s="25">
        <v>1966</v>
      </c>
      <c r="D47" s="25"/>
      <c r="E47" s="62">
        <v>0.0539</v>
      </c>
      <c r="F47" s="42"/>
      <c r="G47" s="43">
        <f t="shared" si="0"/>
        <v>901.5926666552505</v>
      </c>
      <c r="H47" s="43"/>
      <c r="I47" s="43">
        <f t="shared" si="1"/>
        <v>-98.40733334474953</v>
      </c>
      <c r="J47" s="43"/>
      <c r="K47" s="44">
        <f t="shared" si="2"/>
        <v>45.8</v>
      </c>
      <c r="L47" s="44"/>
      <c r="M47" s="42">
        <f t="shared" si="3"/>
        <v>-0.052607333344749534</v>
      </c>
      <c r="N47" s="42"/>
      <c r="O47" s="42">
        <v>-0.0448</v>
      </c>
      <c r="P47" s="42"/>
      <c r="Q47" s="47">
        <f t="shared" si="4"/>
        <v>0.007807333344749534</v>
      </c>
      <c r="R47" s="47"/>
      <c r="S47" s="47">
        <f t="shared" si="5"/>
        <v>-0.09870000000000001</v>
      </c>
      <c r="T47" s="23"/>
    </row>
    <row r="48" spans="1:20" s="28" customFormat="1" ht="19.5" customHeight="1">
      <c r="A48" s="24">
        <f t="shared" si="6"/>
        <v>37</v>
      </c>
      <c r="B48" s="23"/>
      <c r="C48" s="25">
        <v>1967</v>
      </c>
      <c r="D48" s="25"/>
      <c r="E48" s="62">
        <v>0.0587</v>
      </c>
      <c r="F48" s="42"/>
      <c r="G48" s="43">
        <f t="shared" si="0"/>
        <v>943.9369950977716</v>
      </c>
      <c r="H48" s="43"/>
      <c r="I48" s="43">
        <f t="shared" si="1"/>
        <v>-56.063004902228386</v>
      </c>
      <c r="J48" s="43"/>
      <c r="K48" s="44">
        <f t="shared" si="2"/>
        <v>53.900000000000006</v>
      </c>
      <c r="L48" s="44"/>
      <c r="M48" s="42">
        <f t="shared" si="3"/>
        <v>-0.0021630049022283854</v>
      </c>
      <c r="N48" s="42"/>
      <c r="O48" s="42">
        <v>-0.0063</v>
      </c>
      <c r="P48" s="42"/>
      <c r="Q48" s="47">
        <f t="shared" si="4"/>
        <v>-0.004136995097771615</v>
      </c>
      <c r="R48" s="47"/>
      <c r="S48" s="47">
        <f t="shared" si="5"/>
        <v>-0.065</v>
      </c>
      <c r="T48" s="23"/>
    </row>
    <row r="49" spans="1:20" s="28" customFormat="1" ht="19.5" customHeight="1">
      <c r="A49" s="24">
        <f t="shared" si="6"/>
        <v>38</v>
      </c>
      <c r="B49" s="23"/>
      <c r="C49" s="25">
        <v>1968</v>
      </c>
      <c r="D49" s="25"/>
      <c r="E49" s="62">
        <v>0.0651</v>
      </c>
      <c r="F49" s="42"/>
      <c r="G49" s="43">
        <f t="shared" si="0"/>
        <v>928.9892490879213</v>
      </c>
      <c r="H49" s="43"/>
      <c r="I49" s="43">
        <f t="shared" si="1"/>
        <v>-71.01075091207872</v>
      </c>
      <c r="J49" s="43"/>
      <c r="K49" s="44">
        <f t="shared" si="2"/>
        <v>58.7</v>
      </c>
      <c r="L49" s="44"/>
      <c r="M49" s="42">
        <f t="shared" si="3"/>
        <v>-0.012310750912078713</v>
      </c>
      <c r="N49" s="42"/>
      <c r="O49" s="42">
        <v>0.1032</v>
      </c>
      <c r="P49" s="42"/>
      <c r="Q49" s="47">
        <f t="shared" si="4"/>
        <v>0.11551075091207871</v>
      </c>
      <c r="R49" s="47"/>
      <c r="S49" s="47">
        <f t="shared" si="5"/>
        <v>0.038099999999999995</v>
      </c>
      <c r="T49" s="23"/>
    </row>
    <row r="50" spans="1:20" s="28" customFormat="1" ht="19.5" customHeight="1">
      <c r="A50" s="24">
        <f t="shared" si="6"/>
        <v>39</v>
      </c>
      <c r="B50" s="23"/>
      <c r="C50" s="25">
        <v>1969</v>
      </c>
      <c r="D50" s="25"/>
      <c r="E50" s="62">
        <v>0.0754</v>
      </c>
      <c r="F50" s="42"/>
      <c r="G50" s="43">
        <f t="shared" si="0"/>
        <v>894.4832559741217</v>
      </c>
      <c r="H50" s="43"/>
      <c r="I50" s="43">
        <f t="shared" si="1"/>
        <v>-105.51674402587832</v>
      </c>
      <c r="J50" s="43"/>
      <c r="K50" s="44">
        <f t="shared" si="2"/>
        <v>65.10000000000001</v>
      </c>
      <c r="L50" s="44"/>
      <c r="M50" s="42">
        <f t="shared" si="3"/>
        <v>-0.04041674402587832</v>
      </c>
      <c r="N50" s="42"/>
      <c r="O50" s="42">
        <v>-0.1542</v>
      </c>
      <c r="P50" s="42"/>
      <c r="Q50" s="47">
        <f t="shared" si="4"/>
        <v>-0.11378325597412169</v>
      </c>
      <c r="R50" s="47"/>
      <c r="S50" s="47">
        <f t="shared" si="5"/>
        <v>-0.2296</v>
      </c>
      <c r="T50" s="23"/>
    </row>
    <row r="51" spans="1:20" s="28" customFormat="1" ht="19.5" customHeight="1">
      <c r="A51" s="24">
        <f t="shared" si="6"/>
        <v>40</v>
      </c>
      <c r="B51" s="23"/>
      <c r="C51" s="25">
        <v>1970</v>
      </c>
      <c r="D51" s="25"/>
      <c r="E51" s="62">
        <v>0.0869</v>
      </c>
      <c r="F51" s="42"/>
      <c r="G51" s="43">
        <f t="shared" si="0"/>
        <v>891.8081542497913</v>
      </c>
      <c r="H51" s="43"/>
      <c r="I51" s="43">
        <f t="shared" si="1"/>
        <v>-108.1918457502087</v>
      </c>
      <c r="J51" s="43"/>
      <c r="K51" s="44">
        <f t="shared" si="2"/>
        <v>75.39999999999999</v>
      </c>
      <c r="L51" s="44"/>
      <c r="M51" s="42">
        <f t="shared" si="3"/>
        <v>-0.0327918457502087</v>
      </c>
      <c r="N51" s="42"/>
      <c r="O51" s="42">
        <v>0.1656</v>
      </c>
      <c r="P51" s="42"/>
      <c r="Q51" s="47">
        <f t="shared" si="4"/>
        <v>0.19839184575020868</v>
      </c>
      <c r="R51" s="47"/>
      <c r="S51" s="47">
        <f t="shared" si="5"/>
        <v>0.07869999999999999</v>
      </c>
      <c r="T51" s="23"/>
    </row>
    <row r="52" spans="1:20" s="28" customFormat="1" ht="19.5" customHeight="1">
      <c r="A52" s="24">
        <f t="shared" si="6"/>
        <v>41</v>
      </c>
      <c r="B52" s="23"/>
      <c r="C52" s="25">
        <v>1971</v>
      </c>
      <c r="D52" s="25"/>
      <c r="E52" s="62">
        <v>0.0816</v>
      </c>
      <c r="F52" s="42"/>
      <c r="G52" s="43">
        <f t="shared" si="0"/>
        <v>1051.8321726126333</v>
      </c>
      <c r="H52" s="43"/>
      <c r="I52" s="43">
        <f t="shared" si="1"/>
        <v>51.83217261263326</v>
      </c>
      <c r="J52" s="43"/>
      <c r="K52" s="44">
        <f t="shared" si="2"/>
        <v>86.9</v>
      </c>
      <c r="L52" s="44"/>
      <c r="M52" s="42">
        <f t="shared" si="3"/>
        <v>0.13873217261263326</v>
      </c>
      <c r="N52" s="42"/>
      <c r="O52" s="42">
        <v>0.0241</v>
      </c>
      <c r="P52" s="42"/>
      <c r="Q52" s="47">
        <f t="shared" si="4"/>
        <v>-0.11463217261263327</v>
      </c>
      <c r="R52" s="47"/>
      <c r="S52" s="47">
        <f t="shared" si="5"/>
        <v>-0.05750000000000001</v>
      </c>
      <c r="T52" s="23"/>
    </row>
    <row r="53" spans="1:20" s="28" customFormat="1" ht="19.5" customHeight="1">
      <c r="A53" s="24">
        <f t="shared" si="6"/>
        <v>42</v>
      </c>
      <c r="B53" s="23"/>
      <c r="C53" s="25">
        <v>1972</v>
      </c>
      <c r="D53" s="25"/>
      <c r="E53" s="62">
        <v>0.0772</v>
      </c>
      <c r="F53" s="42"/>
      <c r="G53" s="43">
        <f t="shared" si="0"/>
        <v>1044.4662157095001</v>
      </c>
      <c r="H53" s="43"/>
      <c r="I53" s="43">
        <f t="shared" si="1"/>
        <v>44.46621570950015</v>
      </c>
      <c r="J53" s="43"/>
      <c r="K53" s="44">
        <f t="shared" si="2"/>
        <v>81.60000000000001</v>
      </c>
      <c r="L53" s="44"/>
      <c r="M53" s="42">
        <f t="shared" si="3"/>
        <v>0.12606621570950016</v>
      </c>
      <c r="N53" s="42"/>
      <c r="O53" s="42">
        <v>0.0815</v>
      </c>
      <c r="P53" s="42"/>
      <c r="Q53" s="47">
        <f t="shared" si="4"/>
        <v>-0.04456621570950016</v>
      </c>
      <c r="R53" s="47"/>
      <c r="S53" s="47">
        <f t="shared" si="5"/>
        <v>0.004299999999999998</v>
      </c>
      <c r="T53" s="23"/>
    </row>
    <row r="54" spans="1:20" s="28" customFormat="1" ht="19.5" customHeight="1">
      <c r="A54" s="24">
        <f t="shared" si="6"/>
        <v>43</v>
      </c>
      <c r="B54" s="23"/>
      <c r="C54" s="25">
        <v>1973</v>
      </c>
      <c r="D54" s="25"/>
      <c r="E54" s="62">
        <v>0.0784</v>
      </c>
      <c r="F54" s="42"/>
      <c r="G54" s="43">
        <f t="shared" si="0"/>
        <v>987.9816341699573</v>
      </c>
      <c r="H54" s="43"/>
      <c r="I54" s="43">
        <f t="shared" si="1"/>
        <v>-12.01836583004274</v>
      </c>
      <c r="J54" s="43"/>
      <c r="K54" s="44">
        <f t="shared" si="2"/>
        <v>77.2</v>
      </c>
      <c r="L54" s="44"/>
      <c r="M54" s="42">
        <f t="shared" si="3"/>
        <v>0.06518163416995726</v>
      </c>
      <c r="N54" s="42"/>
      <c r="O54" s="42">
        <v>-0.1807</v>
      </c>
      <c r="P54" s="42"/>
      <c r="Q54" s="47">
        <f t="shared" si="4"/>
        <v>-0.24588163416995726</v>
      </c>
      <c r="R54" s="47"/>
      <c r="S54" s="47">
        <f t="shared" si="5"/>
        <v>-0.2591</v>
      </c>
      <c r="T54" s="23"/>
    </row>
    <row r="55" spans="1:20" s="28" customFormat="1" ht="19.5" customHeight="1">
      <c r="A55" s="24">
        <f t="shared" si="6"/>
        <v>44</v>
      </c>
      <c r="B55" s="23"/>
      <c r="C55" s="25">
        <v>1974</v>
      </c>
      <c r="D55" s="25"/>
      <c r="E55" s="62">
        <v>0.095</v>
      </c>
      <c r="F55" s="42"/>
      <c r="G55" s="43">
        <f t="shared" si="0"/>
        <v>852.5669656363032</v>
      </c>
      <c r="H55" s="43"/>
      <c r="I55" s="43">
        <f t="shared" si="1"/>
        <v>-147.43303436369683</v>
      </c>
      <c r="J55" s="43"/>
      <c r="K55" s="44">
        <f t="shared" si="2"/>
        <v>78.39999999999999</v>
      </c>
      <c r="L55" s="44"/>
      <c r="M55" s="42">
        <f t="shared" si="3"/>
        <v>-0.06903303436369684</v>
      </c>
      <c r="N55" s="42"/>
      <c r="O55" s="42">
        <v>-0.2155</v>
      </c>
      <c r="P55" s="42"/>
      <c r="Q55" s="47">
        <f t="shared" si="4"/>
        <v>-0.14646696563630315</v>
      </c>
      <c r="R55" s="47"/>
      <c r="S55" s="47">
        <f t="shared" si="5"/>
        <v>-0.3105</v>
      </c>
      <c r="T55" s="23"/>
    </row>
    <row r="56" spans="1:20" s="28" customFormat="1" ht="19.5" customHeight="1">
      <c r="A56" s="24">
        <f t="shared" si="6"/>
        <v>45</v>
      </c>
      <c r="B56" s="23"/>
      <c r="C56" s="25">
        <v>1975</v>
      </c>
      <c r="D56" s="25"/>
      <c r="E56" s="62">
        <v>0.1009</v>
      </c>
      <c r="F56" s="42"/>
      <c r="G56" s="43">
        <f t="shared" si="0"/>
        <v>949.6910613388152</v>
      </c>
      <c r="H56" s="43"/>
      <c r="I56" s="43">
        <f t="shared" si="1"/>
        <v>-50.30893866118481</v>
      </c>
      <c r="J56" s="43"/>
      <c r="K56" s="44">
        <f t="shared" si="2"/>
        <v>95</v>
      </c>
      <c r="L56" s="44"/>
      <c r="M56" s="42">
        <f t="shared" si="3"/>
        <v>0.04469106133881519</v>
      </c>
      <c r="N56" s="42"/>
      <c r="O56" s="42">
        <v>0.4449</v>
      </c>
      <c r="P56" s="42"/>
      <c r="Q56" s="47">
        <f t="shared" si="4"/>
        <v>0.40020893866118484</v>
      </c>
      <c r="R56" s="47"/>
      <c r="S56" s="47">
        <f t="shared" si="5"/>
        <v>0.34400000000000003</v>
      </c>
      <c r="T56" s="23"/>
    </row>
    <row r="57" spans="1:20" s="28" customFormat="1" ht="19.5" customHeight="1">
      <c r="A57" s="24">
        <f t="shared" si="6"/>
        <v>46</v>
      </c>
      <c r="B57" s="23"/>
      <c r="C57" s="25">
        <v>1976</v>
      </c>
      <c r="D57" s="25"/>
      <c r="E57" s="62">
        <v>0.0929</v>
      </c>
      <c r="F57" s="42"/>
      <c r="G57" s="43">
        <f t="shared" si="0"/>
        <v>1072.1074284953827</v>
      </c>
      <c r="H57" s="43"/>
      <c r="I57" s="43">
        <f t="shared" si="1"/>
        <v>72.10742849538269</v>
      </c>
      <c r="J57" s="43"/>
      <c r="K57" s="44">
        <f t="shared" si="2"/>
        <v>100.9</v>
      </c>
      <c r="L57" s="44"/>
      <c r="M57" s="42">
        <f t="shared" si="3"/>
        <v>0.1730074284953827</v>
      </c>
      <c r="N57" s="42"/>
      <c r="O57" s="42">
        <v>0.3181</v>
      </c>
      <c r="P57" s="42"/>
      <c r="Q57" s="47">
        <f t="shared" si="4"/>
        <v>0.1450925715046173</v>
      </c>
      <c r="R57" s="47"/>
      <c r="S57" s="47">
        <f t="shared" si="5"/>
        <v>0.2252</v>
      </c>
      <c r="T57" s="23"/>
    </row>
    <row r="58" spans="1:20" s="28" customFormat="1" ht="19.5" customHeight="1">
      <c r="A58" s="24">
        <f t="shared" si="6"/>
        <v>47</v>
      </c>
      <c r="B58" s="23"/>
      <c r="C58" s="25">
        <v>1977</v>
      </c>
      <c r="D58" s="25"/>
      <c r="E58" s="62">
        <v>0.0861</v>
      </c>
      <c r="F58" s="42"/>
      <c r="G58" s="43">
        <f t="shared" si="0"/>
        <v>1064.3460346457994</v>
      </c>
      <c r="H58" s="43"/>
      <c r="I58" s="43">
        <f t="shared" si="1"/>
        <v>64.34603464579936</v>
      </c>
      <c r="J58" s="43"/>
      <c r="K58" s="44">
        <f t="shared" si="2"/>
        <v>92.89999999999999</v>
      </c>
      <c r="L58" s="44"/>
      <c r="M58" s="42">
        <f t="shared" si="3"/>
        <v>0.15724603464579937</v>
      </c>
      <c r="N58" s="42"/>
      <c r="O58" s="42">
        <v>0.0864</v>
      </c>
      <c r="P58" s="42"/>
      <c r="Q58" s="47">
        <f t="shared" si="4"/>
        <v>-0.07084603464579936</v>
      </c>
      <c r="R58" s="47"/>
      <c r="S58" s="47">
        <f t="shared" si="5"/>
        <v>0.0003000000000000086</v>
      </c>
      <c r="T58" s="23"/>
    </row>
    <row r="59" spans="1:20" s="28" customFormat="1" ht="19.5" customHeight="1">
      <c r="A59" s="24">
        <f t="shared" si="6"/>
        <v>48</v>
      </c>
      <c r="B59" s="23"/>
      <c r="C59" s="25">
        <v>1978</v>
      </c>
      <c r="D59" s="25"/>
      <c r="E59" s="62">
        <v>0.0929</v>
      </c>
      <c r="F59" s="42"/>
      <c r="G59" s="43">
        <f t="shared" si="0"/>
        <v>938.7086857789247</v>
      </c>
      <c r="H59" s="43"/>
      <c r="I59" s="43">
        <f t="shared" si="1"/>
        <v>-61.291314221075254</v>
      </c>
      <c r="J59" s="43"/>
      <c r="K59" s="44">
        <f t="shared" si="2"/>
        <v>86.1</v>
      </c>
      <c r="L59" s="44"/>
      <c r="M59" s="42">
        <f t="shared" si="3"/>
        <v>0.02480868577892474</v>
      </c>
      <c r="N59" s="42"/>
      <c r="O59" s="42">
        <v>-0.0371</v>
      </c>
      <c r="P59" s="42"/>
      <c r="Q59" s="47">
        <f t="shared" si="4"/>
        <v>-0.06190868577892474</v>
      </c>
      <c r="R59" s="47"/>
      <c r="S59" s="47">
        <f t="shared" si="5"/>
        <v>-0.13</v>
      </c>
      <c r="T59" s="23"/>
    </row>
    <row r="60" spans="1:20" s="28" customFormat="1" ht="19.5" customHeight="1">
      <c r="A60" s="24">
        <f t="shared" si="6"/>
        <v>49</v>
      </c>
      <c r="B60" s="23"/>
      <c r="C60" s="25">
        <v>1979</v>
      </c>
      <c r="D60" s="25"/>
      <c r="E60" s="62">
        <v>0.1049</v>
      </c>
      <c r="F60" s="42"/>
      <c r="G60" s="43">
        <f t="shared" si="0"/>
        <v>900.40824027587</v>
      </c>
      <c r="H60" s="43"/>
      <c r="I60" s="43">
        <f t="shared" si="1"/>
        <v>-99.59175972413004</v>
      </c>
      <c r="J60" s="43"/>
      <c r="K60" s="44">
        <f t="shared" si="2"/>
        <v>92.89999999999999</v>
      </c>
      <c r="L60" s="44"/>
      <c r="M60" s="42">
        <f t="shared" si="3"/>
        <v>-0.006691759724130053</v>
      </c>
      <c r="N60" s="42"/>
      <c r="O60" s="42">
        <v>0.1358</v>
      </c>
      <c r="P60" s="42"/>
      <c r="Q60" s="47">
        <f t="shared" si="4"/>
        <v>0.14249175972413006</v>
      </c>
      <c r="R60" s="47"/>
      <c r="S60" s="47">
        <f t="shared" si="5"/>
        <v>0.03090000000000001</v>
      </c>
      <c r="T60" s="23"/>
    </row>
    <row r="61" spans="1:20" s="28" customFormat="1" ht="19.5" customHeight="1">
      <c r="A61" s="24">
        <f>A60+1</f>
        <v>50</v>
      </c>
      <c r="B61" s="23"/>
      <c r="C61" s="25">
        <v>1980</v>
      </c>
      <c r="D61" s="25"/>
      <c r="E61" s="62">
        <v>0.1334</v>
      </c>
      <c r="F61" s="42"/>
      <c r="G61" s="43">
        <f>PV(E61/2,40,-(1000*E60/2))+1000/((1+E61/2)^40)</f>
        <v>802.5003040723916</v>
      </c>
      <c r="H61" s="43"/>
      <c r="I61" s="43">
        <f t="shared" si="1"/>
        <v>-197.4996959276084</v>
      </c>
      <c r="J61" s="43"/>
      <c r="K61" s="44">
        <f>$G$12*E60</f>
        <v>104.89999999999999</v>
      </c>
      <c r="L61" s="44"/>
      <c r="M61" s="42">
        <f t="shared" si="3"/>
        <v>-0.09259969592760842</v>
      </c>
      <c r="N61" s="42"/>
      <c r="O61" s="42">
        <v>0.1508</v>
      </c>
      <c r="P61" s="42"/>
      <c r="Q61" s="47">
        <f t="shared" si="4"/>
        <v>0.2433996959276084</v>
      </c>
      <c r="R61" s="47"/>
      <c r="S61" s="47">
        <f t="shared" si="5"/>
        <v>0.0174</v>
      </c>
      <c r="T61" s="23"/>
    </row>
    <row r="62" spans="1:20" s="28" customFormat="1" ht="19.5" customHeight="1">
      <c r="A62" s="24">
        <f aca="true" t="shared" si="7" ref="A62:A69">A61+1</f>
        <v>51</v>
      </c>
      <c r="B62" s="23"/>
      <c r="C62" s="25">
        <v>1981</v>
      </c>
      <c r="D62" s="25"/>
      <c r="E62" s="62">
        <v>0.1595</v>
      </c>
      <c r="F62" s="42"/>
      <c r="G62" s="43">
        <f aca="true" t="shared" si="8" ref="G62:G69">PV(E62/2,40,-(1000*E61/2))+1000/((1+E62/2)^40)</f>
        <v>843.9660467775932</v>
      </c>
      <c r="H62" s="43"/>
      <c r="I62" s="43">
        <f t="shared" si="1"/>
        <v>-156.0339532224068</v>
      </c>
      <c r="J62" s="43"/>
      <c r="K62" s="44">
        <f aca="true" t="shared" si="9" ref="K62:K69">$G$12*E61</f>
        <v>133.39999999999998</v>
      </c>
      <c r="L62" s="44"/>
      <c r="M62" s="42">
        <f t="shared" si="3"/>
        <v>-0.022633953222406827</v>
      </c>
      <c r="N62" s="42"/>
      <c r="O62" s="42">
        <v>0.1174</v>
      </c>
      <c r="P62" s="42"/>
      <c r="Q62" s="47">
        <f t="shared" si="4"/>
        <v>0.14003395322240683</v>
      </c>
      <c r="R62" s="47"/>
      <c r="S62" s="47">
        <f t="shared" si="5"/>
        <v>-0.0421</v>
      </c>
      <c r="T62" s="23"/>
    </row>
    <row r="63" spans="1:20" s="28" customFormat="1" ht="19.5" customHeight="1">
      <c r="A63" s="24">
        <f t="shared" si="7"/>
        <v>52</v>
      </c>
      <c r="B63" s="23"/>
      <c r="C63" s="25">
        <v>1982</v>
      </c>
      <c r="D63" s="25"/>
      <c r="E63" s="62">
        <v>0.1586</v>
      </c>
      <c r="F63" s="42"/>
      <c r="G63" s="43">
        <f t="shared" si="8"/>
        <v>1005.4065807282833</v>
      </c>
      <c r="H63" s="43"/>
      <c r="I63" s="43">
        <f t="shared" si="1"/>
        <v>5.406580728283302</v>
      </c>
      <c r="J63" s="43"/>
      <c r="K63" s="44">
        <f t="shared" si="9"/>
        <v>159.5</v>
      </c>
      <c r="L63" s="44"/>
      <c r="M63" s="42">
        <f t="shared" si="3"/>
        <v>0.1649065807282833</v>
      </c>
      <c r="N63" s="42"/>
      <c r="O63" s="42">
        <v>0.2652</v>
      </c>
      <c r="P63" s="42"/>
      <c r="Q63" s="47">
        <f t="shared" si="4"/>
        <v>0.1002934192717167</v>
      </c>
      <c r="R63" s="47"/>
      <c r="S63" s="47">
        <f t="shared" si="5"/>
        <v>0.1066</v>
      </c>
      <c r="T63" s="23"/>
    </row>
    <row r="64" spans="1:20" s="28" customFormat="1" ht="19.5" customHeight="1">
      <c r="A64" s="24">
        <f t="shared" si="7"/>
        <v>53</v>
      </c>
      <c r="B64" s="23"/>
      <c r="C64" s="25">
        <v>1983</v>
      </c>
      <c r="D64" s="25"/>
      <c r="E64" s="62">
        <v>0.1366</v>
      </c>
      <c r="F64" s="42"/>
      <c r="G64" s="43">
        <f t="shared" si="8"/>
        <v>1149.5926361632175</v>
      </c>
      <c r="H64" s="43"/>
      <c r="I64" s="43">
        <f t="shared" si="1"/>
        <v>149.59263616321755</v>
      </c>
      <c r="J64" s="43"/>
      <c r="K64" s="44">
        <f t="shared" si="9"/>
        <v>158.6</v>
      </c>
      <c r="L64" s="44"/>
      <c r="M64" s="42">
        <f t="shared" si="3"/>
        <v>0.30819263616321757</v>
      </c>
      <c r="N64" s="42"/>
      <c r="O64" s="42">
        <v>0.2001</v>
      </c>
      <c r="P64" s="42"/>
      <c r="Q64" s="47">
        <f t="shared" si="4"/>
        <v>-0.10809263616321757</v>
      </c>
      <c r="R64" s="47"/>
      <c r="S64" s="47">
        <f t="shared" si="5"/>
        <v>0.0635</v>
      </c>
      <c r="T64" s="23"/>
    </row>
    <row r="65" spans="1:20" s="28" customFormat="1" ht="19.5" customHeight="1">
      <c r="A65" s="24">
        <f t="shared" si="7"/>
        <v>54</v>
      </c>
      <c r="B65" s="23"/>
      <c r="C65" s="25">
        <v>1984</v>
      </c>
      <c r="D65" s="25"/>
      <c r="E65" s="62">
        <v>0.1403</v>
      </c>
      <c r="F65" s="42"/>
      <c r="G65" s="43">
        <f t="shared" si="8"/>
        <v>975.379229129554</v>
      </c>
      <c r="H65" s="43"/>
      <c r="I65" s="43">
        <f t="shared" si="1"/>
        <v>-24.620770870445995</v>
      </c>
      <c r="J65" s="43"/>
      <c r="K65" s="44">
        <f t="shared" si="9"/>
        <v>136.6</v>
      </c>
      <c r="L65" s="44"/>
      <c r="M65" s="42">
        <f t="shared" si="3"/>
        <v>0.111979229129554</v>
      </c>
      <c r="N65" s="42"/>
      <c r="O65" s="42">
        <v>0.2604</v>
      </c>
      <c r="P65" s="42"/>
      <c r="Q65" s="47">
        <f t="shared" si="4"/>
        <v>0.14842077087044603</v>
      </c>
      <c r="R65" s="47"/>
      <c r="S65" s="47">
        <f t="shared" si="5"/>
        <v>0.12010000000000001</v>
      </c>
      <c r="T65" s="23"/>
    </row>
    <row r="66" spans="1:20" s="28" customFormat="1" ht="19.5" customHeight="1">
      <c r="A66" s="24">
        <f t="shared" si="7"/>
        <v>55</v>
      </c>
      <c r="B66" s="23"/>
      <c r="C66" s="25">
        <v>1985</v>
      </c>
      <c r="D66" s="25"/>
      <c r="E66" s="62">
        <v>0.1247</v>
      </c>
      <c r="F66" s="42"/>
      <c r="G66" s="43">
        <f t="shared" si="8"/>
        <v>1113.9687517280813</v>
      </c>
      <c r="H66" s="43"/>
      <c r="I66" s="43">
        <f t="shared" si="1"/>
        <v>113.96875172808132</v>
      </c>
      <c r="J66" s="43"/>
      <c r="K66" s="44">
        <f t="shared" si="9"/>
        <v>140.3</v>
      </c>
      <c r="L66" s="44"/>
      <c r="M66" s="42">
        <f t="shared" si="3"/>
        <v>0.25426875172808133</v>
      </c>
      <c r="N66" s="42"/>
      <c r="O66" s="42">
        <v>0.3305</v>
      </c>
      <c r="P66" s="42"/>
      <c r="Q66" s="47">
        <f t="shared" si="4"/>
        <v>0.07623124827191868</v>
      </c>
      <c r="R66" s="47"/>
      <c r="S66" s="47">
        <f t="shared" si="5"/>
        <v>0.2058</v>
      </c>
      <c r="T66" s="23"/>
    </row>
    <row r="67" spans="1:20" s="28" customFormat="1" ht="19.5" customHeight="1">
      <c r="A67" s="24">
        <f t="shared" si="7"/>
        <v>56</v>
      </c>
      <c r="B67" s="23"/>
      <c r="C67" s="25">
        <v>1986</v>
      </c>
      <c r="D67" s="25"/>
      <c r="E67" s="62">
        <v>0.0958</v>
      </c>
      <c r="F67" s="42"/>
      <c r="G67" s="43">
        <f t="shared" si="8"/>
        <v>1255.2465564180534</v>
      </c>
      <c r="H67" s="43"/>
      <c r="I67" s="43">
        <f t="shared" si="1"/>
        <v>255.2465564180534</v>
      </c>
      <c r="J67" s="43"/>
      <c r="K67" s="44">
        <f t="shared" si="9"/>
        <v>124.7</v>
      </c>
      <c r="L67" s="44"/>
      <c r="M67" s="42">
        <f t="shared" si="3"/>
        <v>0.3799465564180534</v>
      </c>
      <c r="N67" s="42"/>
      <c r="O67" s="42">
        <v>0.2853</v>
      </c>
      <c r="P67" s="42"/>
      <c r="Q67" s="47">
        <f t="shared" si="4"/>
        <v>-0.09464655641805342</v>
      </c>
      <c r="R67" s="47"/>
      <c r="S67" s="47">
        <f t="shared" si="5"/>
        <v>0.1895</v>
      </c>
      <c r="T67" s="23"/>
    </row>
    <row r="68" spans="1:20" s="28" customFormat="1" ht="19.5" customHeight="1">
      <c r="A68" s="24">
        <f t="shared" si="7"/>
        <v>57</v>
      </c>
      <c r="B68" s="23"/>
      <c r="C68" s="25">
        <v>1987</v>
      </c>
      <c r="D68" s="25"/>
      <c r="E68" s="62">
        <v>0.101</v>
      </c>
      <c r="F68" s="42"/>
      <c r="G68" s="43">
        <f t="shared" si="8"/>
        <v>955.6901454793764</v>
      </c>
      <c r="H68" s="43"/>
      <c r="I68" s="43">
        <f t="shared" si="1"/>
        <v>-44.30985452062362</v>
      </c>
      <c r="J68" s="43"/>
      <c r="K68" s="44">
        <f t="shared" si="9"/>
        <v>95.8</v>
      </c>
      <c r="L68" s="44"/>
      <c r="M68" s="42">
        <f t="shared" si="3"/>
        <v>0.05149014547937638</v>
      </c>
      <c r="N68" s="42"/>
      <c r="O68" s="42">
        <v>-0.0292</v>
      </c>
      <c r="P68" s="42"/>
      <c r="Q68" s="47">
        <f t="shared" si="4"/>
        <v>-0.08069014547937638</v>
      </c>
      <c r="R68" s="47"/>
      <c r="S68" s="47">
        <f t="shared" si="5"/>
        <v>-0.1302</v>
      </c>
      <c r="T68" s="23"/>
    </row>
    <row r="69" spans="1:20" s="28" customFormat="1" ht="19.5" customHeight="1">
      <c r="A69" s="24">
        <f t="shared" si="7"/>
        <v>58</v>
      </c>
      <c r="B69" s="23"/>
      <c r="C69" s="25">
        <v>1988</v>
      </c>
      <c r="D69" s="25"/>
      <c r="E69" s="62">
        <v>0.1049</v>
      </c>
      <c r="F69" s="42"/>
      <c r="G69" s="43">
        <f t="shared" si="8"/>
        <v>967.6326780896577</v>
      </c>
      <c r="H69" s="43"/>
      <c r="I69" s="43">
        <f t="shared" si="1"/>
        <v>-32.3673219103423</v>
      </c>
      <c r="J69" s="43"/>
      <c r="K69" s="44">
        <f t="shared" si="9"/>
        <v>101</v>
      </c>
      <c r="L69" s="44"/>
      <c r="M69" s="42">
        <f t="shared" si="3"/>
        <v>0.0686326780896577</v>
      </c>
      <c r="N69" s="42"/>
      <c r="O69" s="42">
        <v>0.1827</v>
      </c>
      <c r="P69" s="42"/>
      <c r="Q69" s="47">
        <f t="shared" si="4"/>
        <v>0.1140673219103423</v>
      </c>
      <c r="R69" s="47"/>
      <c r="S69" s="47">
        <f t="shared" si="5"/>
        <v>0.07780000000000001</v>
      </c>
      <c r="T69" s="23"/>
    </row>
    <row r="70" spans="1:20" s="28" customFormat="1" ht="19.5" customHeight="1">
      <c r="A70" s="24">
        <f>A69+1</f>
        <v>59</v>
      </c>
      <c r="B70" s="23"/>
      <c r="C70" s="25">
        <v>1989</v>
      </c>
      <c r="D70" s="25"/>
      <c r="E70" s="62">
        <v>0.0977</v>
      </c>
      <c r="F70" s="42"/>
      <c r="G70" s="43">
        <f>PV(E70/2,40,-(1000*E69/2))+1000/((1+E70/2)^40)</f>
        <v>1062.7578733612886</v>
      </c>
      <c r="H70" s="43"/>
      <c r="I70" s="43">
        <f t="shared" si="1"/>
        <v>62.7578733612886</v>
      </c>
      <c r="J70" s="43"/>
      <c r="K70" s="44">
        <f>$G$12*E69</f>
        <v>104.89999999999999</v>
      </c>
      <c r="L70" s="44"/>
      <c r="M70" s="42">
        <f t="shared" si="3"/>
        <v>0.1676578733612886</v>
      </c>
      <c r="N70" s="42"/>
      <c r="O70" s="42">
        <v>0.478</v>
      </c>
      <c r="P70" s="42"/>
      <c r="Q70" s="47">
        <f t="shared" si="4"/>
        <v>0.3103421266387114</v>
      </c>
      <c r="R70" s="47"/>
      <c r="S70" s="47">
        <f t="shared" si="5"/>
        <v>0.38029999999999997</v>
      </c>
      <c r="T70" s="23"/>
    </row>
    <row r="71" spans="1:20" s="28" customFormat="1" ht="19.5" customHeight="1">
      <c r="A71" s="24">
        <f>A70+1</f>
        <v>60</v>
      </c>
      <c r="B71" s="23"/>
      <c r="C71" s="25">
        <v>1990</v>
      </c>
      <c r="D71" s="25"/>
      <c r="E71" s="62">
        <v>0.0986</v>
      </c>
      <c r="F71" s="42"/>
      <c r="G71" s="43">
        <f aca="true" t="shared" si="10" ref="G71:G86">PV(E71/2,40,-(1000*E70/2))+1000/((1+E71/2)^40)</f>
        <v>992.2038259575379</v>
      </c>
      <c r="H71" s="43"/>
      <c r="I71" s="43">
        <f t="shared" si="1"/>
        <v>-7.796174042462098</v>
      </c>
      <c r="J71" s="43"/>
      <c r="K71" s="44">
        <f aca="true" t="shared" si="11" ref="K71:K86">$G$12*E70</f>
        <v>97.69999999999999</v>
      </c>
      <c r="L71" s="44"/>
      <c r="M71" s="42">
        <f t="shared" si="3"/>
        <v>0.0899038259575379</v>
      </c>
      <c r="N71" s="42"/>
      <c r="O71" s="42">
        <v>-0.0257</v>
      </c>
      <c r="P71" s="42"/>
      <c r="Q71" s="47">
        <f t="shared" si="4"/>
        <v>-0.1156038259575379</v>
      </c>
      <c r="R71" s="47"/>
      <c r="S71" s="47">
        <f t="shared" si="5"/>
        <v>-0.1243</v>
      </c>
      <c r="T71" s="23"/>
    </row>
    <row r="72" spans="1:20" s="28" customFormat="1" ht="19.5" customHeight="1">
      <c r="A72" s="24">
        <f aca="true" t="shared" si="12" ref="A72:A86">A71+1</f>
        <v>61</v>
      </c>
      <c r="B72" s="23"/>
      <c r="C72" s="25">
        <v>1991</v>
      </c>
      <c r="D72" s="25"/>
      <c r="E72" s="62">
        <v>0.0936</v>
      </c>
      <c r="F72" s="42"/>
      <c r="G72" s="43">
        <f t="shared" si="10"/>
        <v>1044.8455512721753</v>
      </c>
      <c r="H72" s="43"/>
      <c r="I72" s="43">
        <f t="shared" si="1"/>
        <v>44.84555127217527</v>
      </c>
      <c r="J72" s="43"/>
      <c r="K72" s="44">
        <f t="shared" si="11"/>
        <v>98.6</v>
      </c>
      <c r="L72" s="44"/>
      <c r="M72" s="42">
        <f t="shared" si="3"/>
        <v>0.14344555127217526</v>
      </c>
      <c r="N72" s="42"/>
      <c r="O72" s="42">
        <v>0.1461</v>
      </c>
      <c r="P72" s="42"/>
      <c r="Q72" s="47">
        <f t="shared" si="4"/>
        <v>0.0026544487278247486</v>
      </c>
      <c r="R72" s="47"/>
      <c r="S72" s="47">
        <f t="shared" si="5"/>
        <v>0.052500000000000005</v>
      </c>
      <c r="T72" s="23"/>
    </row>
    <row r="73" spans="1:20" s="28" customFormat="1" ht="19.5" customHeight="1">
      <c r="A73" s="24">
        <f t="shared" si="12"/>
        <v>62</v>
      </c>
      <c r="B73" s="23"/>
      <c r="C73" s="25">
        <v>1992</v>
      </c>
      <c r="D73" s="25"/>
      <c r="E73" s="62">
        <v>0.0869</v>
      </c>
      <c r="F73" s="42"/>
      <c r="G73" s="43">
        <f t="shared" si="10"/>
        <v>1063.0335101327303</v>
      </c>
      <c r="H73" s="43"/>
      <c r="I73" s="43">
        <f t="shared" si="1"/>
        <v>63.03351013273027</v>
      </c>
      <c r="J73" s="43"/>
      <c r="K73" s="44">
        <f t="shared" si="11"/>
        <v>93.60000000000001</v>
      </c>
      <c r="L73" s="44"/>
      <c r="M73" s="42">
        <f t="shared" si="3"/>
        <v>0.15663351013273027</v>
      </c>
      <c r="N73" s="42"/>
      <c r="O73" s="42">
        <v>0.081</v>
      </c>
      <c r="P73" s="42"/>
      <c r="Q73" s="47">
        <f t="shared" si="4"/>
        <v>-0.07563351013273027</v>
      </c>
      <c r="R73" s="47"/>
      <c r="S73" s="47">
        <f t="shared" si="5"/>
        <v>-0.0059000000000000025</v>
      </c>
      <c r="T73" s="23"/>
    </row>
    <row r="74" spans="1:20" s="28" customFormat="1" ht="19.5" customHeight="1">
      <c r="A74" s="24">
        <f t="shared" si="12"/>
        <v>63</v>
      </c>
      <c r="B74" s="23"/>
      <c r="C74" s="25">
        <v>1993</v>
      </c>
      <c r="D74" s="25"/>
      <c r="E74" s="62">
        <v>0.0759</v>
      </c>
      <c r="F74" s="42"/>
      <c r="G74" s="43">
        <f t="shared" si="10"/>
        <v>1112.2617150881545</v>
      </c>
      <c r="H74" s="43"/>
      <c r="I74" s="43">
        <f t="shared" si="1"/>
        <v>112.26171508815446</v>
      </c>
      <c r="J74" s="43"/>
      <c r="K74" s="44">
        <f t="shared" si="11"/>
        <v>86.9</v>
      </c>
      <c r="L74" s="44"/>
      <c r="M74" s="42">
        <f t="shared" si="3"/>
        <v>0.19916171508815445</v>
      </c>
      <c r="N74" s="42"/>
      <c r="O74" s="42">
        <v>0.1441</v>
      </c>
      <c r="P74" s="42"/>
      <c r="Q74" s="47">
        <f t="shared" si="4"/>
        <v>-0.05506171508815444</v>
      </c>
      <c r="R74" s="47"/>
      <c r="S74" s="47">
        <f t="shared" si="5"/>
        <v>0.06820000000000001</v>
      </c>
      <c r="T74" s="23"/>
    </row>
    <row r="75" spans="1:20" s="28" customFormat="1" ht="19.5" customHeight="1">
      <c r="A75" s="24">
        <f t="shared" si="12"/>
        <v>64</v>
      </c>
      <c r="B75" s="23"/>
      <c r="C75" s="25">
        <v>1994</v>
      </c>
      <c r="D75" s="25"/>
      <c r="E75" s="62">
        <v>0.0831</v>
      </c>
      <c r="F75" s="42"/>
      <c r="G75" s="43">
        <f t="shared" si="10"/>
        <v>930.3604393895389</v>
      </c>
      <c r="H75" s="43"/>
      <c r="I75" s="43">
        <f t="shared" si="1"/>
        <v>-69.6395606104611</v>
      </c>
      <c r="J75" s="43"/>
      <c r="K75" s="44">
        <f t="shared" si="11"/>
        <v>75.89999999999999</v>
      </c>
      <c r="L75" s="44"/>
      <c r="M75" s="42">
        <f t="shared" si="3"/>
        <v>0.006260439389538894</v>
      </c>
      <c r="N75" s="42"/>
      <c r="O75" s="42">
        <v>-0.0794</v>
      </c>
      <c r="P75" s="42"/>
      <c r="Q75" s="47">
        <f t="shared" si="4"/>
        <v>-0.08566043938953889</v>
      </c>
      <c r="R75" s="47"/>
      <c r="S75" s="47">
        <f t="shared" si="5"/>
        <v>-0.16249999999999998</v>
      </c>
      <c r="T75" s="23"/>
    </row>
    <row r="76" spans="1:20" s="28" customFormat="1" ht="19.5" customHeight="1">
      <c r="A76" s="24">
        <f t="shared" si="12"/>
        <v>65</v>
      </c>
      <c r="B76" s="23"/>
      <c r="C76" s="25">
        <v>1995</v>
      </c>
      <c r="D76" s="25"/>
      <c r="E76" s="62">
        <v>0.0789</v>
      </c>
      <c r="F76" s="42"/>
      <c r="G76" s="43">
        <f t="shared" si="10"/>
        <v>1041.907201667035</v>
      </c>
      <c r="H76" s="43"/>
      <c r="I76" s="43">
        <f t="shared" si="1"/>
        <v>41.907201667035</v>
      </c>
      <c r="J76" s="43"/>
      <c r="K76" s="44">
        <f t="shared" si="11"/>
        <v>83.1</v>
      </c>
      <c r="L76" s="44"/>
      <c r="M76" s="42">
        <f t="shared" si="3"/>
        <v>0.125007201667035</v>
      </c>
      <c r="N76" s="42"/>
      <c r="O76" s="42">
        <v>0.4215</v>
      </c>
      <c r="P76" s="42"/>
      <c r="Q76" s="47">
        <f t="shared" si="4"/>
        <v>0.296492798332965</v>
      </c>
      <c r="R76" s="47"/>
      <c r="S76" s="47">
        <f t="shared" si="5"/>
        <v>0.3426</v>
      </c>
      <c r="T76" s="23"/>
    </row>
    <row r="77" spans="1:20" s="28" customFormat="1" ht="19.5" customHeight="1">
      <c r="A77" s="24">
        <f t="shared" si="12"/>
        <v>66</v>
      </c>
      <c r="B77" s="23"/>
      <c r="C77" s="25">
        <v>1996</v>
      </c>
      <c r="D77" s="25"/>
      <c r="E77" s="62">
        <v>0.0775</v>
      </c>
      <c r="F77" s="42"/>
      <c r="G77" s="43">
        <f t="shared" si="10"/>
        <v>1014.1164459717698</v>
      </c>
      <c r="H77" s="43"/>
      <c r="I77" s="43">
        <f aca="true" t="shared" si="13" ref="I77:I86">G77-$G$12</f>
        <v>14.11644597176985</v>
      </c>
      <c r="J77" s="43"/>
      <c r="K77" s="44">
        <f t="shared" si="11"/>
        <v>78.89999999999999</v>
      </c>
      <c r="L77" s="44"/>
      <c r="M77" s="42">
        <f aca="true" t="shared" si="14" ref="M77:M86">I77/$G$12+K77/1000</f>
        <v>0.09301644597176985</v>
      </c>
      <c r="N77" s="42"/>
      <c r="O77" s="42">
        <v>0.0314</v>
      </c>
      <c r="P77" s="42"/>
      <c r="Q77" s="47">
        <f aca="true" t="shared" si="15" ref="Q77:Q88">O77-M77</f>
        <v>-0.06161644597176985</v>
      </c>
      <c r="R77" s="47"/>
      <c r="S77" s="47">
        <f aca="true" t="shared" si="16" ref="S77:S88">O77-E77</f>
        <v>-0.0461</v>
      </c>
      <c r="T77" s="23"/>
    </row>
    <row r="78" spans="1:20" s="28" customFormat="1" ht="19.5" customHeight="1">
      <c r="A78" s="24">
        <f t="shared" si="12"/>
        <v>67</v>
      </c>
      <c r="B78" s="23"/>
      <c r="C78" s="25">
        <v>1997</v>
      </c>
      <c r="D78" s="25"/>
      <c r="E78" s="62">
        <v>0.076</v>
      </c>
      <c r="F78" s="42"/>
      <c r="G78" s="43">
        <f t="shared" si="10"/>
        <v>1015.2968364193424</v>
      </c>
      <c r="H78" s="43"/>
      <c r="I78" s="43">
        <f t="shared" si="13"/>
        <v>15.296836419342412</v>
      </c>
      <c r="J78" s="43"/>
      <c r="K78" s="44">
        <f t="shared" si="11"/>
        <v>77.5</v>
      </c>
      <c r="L78" s="44"/>
      <c r="M78" s="42">
        <f t="shared" si="14"/>
        <v>0.09279683641934242</v>
      </c>
      <c r="N78" s="42"/>
      <c r="O78" s="42">
        <v>0.2469</v>
      </c>
      <c r="P78" s="42"/>
      <c r="Q78" s="47">
        <f t="shared" si="15"/>
        <v>0.1541031635806576</v>
      </c>
      <c r="R78" s="47"/>
      <c r="S78" s="47">
        <f t="shared" si="16"/>
        <v>0.1709</v>
      </c>
      <c r="T78" s="23"/>
    </row>
    <row r="79" spans="1:20" s="28" customFormat="1" ht="19.5" customHeight="1">
      <c r="A79" s="24">
        <f t="shared" si="12"/>
        <v>68</v>
      </c>
      <c r="B79" s="23"/>
      <c r="C79" s="25">
        <v>1998</v>
      </c>
      <c r="D79" s="25"/>
      <c r="E79" s="62">
        <v>0.0704</v>
      </c>
      <c r="F79" s="42"/>
      <c r="G79" s="43">
        <f t="shared" si="10"/>
        <v>1059.6091419390627</v>
      </c>
      <c r="H79" s="43"/>
      <c r="I79" s="43">
        <f t="shared" si="13"/>
        <v>59.60914193906274</v>
      </c>
      <c r="J79" s="43"/>
      <c r="K79" s="44">
        <f t="shared" si="11"/>
        <v>76</v>
      </c>
      <c r="L79" s="44"/>
      <c r="M79" s="42">
        <f t="shared" si="14"/>
        <v>0.13560914193906273</v>
      </c>
      <c r="N79" s="42"/>
      <c r="O79" s="42">
        <v>0.1482</v>
      </c>
      <c r="P79" s="42"/>
      <c r="Q79" s="47">
        <f t="shared" si="15"/>
        <v>0.012590858060937266</v>
      </c>
      <c r="R79" s="47"/>
      <c r="S79" s="47">
        <f t="shared" si="16"/>
        <v>0.0778</v>
      </c>
      <c r="T79" s="23"/>
    </row>
    <row r="80" spans="1:20" s="28" customFormat="1" ht="19.5" customHeight="1">
      <c r="A80" s="24">
        <f t="shared" si="12"/>
        <v>69</v>
      </c>
      <c r="B80" s="23"/>
      <c r="C80" s="25">
        <v>1999</v>
      </c>
      <c r="D80" s="25"/>
      <c r="E80" s="62">
        <v>0.0762</v>
      </c>
      <c r="F80" s="42"/>
      <c r="G80" s="43">
        <f t="shared" si="10"/>
        <v>940.9416216989887</v>
      </c>
      <c r="H80" s="43"/>
      <c r="I80" s="43">
        <f t="shared" si="13"/>
        <v>-59.05837830101132</v>
      </c>
      <c r="J80" s="43"/>
      <c r="K80" s="44">
        <f t="shared" si="11"/>
        <v>70.4</v>
      </c>
      <c r="L80" s="44"/>
      <c r="M80" s="42">
        <f t="shared" si="14"/>
        <v>0.01134162169898869</v>
      </c>
      <c r="N80" s="42"/>
      <c r="O80" s="42">
        <v>-0.0885</v>
      </c>
      <c r="P80" s="42"/>
      <c r="Q80" s="47">
        <f t="shared" si="15"/>
        <v>-0.09984162169898869</v>
      </c>
      <c r="R80" s="47"/>
      <c r="S80" s="47">
        <f t="shared" si="16"/>
        <v>-0.1647</v>
      </c>
      <c r="T80" s="23"/>
    </row>
    <row r="81" spans="1:20" s="28" customFormat="1" ht="19.5" customHeight="1">
      <c r="A81" s="24">
        <f t="shared" si="12"/>
        <v>70</v>
      </c>
      <c r="B81" s="23"/>
      <c r="C81" s="25">
        <v>2000</v>
      </c>
      <c r="D81" s="25"/>
      <c r="E81" s="62">
        <v>0.0824</v>
      </c>
      <c r="F81" s="42"/>
      <c r="G81" s="43">
        <f t="shared" si="10"/>
        <v>939.7230182578085</v>
      </c>
      <c r="H81" s="43"/>
      <c r="I81" s="43">
        <f t="shared" si="13"/>
        <v>-60.27698174219154</v>
      </c>
      <c r="J81" s="43"/>
      <c r="K81" s="44">
        <f t="shared" si="11"/>
        <v>76.2</v>
      </c>
      <c r="L81" s="44"/>
      <c r="M81" s="42">
        <f t="shared" si="14"/>
        <v>0.015923018257808466</v>
      </c>
      <c r="N81" s="42"/>
      <c r="O81" s="42">
        <v>0.597</v>
      </c>
      <c r="P81" s="42"/>
      <c r="Q81" s="47">
        <f t="shared" si="15"/>
        <v>0.5810769817421915</v>
      </c>
      <c r="R81" s="47"/>
      <c r="S81" s="47">
        <f t="shared" si="16"/>
        <v>0.5146</v>
      </c>
      <c r="T81" s="23"/>
    </row>
    <row r="82" spans="1:20" s="28" customFormat="1" ht="19.5" customHeight="1">
      <c r="A82" s="24">
        <f t="shared" si="12"/>
        <v>71</v>
      </c>
      <c r="B82" s="23"/>
      <c r="C82" s="25">
        <v>2001</v>
      </c>
      <c r="D82" s="25"/>
      <c r="E82" s="62">
        <v>0.0778</v>
      </c>
      <c r="F82" s="42"/>
      <c r="G82" s="43">
        <f t="shared" si="10"/>
        <v>1046.2781753541042</v>
      </c>
      <c r="H82" s="43"/>
      <c r="I82" s="43">
        <f t="shared" si="13"/>
        <v>46.27817535410418</v>
      </c>
      <c r="J82" s="43"/>
      <c r="K82" s="44">
        <f t="shared" si="11"/>
        <v>82.4</v>
      </c>
      <c r="L82" s="44"/>
      <c r="M82" s="42">
        <f t="shared" si="14"/>
        <v>0.1286781753541042</v>
      </c>
      <c r="N82" s="42"/>
      <c r="O82" s="42">
        <v>-0.3041</v>
      </c>
      <c r="P82" s="42"/>
      <c r="Q82" s="47">
        <f t="shared" si="15"/>
        <v>-0.4327781753541042</v>
      </c>
      <c r="R82" s="47"/>
      <c r="S82" s="47">
        <f t="shared" si="16"/>
        <v>-0.38189999999999996</v>
      </c>
      <c r="T82" s="23"/>
    </row>
    <row r="83" spans="1:20" s="28" customFormat="1" ht="19.5" customHeight="1">
      <c r="A83" s="24">
        <f t="shared" si="12"/>
        <v>72</v>
      </c>
      <c r="B83" s="23"/>
      <c r="C83" s="48">
        <v>2002</v>
      </c>
      <c r="D83" s="48"/>
      <c r="E83" s="62">
        <v>0.0737</v>
      </c>
      <c r="F83" s="50"/>
      <c r="G83" s="51">
        <f t="shared" si="10"/>
        <v>1042.5487873082925</v>
      </c>
      <c r="H83" s="51"/>
      <c r="I83" s="51">
        <f t="shared" si="13"/>
        <v>42.5487873082925</v>
      </c>
      <c r="J83" s="51"/>
      <c r="K83" s="52">
        <f t="shared" si="11"/>
        <v>77.8</v>
      </c>
      <c r="L83" s="52"/>
      <c r="M83" s="50">
        <f t="shared" si="14"/>
        <v>0.12034878730829249</v>
      </c>
      <c r="N83" s="50"/>
      <c r="O83" s="50">
        <v>-0.3004</v>
      </c>
      <c r="P83" s="50"/>
      <c r="Q83" s="53">
        <f t="shared" si="15"/>
        <v>-0.42074878730829246</v>
      </c>
      <c r="R83" s="53"/>
      <c r="S83" s="47">
        <f t="shared" si="16"/>
        <v>-0.3741</v>
      </c>
      <c r="T83" s="23"/>
    </row>
    <row r="84" spans="1:20" s="28" customFormat="1" ht="19.5" customHeight="1">
      <c r="A84" s="24">
        <f t="shared" si="12"/>
        <v>73</v>
      </c>
      <c r="B84" s="23"/>
      <c r="C84" s="48">
        <v>2003</v>
      </c>
      <c r="D84" s="48"/>
      <c r="E84" s="62">
        <v>0.0658</v>
      </c>
      <c r="F84" s="50"/>
      <c r="G84" s="51">
        <f t="shared" si="10"/>
        <v>1087.1703186701727</v>
      </c>
      <c r="H84" s="51"/>
      <c r="I84" s="51">
        <f t="shared" si="13"/>
        <v>87.17031867017272</v>
      </c>
      <c r="J84" s="51"/>
      <c r="K84" s="52">
        <f t="shared" si="11"/>
        <v>73.7</v>
      </c>
      <c r="L84" s="52"/>
      <c r="M84" s="50">
        <f t="shared" si="14"/>
        <v>0.1608703186701727</v>
      </c>
      <c r="N84" s="50"/>
      <c r="O84" s="50">
        <v>0.2611</v>
      </c>
      <c r="P84" s="50"/>
      <c r="Q84" s="53">
        <f t="shared" si="15"/>
        <v>0.10022968132982729</v>
      </c>
      <c r="R84" s="53"/>
      <c r="S84" s="47">
        <f t="shared" si="16"/>
        <v>0.1953</v>
      </c>
      <c r="T84" s="23"/>
    </row>
    <row r="85" spans="1:20" s="28" customFormat="1" ht="19.5" customHeight="1">
      <c r="A85" s="24">
        <f t="shared" si="12"/>
        <v>74</v>
      </c>
      <c r="B85" s="23"/>
      <c r="C85" s="25">
        <v>2004</v>
      </c>
      <c r="D85" s="25"/>
      <c r="E85" s="62">
        <v>0.0616</v>
      </c>
      <c r="F85" s="42"/>
      <c r="G85" s="43">
        <f t="shared" si="10"/>
        <v>1047.919357595842</v>
      </c>
      <c r="H85" s="43"/>
      <c r="I85" s="43">
        <f t="shared" si="13"/>
        <v>47.91935759584203</v>
      </c>
      <c r="J85" s="43"/>
      <c r="K85" s="44">
        <f t="shared" si="11"/>
        <v>65.8</v>
      </c>
      <c r="L85" s="44"/>
      <c r="M85" s="42">
        <f t="shared" si="14"/>
        <v>0.11371935759584204</v>
      </c>
      <c r="N85" s="42"/>
      <c r="O85" s="42">
        <v>0.2422</v>
      </c>
      <c r="P85" s="42"/>
      <c r="Q85" s="47">
        <f t="shared" si="15"/>
        <v>0.12848064240415796</v>
      </c>
      <c r="R85" s="47"/>
      <c r="S85" s="47">
        <f t="shared" si="16"/>
        <v>0.18059999999999998</v>
      </c>
      <c r="T85" s="23"/>
    </row>
    <row r="86" spans="1:20" s="28" customFormat="1" ht="19.5" customHeight="1">
      <c r="A86" s="24">
        <f t="shared" si="12"/>
        <v>75</v>
      </c>
      <c r="B86" s="23"/>
      <c r="C86" s="25">
        <v>2005</v>
      </c>
      <c r="D86" s="25"/>
      <c r="E86" s="62">
        <v>0.0565</v>
      </c>
      <c r="F86" s="42"/>
      <c r="G86" s="43">
        <f t="shared" si="10"/>
        <v>1060.6463087704233</v>
      </c>
      <c r="H86" s="43"/>
      <c r="I86" s="43">
        <f t="shared" si="13"/>
        <v>60.646308770423275</v>
      </c>
      <c r="J86" s="43"/>
      <c r="K86" s="44">
        <f t="shared" si="11"/>
        <v>61.6</v>
      </c>
      <c r="L86" s="44"/>
      <c r="M86" s="42">
        <f t="shared" si="14"/>
        <v>0.12224630877042328</v>
      </c>
      <c r="N86" s="42"/>
      <c r="O86" s="42">
        <v>0.1679</v>
      </c>
      <c r="P86" s="42"/>
      <c r="Q86" s="47">
        <f t="shared" si="15"/>
        <v>0.045653691229576715</v>
      </c>
      <c r="R86" s="47"/>
      <c r="S86" s="47">
        <f t="shared" si="16"/>
        <v>0.1114</v>
      </c>
      <c r="T86" s="23"/>
    </row>
    <row r="87" spans="1:20" s="28" customFormat="1" ht="19.5" customHeight="1">
      <c r="A87" s="24">
        <v>76</v>
      </c>
      <c r="B87" s="23"/>
      <c r="C87" s="25">
        <v>2006</v>
      </c>
      <c r="D87" s="25"/>
      <c r="E87" s="62">
        <v>0.0607</v>
      </c>
      <c r="F87" s="42"/>
      <c r="G87" s="43">
        <f>PV(E87/2,40,-(1000*E86/2))+1000/((1+E87/2)^40)</f>
        <v>951.7324470505696</v>
      </c>
      <c r="H87" s="43"/>
      <c r="I87" s="43">
        <f>G87-$G$12</f>
        <v>-48.26755294943041</v>
      </c>
      <c r="J87" s="43"/>
      <c r="K87" s="44">
        <f>$G$12*E86</f>
        <v>56.5</v>
      </c>
      <c r="L87" s="44"/>
      <c r="M87" s="42">
        <f>I87/$G$12+K87/1000</f>
        <v>0.008232447050569594</v>
      </c>
      <c r="N87" s="42"/>
      <c r="O87" s="42">
        <v>0.2095</v>
      </c>
      <c r="P87" s="42"/>
      <c r="Q87" s="47">
        <f t="shared" si="15"/>
        <v>0.20126755294943038</v>
      </c>
      <c r="R87" s="47"/>
      <c r="S87" s="47">
        <f t="shared" si="16"/>
        <v>0.1488</v>
      </c>
      <c r="T87" s="23"/>
    </row>
    <row r="88" spans="1:20" s="28" customFormat="1" ht="19.5" customHeight="1">
      <c r="A88" s="24">
        <v>77</v>
      </c>
      <c r="B88" s="23"/>
      <c r="C88" s="25">
        <v>2007</v>
      </c>
      <c r="D88" s="25"/>
      <c r="E88" s="62">
        <v>0.0607</v>
      </c>
      <c r="F88" s="42"/>
      <c r="G88" s="43">
        <f>PV(E88/2,40,-(1000*E87/2))+1000/((1+E88/2)^40)</f>
        <v>999.9999999999998</v>
      </c>
      <c r="H88" s="43"/>
      <c r="I88" s="43">
        <f>G88-$G$12</f>
        <v>0</v>
      </c>
      <c r="J88" s="43"/>
      <c r="K88" s="44">
        <f>$G$12*E87</f>
        <v>60.699999999999996</v>
      </c>
      <c r="L88" s="44"/>
      <c r="M88" s="42">
        <f>I88/$G$12+K88/1000</f>
        <v>0.0607</v>
      </c>
      <c r="N88" s="42"/>
      <c r="O88" s="42">
        <v>0.1936</v>
      </c>
      <c r="P88" s="42"/>
      <c r="Q88" s="47">
        <f t="shared" si="15"/>
        <v>0.1329</v>
      </c>
      <c r="R88" s="47"/>
      <c r="S88" s="47">
        <f t="shared" si="16"/>
        <v>0.1329</v>
      </c>
      <c r="T88" s="23"/>
    </row>
    <row r="89" spans="1:20" s="28" customFormat="1" ht="19.5" customHeight="1">
      <c r="A89" s="24">
        <v>78</v>
      </c>
      <c r="B89" s="23"/>
      <c r="C89" s="25"/>
      <c r="D89" s="25"/>
      <c r="E89" s="63"/>
      <c r="F89" s="45"/>
      <c r="G89" s="45"/>
      <c r="H89" s="45"/>
      <c r="I89" s="43"/>
      <c r="J89" s="43"/>
      <c r="K89" s="44"/>
      <c r="L89" s="44"/>
      <c r="M89" s="42"/>
      <c r="N89" s="42"/>
      <c r="O89" s="42"/>
      <c r="P89" s="42"/>
      <c r="Q89" s="33"/>
      <c r="R89" s="33"/>
      <c r="S89" s="54"/>
      <c r="T89" s="23"/>
    </row>
    <row r="90" spans="1:20" s="28" customFormat="1" ht="19.5" customHeight="1">
      <c r="A90" s="24">
        <v>79</v>
      </c>
      <c r="B90" s="23"/>
      <c r="C90" s="55" t="s">
        <v>85</v>
      </c>
      <c r="D90" s="55"/>
      <c r="E90" s="56"/>
      <c r="F90" s="56"/>
      <c r="G90" s="57"/>
      <c r="H90" s="57"/>
      <c r="I90" s="57"/>
      <c r="J90" s="57"/>
      <c r="K90" s="58"/>
      <c r="L90" s="58"/>
      <c r="M90" s="56"/>
      <c r="N90" s="56"/>
      <c r="O90" s="59"/>
      <c r="P90" s="56"/>
      <c r="Q90" s="59">
        <f>AVERAGE(Q13:Q88)</f>
        <v>0.049804062171080736</v>
      </c>
      <c r="R90" s="59"/>
      <c r="S90" s="59">
        <f>AVERAGE(S13:S88)</f>
        <v>0.05023552631578948</v>
      </c>
      <c r="T90" s="23"/>
    </row>
    <row r="91" spans="1:20" s="28" customFormat="1" ht="19.5" customHeight="1">
      <c r="A91" s="24"/>
      <c r="B91" s="23"/>
      <c r="C91" s="55"/>
      <c r="D91" s="55"/>
      <c r="E91" s="56"/>
      <c r="F91" s="56"/>
      <c r="G91" s="57"/>
      <c r="H91" s="57"/>
      <c r="I91" s="57"/>
      <c r="J91" s="57"/>
      <c r="K91" s="58"/>
      <c r="L91" s="58"/>
      <c r="M91" s="56"/>
      <c r="N91" s="56"/>
      <c r="O91" s="59"/>
      <c r="P91" s="56"/>
      <c r="Q91" s="59"/>
      <c r="R91" s="59"/>
      <c r="S91" s="59"/>
      <c r="T91" s="23"/>
    </row>
    <row r="92" spans="1:20" s="28" customFormat="1" ht="19.5" customHeight="1">
      <c r="A92" s="24"/>
      <c r="B92" s="23"/>
      <c r="C92" s="25"/>
      <c r="D92" s="25"/>
      <c r="E92" s="33"/>
      <c r="F92" s="33"/>
      <c r="G92" s="33"/>
      <c r="H92" s="33"/>
      <c r="I92" s="34"/>
      <c r="J92" s="34"/>
      <c r="K92" s="60"/>
      <c r="L92" s="60"/>
      <c r="M92" s="47"/>
      <c r="N92" s="47"/>
      <c r="O92" s="47"/>
      <c r="P92" s="47"/>
      <c r="Q92" s="33"/>
      <c r="R92" s="33"/>
      <c r="S92" s="46"/>
      <c r="T92" s="23"/>
    </row>
    <row r="93" spans="1:20" s="28" customFormat="1" ht="19.5" customHeight="1">
      <c r="A93" s="25" t="s">
        <v>86</v>
      </c>
      <c r="B93" s="25"/>
      <c r="C93" s="25" t="s">
        <v>100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46"/>
      <c r="T93" s="23"/>
    </row>
    <row r="94" spans="1:20" s="28" customFormat="1" ht="19.5" customHeight="1">
      <c r="A94" s="25"/>
      <c r="B94" s="25"/>
      <c r="C94" s="25" t="s">
        <v>101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46"/>
      <c r="T94" s="23"/>
    </row>
    <row r="95" spans="1:20" s="28" customFormat="1" ht="12.75">
      <c r="A95" s="24"/>
      <c r="B95" s="2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3"/>
      <c r="T95" s="23"/>
    </row>
    <row r="96" spans="1:20" ht="18.75">
      <c r="A96" s="16"/>
      <c r="B96" s="1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4"/>
      <c r="T96" s="14"/>
    </row>
    <row r="97" spans="1:20" ht="18.75">
      <c r="A97" s="16"/>
      <c r="B97" s="1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4"/>
      <c r="T97" s="14"/>
    </row>
    <row r="98" spans="1:20" ht="18.75">
      <c r="A98" s="16"/>
      <c r="B98" s="14"/>
      <c r="C98" s="19"/>
      <c r="D98" s="19"/>
      <c r="E98" s="14"/>
      <c r="F98" s="14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4"/>
      <c r="T98" s="14"/>
    </row>
    <row r="99" spans="1:20" ht="18.75">
      <c r="A99" s="16"/>
      <c r="B99" s="1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4"/>
      <c r="T99" s="14"/>
    </row>
    <row r="100" spans="1:20" ht="18.75">
      <c r="A100" s="16"/>
      <c r="B100" s="1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4"/>
      <c r="T100" s="14"/>
    </row>
    <row r="101" spans="1:20" ht="18.75">
      <c r="A101" s="16"/>
      <c r="B101" s="1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4"/>
      <c r="T101" s="14"/>
    </row>
    <row r="102" spans="1:20" ht="18.75">
      <c r="A102" s="16"/>
      <c r="B102" s="1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4"/>
      <c r="T102" s="14"/>
    </row>
    <row r="103" spans="1:20" ht="18.75">
      <c r="A103" s="16"/>
      <c r="B103" s="14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4"/>
      <c r="T103" s="14"/>
    </row>
    <row r="104" spans="1:20" ht="18.75">
      <c r="A104" s="16"/>
      <c r="B104" s="1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4"/>
      <c r="T104" s="14"/>
    </row>
    <row r="105" spans="1:20" ht="18.75">
      <c r="A105" s="16"/>
      <c r="B105" s="14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4"/>
      <c r="T105" s="14"/>
    </row>
    <row r="106" spans="3:18" ht="18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3:18" ht="18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3:18" ht="18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3:18" ht="18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3:18" ht="18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3:18" ht="18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3:18" ht="18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3:18" ht="18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3:18" ht="18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3:18" ht="18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3:18" ht="18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3:18" ht="18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3:18" ht="18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3:18" ht="18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3:18" ht="18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3:18" ht="18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3:18" ht="18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3:18" ht="18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3:18" ht="18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3:18" ht="18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3:18" ht="18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3:18" ht="18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3:18" ht="18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3:18" ht="18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3:18" ht="18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3:18" ht="18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3:18" ht="18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3:18" ht="18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3:18" ht="18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3:18" ht="18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3:18" ht="18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3:18" ht="18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3:18" ht="18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3:18" ht="18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3:18" ht="18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3:18" ht="18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3:18" ht="18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3:18" ht="18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3:18" ht="18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3:18" ht="18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3:18" ht="18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3:18" ht="18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3:18" ht="18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3:18" ht="18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3:18" ht="18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3:18" ht="18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3:18" ht="18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3:18" ht="18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3:18" ht="18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3:18" ht="18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3:18" ht="18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3:18" ht="18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3:18" ht="18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3:18" ht="18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3:18" ht="18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3:18" ht="18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3:18" ht="18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3:18" ht="18"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3:18" ht="18"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3:18" ht="18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3:18" ht="18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3:18" ht="18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3:18" ht="18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3:18" ht="18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3:18" ht="18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3:18" ht="18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3:18" ht="18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3:18" ht="18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3:18" ht="18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3:18" ht="18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3:18" ht="18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3:18" ht="18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3:18" ht="18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3:18" ht="18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3:18" ht="18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3:18" ht="18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3:18" ht="18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3:18" ht="18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3:18" ht="18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3:18" ht="18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3:18" ht="18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3:18" ht="18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3:18" ht="18"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3:18" ht="18"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3:18" ht="18"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3:18" ht="18"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3:18" ht="18"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3:18" ht="18"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3:18" ht="18"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3:18" ht="18"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3:18" ht="18"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3:18" ht="18"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3:18" ht="18"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3:18" ht="18"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3:18" ht="18"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3:18" ht="18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3:18" ht="18"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3:18" ht="18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3:18" ht="18"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3:18" ht="18"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3:18" ht="18"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spans="3:18" ht="18"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spans="3:18" ht="18"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spans="3:18" ht="18"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spans="3:18" ht="18"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3:18" ht="18"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3:18" ht="18"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3:18" ht="18"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spans="3:18" ht="18"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spans="3:18" ht="18"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spans="3:18" ht="18"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spans="3:18" ht="18"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spans="3:18" ht="18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spans="3:18" ht="18"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3:18" ht="18"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3:18" ht="18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3:18" ht="18"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3:18" ht="18"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spans="3:18" ht="18"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spans="3:18" ht="18"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spans="3:18" ht="18"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spans="3:18" ht="18"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spans="3:18" ht="18"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spans="3:18" ht="18"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spans="3:18" ht="18"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spans="3:18" ht="18"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3:18" ht="18"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spans="3:18" ht="18"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spans="3:18" ht="18"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spans="3:18" ht="18"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spans="3:18" ht="18"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3:18" ht="18"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spans="3:18" ht="18"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spans="3:18" ht="18"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spans="3:18" ht="18"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spans="3:18" ht="18"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spans="3:18" ht="18"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spans="3:18" ht="18"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spans="3:18" ht="18"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</sheetData>
  <mergeCells count="1">
    <mergeCell ref="A1:S1"/>
  </mergeCells>
  <printOptions horizontalCentered="1"/>
  <pageMargins left="0.75" right="0.75" top="1" bottom="1" header="0.5" footer="0.5"/>
  <pageSetup horizontalDpi="1200" verticalDpi="1200" orientation="landscape" scale="90" r:id="rId1"/>
  <headerFooter alignWithMargins="0">
    <oddFooter>&amp;R&amp;"Times New Roman,Regular"&amp;12Exhibit No. ___(RAM-8)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workbookViewId="0" topLeftCell="A1">
      <selection activeCell="A78" sqref="A78"/>
    </sheetView>
  </sheetViews>
  <sheetFormatPr defaultColWidth="9.140625" defaultRowHeight="12.75"/>
  <cols>
    <col min="1" max="1" width="3.8515625" style="68" customWidth="1"/>
    <col min="2" max="2" width="27.00390625" style="68" customWidth="1"/>
    <col min="3" max="4" width="9.140625" style="68" customWidth="1"/>
    <col min="5" max="5" width="10.140625" style="68" customWidth="1"/>
    <col min="6" max="7" width="10.7109375" style="68" customWidth="1"/>
    <col min="8" max="8" width="9.8515625" style="68" customWidth="1"/>
    <col min="9" max="16384" width="12.57421875" style="68" customWidth="1"/>
  </cols>
  <sheetData>
    <row r="1" spans="1:8" ht="15.75">
      <c r="A1" s="106" t="s">
        <v>102</v>
      </c>
      <c r="B1" s="107"/>
      <c r="C1" s="107"/>
      <c r="D1" s="107"/>
      <c r="E1" s="107"/>
      <c r="F1" s="107"/>
      <c r="G1" s="107"/>
      <c r="H1" s="107"/>
    </row>
    <row r="2" spans="1:8" ht="15.75">
      <c r="A2" s="106" t="s">
        <v>103</v>
      </c>
      <c r="B2" s="107"/>
      <c r="C2" s="107"/>
      <c r="D2" s="107"/>
      <c r="E2" s="107"/>
      <c r="F2" s="107"/>
      <c r="G2" s="107"/>
      <c r="H2" s="107"/>
    </row>
    <row r="4" spans="2:8" ht="15.75">
      <c r="B4" s="65" t="s">
        <v>2</v>
      </c>
      <c r="C4" s="66" t="s">
        <v>104</v>
      </c>
      <c r="D4" s="66" t="s">
        <v>104</v>
      </c>
      <c r="E4" s="66" t="s">
        <v>105</v>
      </c>
      <c r="F4" s="66" t="s">
        <v>105</v>
      </c>
      <c r="G4" s="66" t="s">
        <v>106</v>
      </c>
      <c r="H4" s="66" t="s">
        <v>106</v>
      </c>
    </row>
    <row r="5" spans="2:8" ht="15.75">
      <c r="B5" s="65"/>
      <c r="C5" s="66" t="s">
        <v>107</v>
      </c>
      <c r="D5" s="66" t="s">
        <v>108</v>
      </c>
      <c r="E5" s="66" t="s">
        <v>107</v>
      </c>
      <c r="F5" s="66" t="s">
        <v>108</v>
      </c>
      <c r="G5" s="66" t="s">
        <v>107</v>
      </c>
      <c r="H5" s="66" t="s">
        <v>108</v>
      </c>
    </row>
    <row r="6" spans="2:8" ht="15.75">
      <c r="B6" s="69">
        <v>-1</v>
      </c>
      <c r="C6" s="69">
        <v>-2</v>
      </c>
      <c r="D6" s="69">
        <v>-3</v>
      </c>
      <c r="E6" s="69">
        <v>-4</v>
      </c>
      <c r="F6" s="69">
        <v>-5</v>
      </c>
      <c r="G6" s="69">
        <v>-6</v>
      </c>
      <c r="H6" s="69">
        <v>-7</v>
      </c>
    </row>
    <row r="7" spans="1:8" ht="15.75">
      <c r="A7" s="68">
        <v>1</v>
      </c>
      <c r="B7" s="68" t="s">
        <v>12</v>
      </c>
      <c r="C7" s="70"/>
      <c r="D7" s="70"/>
      <c r="E7" s="70"/>
      <c r="F7" s="70"/>
      <c r="G7" s="70"/>
      <c r="H7" s="70"/>
    </row>
    <row r="8" spans="1:8" ht="15.75">
      <c r="A8" s="68">
        <v>2</v>
      </c>
      <c r="B8" s="68" t="s">
        <v>19</v>
      </c>
      <c r="C8" s="70">
        <v>23.5</v>
      </c>
      <c r="D8" s="71">
        <v>-1.5</v>
      </c>
      <c r="E8" s="70"/>
      <c r="F8" s="70"/>
      <c r="G8" s="71">
        <v>-6.5</v>
      </c>
      <c r="H8" s="71">
        <v>-3.5</v>
      </c>
    </row>
    <row r="9" spans="1:8" ht="15.75">
      <c r="A9" s="68">
        <v>3</v>
      </c>
      <c r="B9" s="68" t="s">
        <v>109</v>
      </c>
      <c r="C9" s="70">
        <v>3</v>
      </c>
      <c r="D9" s="70">
        <v>0.5</v>
      </c>
      <c r="E9" s="71">
        <v>-10.5</v>
      </c>
      <c r="F9" s="71">
        <v>-5</v>
      </c>
      <c r="G9" s="70">
        <v>0.5</v>
      </c>
      <c r="H9" s="70">
        <v>1.5</v>
      </c>
    </row>
    <row r="10" spans="1:8" ht="15.75">
      <c r="A10" s="68">
        <v>4</v>
      </c>
      <c r="B10" s="68" t="s">
        <v>11</v>
      </c>
      <c r="C10" s="70">
        <v>3</v>
      </c>
      <c r="D10" s="71">
        <v>-1</v>
      </c>
      <c r="E10" s="71">
        <v>-9</v>
      </c>
      <c r="F10" s="71">
        <v>-4.5</v>
      </c>
      <c r="G10" s="70"/>
      <c r="H10" s="70"/>
    </row>
    <row r="11" spans="1:8" ht="15.75">
      <c r="A11" s="68">
        <v>5</v>
      </c>
      <c r="B11" s="68" t="s">
        <v>17</v>
      </c>
      <c r="C11" s="71">
        <v>-1.5</v>
      </c>
      <c r="D11" s="70">
        <v>0.5</v>
      </c>
      <c r="E11" s="70"/>
      <c r="F11" s="70"/>
      <c r="G11" s="70">
        <v>5.5</v>
      </c>
      <c r="H11" s="70">
        <v>3.5</v>
      </c>
    </row>
    <row r="12" spans="1:8" ht="15.75">
      <c r="A12" s="68">
        <v>6</v>
      </c>
      <c r="B12" s="68" t="s">
        <v>44</v>
      </c>
      <c r="C12" s="71">
        <v>-3</v>
      </c>
      <c r="D12" s="71">
        <v>-4</v>
      </c>
      <c r="E12" s="70">
        <v>3.5</v>
      </c>
      <c r="F12" s="71">
        <v>-7.5</v>
      </c>
      <c r="G12" s="70">
        <v>2</v>
      </c>
      <c r="H12" s="70">
        <v>2.5</v>
      </c>
    </row>
    <row r="13" spans="1:8" ht="15.75">
      <c r="A13" s="68">
        <v>7</v>
      </c>
      <c r="B13" s="68" t="s">
        <v>110</v>
      </c>
      <c r="C13" s="71">
        <v>-3</v>
      </c>
      <c r="D13" s="70">
        <v>5.5</v>
      </c>
      <c r="E13" s="70">
        <v>3.5</v>
      </c>
      <c r="F13" s="70">
        <v>3.5</v>
      </c>
      <c r="G13" s="70">
        <v>7</v>
      </c>
      <c r="H13" s="70">
        <v>10.5</v>
      </c>
    </row>
    <row r="14" spans="1:8" ht="15.75">
      <c r="A14" s="68">
        <v>8</v>
      </c>
      <c r="B14" s="68" t="s">
        <v>111</v>
      </c>
      <c r="C14" s="71">
        <v>-0.5</v>
      </c>
      <c r="D14" s="71">
        <v>-0.5</v>
      </c>
      <c r="E14" s="70"/>
      <c r="F14" s="70"/>
      <c r="G14" s="70">
        <v>1.5</v>
      </c>
      <c r="H14" s="70">
        <v>2</v>
      </c>
    </row>
    <row r="15" spans="1:8" ht="15.75">
      <c r="A15" s="68">
        <v>9</v>
      </c>
      <c r="B15" s="68" t="s">
        <v>28</v>
      </c>
      <c r="C15" s="70">
        <v>24</v>
      </c>
      <c r="D15" s="71">
        <v>-10.5</v>
      </c>
      <c r="E15" s="70"/>
      <c r="F15" s="70"/>
      <c r="G15" s="71">
        <v>-6.5</v>
      </c>
      <c r="H15" s="71">
        <v>-5.5</v>
      </c>
    </row>
    <row r="16" spans="1:8" ht="15.75">
      <c r="A16" s="68">
        <v>10</v>
      </c>
      <c r="B16" s="68" t="s">
        <v>112</v>
      </c>
      <c r="C16" s="71">
        <v>-2.5</v>
      </c>
      <c r="D16" s="71">
        <v>-2.5</v>
      </c>
      <c r="E16" s="70">
        <v>1</v>
      </c>
      <c r="F16" s="70">
        <v>1</v>
      </c>
      <c r="G16" s="70">
        <v>2</v>
      </c>
      <c r="H16" s="70">
        <v>1</v>
      </c>
    </row>
    <row r="17" spans="1:8" ht="15.75">
      <c r="A17" s="68">
        <v>11</v>
      </c>
      <c r="B17" s="68" t="s">
        <v>29</v>
      </c>
      <c r="C17" s="71">
        <v>-5.5</v>
      </c>
      <c r="D17" s="70"/>
      <c r="E17" s="71">
        <v>-15.5</v>
      </c>
      <c r="F17" s="70"/>
      <c r="G17" s="71">
        <v>-18.5</v>
      </c>
      <c r="H17" s="70"/>
    </row>
    <row r="18" spans="1:8" ht="15.75">
      <c r="A18" s="68">
        <v>12</v>
      </c>
      <c r="B18" s="68" t="s">
        <v>9</v>
      </c>
      <c r="C18" s="71">
        <v>-2</v>
      </c>
      <c r="D18" s="70">
        <v>2.5</v>
      </c>
      <c r="E18" s="70">
        <v>0.5</v>
      </c>
      <c r="F18" s="70">
        <v>1.5</v>
      </c>
      <c r="G18" s="70">
        <v>7</v>
      </c>
      <c r="H18" s="70">
        <v>6.5</v>
      </c>
    </row>
    <row r="19" spans="1:8" ht="15.75">
      <c r="A19" s="68">
        <v>13</v>
      </c>
      <c r="B19" s="68" t="s">
        <v>30</v>
      </c>
      <c r="C19" s="70">
        <v>0.5</v>
      </c>
      <c r="D19" s="70">
        <v>0.5</v>
      </c>
      <c r="E19" s="70">
        <v>1</v>
      </c>
      <c r="F19" s="70">
        <v>1</v>
      </c>
      <c r="G19" s="70">
        <v>3</v>
      </c>
      <c r="H19" s="70">
        <v>2.5</v>
      </c>
    </row>
    <row r="20" spans="1:8" ht="15.75">
      <c r="A20" s="68">
        <v>14</v>
      </c>
      <c r="B20" s="68" t="s">
        <v>31</v>
      </c>
      <c r="C20" s="70">
        <v>11</v>
      </c>
      <c r="D20" s="70">
        <v>7</v>
      </c>
      <c r="E20" s="70">
        <v>8</v>
      </c>
      <c r="F20" s="71">
        <v>-0.5</v>
      </c>
      <c r="G20" s="70">
        <v>4</v>
      </c>
      <c r="H20" s="70">
        <v>3.5</v>
      </c>
    </row>
    <row r="21" spans="1:8" ht="15.75">
      <c r="A21" s="68">
        <v>15</v>
      </c>
      <c r="B21" s="68" t="s">
        <v>4</v>
      </c>
      <c r="C21" s="71">
        <v>-1</v>
      </c>
      <c r="D21" s="70">
        <v>1</v>
      </c>
      <c r="E21" s="70">
        <v>1</v>
      </c>
      <c r="F21" s="70">
        <v>1.5</v>
      </c>
      <c r="G21" s="70">
        <v>2.5</v>
      </c>
      <c r="H21" s="71">
        <v>-0.5</v>
      </c>
    </row>
    <row r="22" spans="1:8" ht="15.75">
      <c r="A22" s="68">
        <v>16</v>
      </c>
      <c r="B22" s="68" t="s">
        <v>32</v>
      </c>
      <c r="C22" s="71">
        <v>-2</v>
      </c>
      <c r="D22" s="70">
        <v>-0.5</v>
      </c>
      <c r="E22" s="70"/>
      <c r="F22" s="70"/>
      <c r="G22" s="70">
        <v>4</v>
      </c>
      <c r="H22" s="70">
        <v>3.5</v>
      </c>
    </row>
    <row r="23" spans="1:8" ht="15.75">
      <c r="A23" s="68">
        <v>17</v>
      </c>
      <c r="B23" s="68" t="s">
        <v>33</v>
      </c>
      <c r="C23" s="70">
        <v>3</v>
      </c>
      <c r="D23" s="70">
        <v>4</v>
      </c>
      <c r="E23" s="70">
        <v>1.5</v>
      </c>
      <c r="F23" s="70">
        <v>1</v>
      </c>
      <c r="G23" s="70">
        <v>1.5</v>
      </c>
      <c r="H23" s="70">
        <v>2</v>
      </c>
    </row>
    <row r="24" spans="1:8" ht="15.75">
      <c r="A24" s="68">
        <v>18</v>
      </c>
      <c r="B24" s="68" t="s">
        <v>22</v>
      </c>
      <c r="C24" s="70"/>
      <c r="D24" s="70"/>
      <c r="E24" s="70"/>
      <c r="F24" s="70"/>
      <c r="G24" s="70"/>
      <c r="H24" s="70"/>
    </row>
    <row r="25" spans="1:8" ht="15.75">
      <c r="A25" s="68">
        <v>19</v>
      </c>
      <c r="B25" s="68" t="s">
        <v>18</v>
      </c>
      <c r="C25" s="70"/>
      <c r="D25" s="70">
        <v>7</v>
      </c>
      <c r="E25" s="70"/>
      <c r="F25" s="70">
        <v>1</v>
      </c>
      <c r="G25" s="70">
        <v>17.5</v>
      </c>
      <c r="H25" s="70">
        <v>4.5</v>
      </c>
    </row>
    <row r="26" spans="1:8" ht="15.75">
      <c r="A26" s="68">
        <v>20</v>
      </c>
      <c r="B26" s="68" t="s">
        <v>113</v>
      </c>
      <c r="C26" s="70">
        <v>4.5</v>
      </c>
      <c r="D26" s="70">
        <v>8</v>
      </c>
      <c r="E26" s="70"/>
      <c r="F26" s="70"/>
      <c r="G26" s="70">
        <v>8</v>
      </c>
      <c r="H26" s="70">
        <v>8.5</v>
      </c>
    </row>
    <row r="27" spans="1:8" ht="15.75">
      <c r="A27" s="68">
        <v>21</v>
      </c>
      <c r="B27" s="68" t="s">
        <v>14</v>
      </c>
      <c r="C27" s="70">
        <v>2</v>
      </c>
      <c r="D27" s="71">
        <v>-1</v>
      </c>
      <c r="E27" s="70"/>
      <c r="F27" s="70"/>
      <c r="G27" s="70">
        <v>2</v>
      </c>
      <c r="H27" s="70">
        <v>2</v>
      </c>
    </row>
    <row r="28" spans="1:8" ht="15.75">
      <c r="A28" s="68">
        <v>22</v>
      </c>
      <c r="B28" s="68" t="s">
        <v>21</v>
      </c>
      <c r="C28" s="70">
        <v>9.5</v>
      </c>
      <c r="D28" s="70">
        <v>8.5</v>
      </c>
      <c r="E28" s="70">
        <v>12.5</v>
      </c>
      <c r="F28" s="70">
        <v>2.5</v>
      </c>
      <c r="G28" s="70">
        <v>3</v>
      </c>
      <c r="H28" s="70">
        <v>3.5</v>
      </c>
    </row>
    <row r="29" spans="1:8" ht="15.75">
      <c r="A29" s="68">
        <v>23</v>
      </c>
      <c r="B29" s="68" t="s">
        <v>114</v>
      </c>
      <c r="C29" s="70"/>
      <c r="D29" s="70"/>
      <c r="E29" s="70"/>
      <c r="F29" s="70"/>
      <c r="G29" s="70"/>
      <c r="H29" s="70">
        <v>12.5</v>
      </c>
    </row>
    <row r="30" spans="1:8" ht="15.75">
      <c r="A30" s="68">
        <v>24</v>
      </c>
      <c r="B30" s="68" t="s">
        <v>34</v>
      </c>
      <c r="C30" s="70">
        <v>12.5</v>
      </c>
      <c r="D30" s="70"/>
      <c r="E30" s="70">
        <v>23</v>
      </c>
      <c r="F30" s="70"/>
      <c r="G30" s="70">
        <v>4</v>
      </c>
      <c r="H30" s="70"/>
    </row>
    <row r="31" spans="1:8" ht="15.75">
      <c r="A31" s="68">
        <v>25</v>
      </c>
      <c r="B31" s="68" t="s">
        <v>23</v>
      </c>
      <c r="C31" s="70">
        <v>6.5</v>
      </c>
      <c r="D31" s="70">
        <v>6</v>
      </c>
      <c r="E31" s="70">
        <v>6.5</v>
      </c>
      <c r="F31" s="70">
        <v>5</v>
      </c>
      <c r="G31" s="70">
        <v>7.5</v>
      </c>
      <c r="H31" s="70">
        <v>6.5</v>
      </c>
    </row>
    <row r="32" spans="1:8" ht="15.75">
      <c r="A32" s="68">
        <v>26</v>
      </c>
      <c r="B32" s="68" t="s">
        <v>13</v>
      </c>
      <c r="C32" s="70">
        <v>6</v>
      </c>
      <c r="D32" s="70">
        <v>6</v>
      </c>
      <c r="E32" s="70">
        <v>4.5</v>
      </c>
      <c r="F32" s="70">
        <v>2</v>
      </c>
      <c r="G32" s="70">
        <v>4.5</v>
      </c>
      <c r="H32" s="70">
        <v>5.5</v>
      </c>
    </row>
    <row r="33" spans="1:8" ht="15.75">
      <c r="A33" s="68">
        <v>27</v>
      </c>
      <c r="B33" s="68" t="s">
        <v>115</v>
      </c>
      <c r="C33" s="70">
        <v>4</v>
      </c>
      <c r="D33" s="70">
        <v>4</v>
      </c>
      <c r="E33" s="70">
        <v>3</v>
      </c>
      <c r="F33" s="70">
        <v>3.5</v>
      </c>
      <c r="G33" s="70">
        <v>9</v>
      </c>
      <c r="H33" s="70">
        <v>7</v>
      </c>
    </row>
    <row r="34" spans="1:8" ht="15.75">
      <c r="A34" s="68">
        <v>28</v>
      </c>
      <c r="B34" s="68" t="s">
        <v>116</v>
      </c>
      <c r="C34" s="70"/>
      <c r="D34" s="70">
        <v>0.5</v>
      </c>
      <c r="E34" s="70"/>
      <c r="F34" s="70">
        <v>0.5</v>
      </c>
      <c r="G34" s="70">
        <v>4.5</v>
      </c>
      <c r="H34" s="70">
        <v>1.5</v>
      </c>
    </row>
    <row r="35" spans="1:8" ht="15.75">
      <c r="A35" s="68">
        <v>29</v>
      </c>
      <c r="B35" s="68" t="s">
        <v>15</v>
      </c>
      <c r="C35" s="71">
        <v>-3</v>
      </c>
      <c r="D35" s="71">
        <v>-0.5</v>
      </c>
      <c r="E35" s="71"/>
      <c r="F35" s="70">
        <v>0.5</v>
      </c>
      <c r="G35" s="70">
        <v>2</v>
      </c>
      <c r="H35" s="70">
        <v>1.5</v>
      </c>
    </row>
    <row r="36" spans="1:8" ht="15.75">
      <c r="A36" s="68">
        <v>30</v>
      </c>
      <c r="B36" s="68" t="s">
        <v>5</v>
      </c>
      <c r="C36" s="71">
        <v>-7</v>
      </c>
      <c r="D36" s="71">
        <v>-1</v>
      </c>
      <c r="E36" s="71">
        <v>-8.5</v>
      </c>
      <c r="F36" s="71">
        <v>-4.5</v>
      </c>
      <c r="G36" s="70">
        <v>2.5</v>
      </c>
      <c r="H36" s="70">
        <v>3.5</v>
      </c>
    </row>
    <row r="37" spans="1:8" ht="15.75">
      <c r="A37" s="68">
        <v>31</v>
      </c>
      <c r="B37" s="68" t="s">
        <v>117</v>
      </c>
      <c r="C37" s="70"/>
      <c r="D37" s="70"/>
      <c r="E37" s="70"/>
      <c r="F37" s="70"/>
      <c r="G37" s="70"/>
      <c r="H37" s="70"/>
    </row>
    <row r="38" spans="1:8" ht="15.75">
      <c r="A38" s="68">
        <v>32</v>
      </c>
      <c r="B38" s="68" t="s">
        <v>35</v>
      </c>
      <c r="C38" s="70">
        <v>5</v>
      </c>
      <c r="D38" s="70">
        <v>4.5</v>
      </c>
      <c r="E38" s="70">
        <v>2.5</v>
      </c>
      <c r="F38" s="70">
        <v>2.5</v>
      </c>
      <c r="G38" s="70">
        <v>10.5</v>
      </c>
      <c r="H38" s="70">
        <v>6.5</v>
      </c>
    </row>
    <row r="39" spans="1:8" ht="15.75">
      <c r="A39" s="68">
        <v>33</v>
      </c>
      <c r="B39" s="68" t="s">
        <v>118</v>
      </c>
      <c r="C39" s="70">
        <v>3.5</v>
      </c>
      <c r="D39" s="70">
        <v>4.5</v>
      </c>
      <c r="E39" s="70">
        <v>1</v>
      </c>
      <c r="F39" s="70">
        <v>1</v>
      </c>
      <c r="G39" s="70">
        <v>7.5</v>
      </c>
      <c r="H39" s="70">
        <v>4.5</v>
      </c>
    </row>
    <row r="40" spans="1:8" ht="15.75">
      <c r="A40" s="68">
        <v>34</v>
      </c>
      <c r="B40" s="68" t="s">
        <v>119</v>
      </c>
      <c r="C40" s="71">
        <v>-29</v>
      </c>
      <c r="D40" s="70">
        <v>9</v>
      </c>
      <c r="E40" s="71">
        <v>-28.5</v>
      </c>
      <c r="F40" s="71">
        <v>-17</v>
      </c>
      <c r="G40" s="71">
        <v>-0.5</v>
      </c>
      <c r="H40" s="70">
        <v>1.5</v>
      </c>
    </row>
    <row r="41" spans="1:8" ht="15.75">
      <c r="A41" s="68">
        <v>35</v>
      </c>
      <c r="B41" s="68" t="s">
        <v>120</v>
      </c>
      <c r="C41" s="70">
        <v>3.5</v>
      </c>
      <c r="D41" s="70">
        <v>4.5</v>
      </c>
      <c r="E41" s="70">
        <v>3.5</v>
      </c>
      <c r="F41" s="70">
        <v>3</v>
      </c>
      <c r="G41" s="70">
        <v>4</v>
      </c>
      <c r="H41" s="70">
        <v>3.5</v>
      </c>
    </row>
    <row r="42" spans="1:8" ht="15.75">
      <c r="A42" s="68">
        <v>36</v>
      </c>
      <c r="B42" s="68" t="s">
        <v>10</v>
      </c>
      <c r="C42" s="70"/>
      <c r="D42" s="71">
        <v>-6.5</v>
      </c>
      <c r="E42" s="70"/>
      <c r="F42" s="70"/>
      <c r="G42" s="71">
        <v>-5.5</v>
      </c>
      <c r="H42" s="71">
        <v>-3.5</v>
      </c>
    </row>
    <row r="43" spans="1:8" ht="15.75">
      <c r="A43" s="68">
        <v>37</v>
      </c>
      <c r="B43" s="68" t="s">
        <v>121</v>
      </c>
      <c r="C43" s="70"/>
      <c r="D43" s="70"/>
      <c r="E43" s="70"/>
      <c r="F43" s="70"/>
      <c r="G43" s="70"/>
      <c r="H43" s="70"/>
    </row>
    <row r="44" spans="1:8" ht="15.75">
      <c r="A44" s="68">
        <v>38</v>
      </c>
      <c r="B44" s="68" t="s">
        <v>122</v>
      </c>
      <c r="C44" s="70">
        <v>8.5</v>
      </c>
      <c r="D44" s="70">
        <v>11</v>
      </c>
      <c r="E44" s="70">
        <v>9.5</v>
      </c>
      <c r="F44" s="71">
        <v>-4.5</v>
      </c>
      <c r="G44" s="70">
        <v>2.5</v>
      </c>
      <c r="H44" s="70">
        <v>0.5</v>
      </c>
    </row>
    <row r="45" spans="1:8" ht="15.75">
      <c r="A45" s="68">
        <v>39</v>
      </c>
      <c r="B45" s="68" t="s">
        <v>123</v>
      </c>
      <c r="C45" s="70">
        <v>8.5</v>
      </c>
      <c r="D45" s="70">
        <v>4</v>
      </c>
      <c r="E45" s="70"/>
      <c r="F45" s="70"/>
      <c r="G45" s="70">
        <v>5.5</v>
      </c>
      <c r="H45" s="70">
        <v>3.5</v>
      </c>
    </row>
    <row r="46" spans="1:8" ht="15.75">
      <c r="A46" s="68">
        <v>40</v>
      </c>
      <c r="B46" s="68" t="s">
        <v>124</v>
      </c>
      <c r="C46" s="70">
        <v>0.5</v>
      </c>
      <c r="D46" s="70">
        <v>3.5</v>
      </c>
      <c r="E46" s="70">
        <v>2</v>
      </c>
      <c r="F46" s="70">
        <v>2.5</v>
      </c>
      <c r="G46" s="70">
        <v>7.5</v>
      </c>
      <c r="H46" s="70">
        <v>7</v>
      </c>
    </row>
    <row r="47" spans="1:8" ht="15.75">
      <c r="A47" s="68">
        <v>41</v>
      </c>
      <c r="B47" s="68" t="s">
        <v>24</v>
      </c>
      <c r="C47" s="70"/>
      <c r="D47" s="70">
        <v>1.5</v>
      </c>
      <c r="E47" s="70"/>
      <c r="F47" s="71">
        <v>-2</v>
      </c>
      <c r="G47" s="70">
        <v>17.5</v>
      </c>
      <c r="H47" s="70">
        <v>0.5</v>
      </c>
    </row>
    <row r="48" spans="1:8" ht="15.75">
      <c r="A48" s="68">
        <v>42</v>
      </c>
      <c r="B48" s="68" t="s">
        <v>45</v>
      </c>
      <c r="C48" s="71">
        <v>-5</v>
      </c>
      <c r="D48" s="70">
        <v>2</v>
      </c>
      <c r="E48" s="70">
        <v>9.5</v>
      </c>
      <c r="F48" s="70">
        <v>14.5</v>
      </c>
      <c r="G48" s="70">
        <v>5</v>
      </c>
      <c r="H48" s="70">
        <v>5.5</v>
      </c>
    </row>
    <row r="49" spans="1:8" ht="15.75">
      <c r="A49" s="68">
        <v>43</v>
      </c>
      <c r="B49" s="68" t="s">
        <v>36</v>
      </c>
      <c r="C49" s="70">
        <v>6.5</v>
      </c>
      <c r="D49" s="70">
        <v>8.5</v>
      </c>
      <c r="E49" s="70">
        <v>13</v>
      </c>
      <c r="F49" s="70">
        <v>2.5</v>
      </c>
      <c r="G49" s="70">
        <v>15</v>
      </c>
      <c r="H49" s="70">
        <v>4.5</v>
      </c>
    </row>
    <row r="50" spans="1:8" ht="15.75">
      <c r="A50" s="68">
        <v>44</v>
      </c>
      <c r="B50" s="68" t="s">
        <v>37</v>
      </c>
      <c r="C50" s="71">
        <v>-4.5</v>
      </c>
      <c r="D50" s="70"/>
      <c r="E50" s="70"/>
      <c r="F50" s="70"/>
      <c r="G50" s="70">
        <v>1</v>
      </c>
      <c r="H50" s="70"/>
    </row>
    <row r="51" spans="1:8" ht="15.75">
      <c r="A51" s="68">
        <v>45</v>
      </c>
      <c r="B51" s="68" t="s">
        <v>38</v>
      </c>
      <c r="C51" s="71">
        <v>-2.5</v>
      </c>
      <c r="D51" s="70">
        <v>1</v>
      </c>
      <c r="E51" s="70">
        <v>5.5</v>
      </c>
      <c r="F51" s="70">
        <v>7</v>
      </c>
      <c r="G51" s="70">
        <v>3.5</v>
      </c>
      <c r="H51" s="70">
        <v>4.5</v>
      </c>
    </row>
    <row r="52" spans="1:8" ht="15.75">
      <c r="A52" s="68">
        <v>46</v>
      </c>
      <c r="B52" s="68" t="s">
        <v>8</v>
      </c>
      <c r="C52" s="70"/>
      <c r="D52" s="70"/>
      <c r="E52" s="70"/>
      <c r="F52" s="70"/>
      <c r="G52" s="70"/>
      <c r="H52" s="70"/>
    </row>
    <row r="53" spans="1:8" ht="15.75">
      <c r="A53" s="68">
        <v>47</v>
      </c>
      <c r="B53" s="68" t="s">
        <v>6</v>
      </c>
      <c r="C53" s="71">
        <v>-4.5</v>
      </c>
      <c r="D53" s="70"/>
      <c r="E53" s="70">
        <v>2.5</v>
      </c>
      <c r="F53" s="70">
        <v>3</v>
      </c>
      <c r="G53" s="70">
        <v>3</v>
      </c>
      <c r="H53" s="70">
        <v>6</v>
      </c>
    </row>
    <row r="54" spans="1:8" ht="15.75">
      <c r="A54" s="68">
        <v>48</v>
      </c>
      <c r="B54" s="68" t="s">
        <v>39</v>
      </c>
      <c r="C54" s="70">
        <v>2.5</v>
      </c>
      <c r="D54" s="70">
        <v>5</v>
      </c>
      <c r="E54" s="70">
        <v>1</v>
      </c>
      <c r="F54" s="70">
        <v>0.5</v>
      </c>
      <c r="G54" s="70">
        <v>7</v>
      </c>
      <c r="H54" s="70">
        <v>1.5</v>
      </c>
    </row>
    <row r="55" spans="1:8" ht="15.75">
      <c r="A55" s="68">
        <v>49</v>
      </c>
      <c r="B55" s="68" t="s">
        <v>125</v>
      </c>
      <c r="C55" s="71">
        <v>-1</v>
      </c>
      <c r="D55" s="71">
        <v>-1.5</v>
      </c>
      <c r="E55" s="71">
        <v>-9.5</v>
      </c>
      <c r="F55" s="71">
        <v>-6</v>
      </c>
      <c r="G55" s="70">
        <v>2.5</v>
      </c>
      <c r="H55" s="70">
        <v>0.5</v>
      </c>
    </row>
    <row r="56" spans="1:8" ht="15.75">
      <c r="A56" s="68">
        <v>50</v>
      </c>
      <c r="B56" s="68" t="s">
        <v>126</v>
      </c>
      <c r="C56" s="70">
        <v>4</v>
      </c>
      <c r="D56" s="70">
        <v>3.5</v>
      </c>
      <c r="E56" s="70">
        <v>6.5</v>
      </c>
      <c r="F56" s="70">
        <v>1</v>
      </c>
      <c r="G56" s="70">
        <v>4</v>
      </c>
      <c r="H56" s="70">
        <v>4.5</v>
      </c>
    </row>
    <row r="57" spans="1:8" ht="15.75">
      <c r="A57" s="68">
        <v>51</v>
      </c>
      <c r="B57" s="68" t="s">
        <v>40</v>
      </c>
      <c r="C57" s="70">
        <v>10</v>
      </c>
      <c r="D57" s="70">
        <v>7</v>
      </c>
      <c r="E57" s="70">
        <v>3.5</v>
      </c>
      <c r="F57" s="71">
        <v>-2.5</v>
      </c>
      <c r="G57" s="70">
        <v>16.5</v>
      </c>
      <c r="H57" s="70">
        <v>7.5</v>
      </c>
    </row>
    <row r="58" spans="1:8" ht="15.75">
      <c r="A58" s="68">
        <v>52</v>
      </c>
      <c r="B58" s="68" t="s">
        <v>7</v>
      </c>
      <c r="C58" s="70">
        <v>3.5</v>
      </c>
      <c r="D58" s="70">
        <v>3</v>
      </c>
      <c r="E58" s="70">
        <v>2.5</v>
      </c>
      <c r="F58" s="70">
        <v>2</v>
      </c>
      <c r="G58" s="70">
        <v>3</v>
      </c>
      <c r="H58" s="70">
        <v>1</v>
      </c>
    </row>
    <row r="59" spans="1:8" ht="15.75">
      <c r="A59" s="68">
        <v>53</v>
      </c>
      <c r="B59" s="68" t="s">
        <v>41</v>
      </c>
      <c r="C59" s="71">
        <v>-11</v>
      </c>
      <c r="D59" s="71">
        <v>-3.5</v>
      </c>
      <c r="E59" s="71">
        <v>-11</v>
      </c>
      <c r="F59" s="71">
        <v>-3.5</v>
      </c>
      <c r="G59" s="71">
        <v>-9</v>
      </c>
      <c r="H59" s="71">
        <v>-2</v>
      </c>
    </row>
    <row r="60" spans="1:8" ht="15.75">
      <c r="A60" s="68">
        <v>54</v>
      </c>
      <c r="B60" s="68" t="s">
        <v>127</v>
      </c>
      <c r="C60" s="70"/>
      <c r="D60" s="70"/>
      <c r="E60" s="70"/>
      <c r="F60" s="70"/>
      <c r="G60" s="71">
        <v>-6.5</v>
      </c>
      <c r="H60" s="70">
        <v>11.5</v>
      </c>
    </row>
    <row r="61" spans="1:8" ht="15.75">
      <c r="A61" s="68">
        <v>55</v>
      </c>
      <c r="B61" s="68" t="s">
        <v>128</v>
      </c>
      <c r="C61" s="71">
        <v>-6</v>
      </c>
      <c r="D61" s="71">
        <v>-2</v>
      </c>
      <c r="E61" s="70"/>
      <c r="F61" s="70"/>
      <c r="G61" s="71">
        <v>-1</v>
      </c>
      <c r="H61" s="70">
        <v>0.5</v>
      </c>
    </row>
    <row r="62" spans="1:8" ht="15.75">
      <c r="A62" s="68">
        <v>56</v>
      </c>
      <c r="B62" s="68" t="s">
        <v>129</v>
      </c>
      <c r="C62" s="70">
        <v>1</v>
      </c>
      <c r="D62" s="71">
        <v>-2.5</v>
      </c>
      <c r="E62" s="70"/>
      <c r="F62" s="70">
        <v>0.5</v>
      </c>
      <c r="G62" s="70">
        <v>1.5</v>
      </c>
      <c r="H62" s="70">
        <v>1</v>
      </c>
    </row>
    <row r="63" spans="1:8" ht="15.75">
      <c r="A63" s="68">
        <v>57</v>
      </c>
      <c r="B63" s="68" t="s">
        <v>16</v>
      </c>
      <c r="C63" s="70">
        <v>3</v>
      </c>
      <c r="D63" s="71">
        <v>-5.5</v>
      </c>
      <c r="E63" s="70">
        <v>15.5</v>
      </c>
      <c r="F63" s="70"/>
      <c r="G63" s="70">
        <v>8.5</v>
      </c>
      <c r="H63" s="70">
        <v>17.5</v>
      </c>
    </row>
    <row r="64" spans="1:8" ht="15.75">
      <c r="A64" s="68">
        <v>58</v>
      </c>
      <c r="B64" s="68" t="s">
        <v>130</v>
      </c>
      <c r="C64" s="70">
        <v>5.5</v>
      </c>
      <c r="D64" s="70"/>
      <c r="E64" s="70">
        <v>3.5</v>
      </c>
      <c r="F64" s="70"/>
      <c r="G64" s="70">
        <v>4.5</v>
      </c>
      <c r="H64" s="70"/>
    </row>
    <row r="65" spans="1:8" ht="15.75">
      <c r="A65" s="68">
        <v>59</v>
      </c>
      <c r="B65" s="68" t="s">
        <v>131</v>
      </c>
      <c r="C65" s="70">
        <v>32</v>
      </c>
      <c r="D65" s="70">
        <v>1</v>
      </c>
      <c r="E65" s="71">
        <v>-5</v>
      </c>
      <c r="F65" s="71">
        <v>-7</v>
      </c>
      <c r="G65" s="71">
        <v>-4.5</v>
      </c>
      <c r="H65" s="71">
        <v>-4</v>
      </c>
    </row>
    <row r="66" spans="1:8" ht="15.75">
      <c r="A66" s="68">
        <v>60</v>
      </c>
      <c r="B66" s="68" t="s">
        <v>42</v>
      </c>
      <c r="C66" s="70">
        <v>9</v>
      </c>
      <c r="D66" s="70">
        <v>5.5</v>
      </c>
      <c r="E66" s="71">
        <v>-1</v>
      </c>
      <c r="F66" s="71">
        <v>-4.5</v>
      </c>
      <c r="G66" s="70">
        <v>7</v>
      </c>
      <c r="H66" s="70">
        <v>4</v>
      </c>
    </row>
    <row r="67" spans="1:8" ht="15.75">
      <c r="A67" s="68">
        <v>61</v>
      </c>
      <c r="B67" s="68" t="s">
        <v>20</v>
      </c>
      <c r="C67" s="71">
        <v>-2</v>
      </c>
      <c r="D67" s="71">
        <v>-3.5</v>
      </c>
      <c r="E67" s="71">
        <v>-8.5</v>
      </c>
      <c r="F67" s="71">
        <v>-4.5</v>
      </c>
      <c r="G67" s="71">
        <v>-1.5</v>
      </c>
      <c r="H67" s="71">
        <v>-1</v>
      </c>
    </row>
    <row r="68" spans="3:8" ht="15.75">
      <c r="C68" s="70"/>
      <c r="D68" s="70"/>
      <c r="E68" s="70"/>
      <c r="F68" s="70"/>
      <c r="G68" s="70"/>
      <c r="H68" s="70"/>
    </row>
    <row r="69" spans="2:8" ht="15.75">
      <c r="B69" s="65" t="s">
        <v>25</v>
      </c>
      <c r="C69" s="67">
        <f aca="true" t="shared" si="0" ref="C69:H69">AVERAGE(C7:C67)</f>
        <v>2.46</v>
      </c>
      <c r="D69" s="67">
        <f t="shared" si="0"/>
        <v>1.8877551020408163</v>
      </c>
      <c r="E69" s="67">
        <f t="shared" si="0"/>
        <v>1.1578947368421053</v>
      </c>
      <c r="F69" s="67">
        <f t="shared" si="0"/>
        <v>-0.23076923076923078</v>
      </c>
      <c r="G69" s="67">
        <f t="shared" si="0"/>
        <v>3.3703703703703702</v>
      </c>
      <c r="H69" s="67">
        <f t="shared" si="0"/>
        <v>3.392156862745098</v>
      </c>
    </row>
    <row r="70" spans="3:8" ht="15.75">
      <c r="C70" s="72"/>
      <c r="D70" s="72"/>
      <c r="E70" s="72"/>
      <c r="F70" s="72"/>
      <c r="G70" s="72"/>
      <c r="H70" s="72"/>
    </row>
    <row r="71" spans="3:8" ht="15.75">
      <c r="C71" s="72"/>
      <c r="D71" s="72"/>
      <c r="E71" s="72"/>
      <c r="F71" s="72"/>
      <c r="G71" s="72"/>
      <c r="H71" s="72"/>
    </row>
    <row r="72" spans="3:8" ht="15.75">
      <c r="C72" s="72"/>
      <c r="D72" s="72"/>
      <c r="E72" s="72"/>
      <c r="F72" s="72"/>
      <c r="G72" s="72"/>
      <c r="H72" s="72"/>
    </row>
    <row r="73" spans="3:8" ht="15.75">
      <c r="C73" s="72"/>
      <c r="D73" s="72"/>
      <c r="E73" s="72"/>
      <c r="F73" s="72"/>
      <c r="G73" s="72"/>
      <c r="H73" s="72"/>
    </row>
    <row r="74" spans="3:8" ht="15.75">
      <c r="C74" s="72"/>
      <c r="D74" s="72"/>
      <c r="E74" s="72"/>
      <c r="F74" s="72"/>
      <c r="G74" s="72"/>
      <c r="H74" s="72"/>
    </row>
    <row r="75" spans="3:8" ht="15.75">
      <c r="C75" s="72"/>
      <c r="D75" s="72"/>
      <c r="E75" s="72"/>
      <c r="F75" s="72"/>
      <c r="G75" s="72"/>
      <c r="H75" s="72"/>
    </row>
    <row r="76" spans="3:8" ht="15.75">
      <c r="C76" s="72"/>
      <c r="D76" s="72"/>
      <c r="E76" s="72"/>
      <c r="F76" s="72"/>
      <c r="G76" s="72"/>
      <c r="H76" s="72"/>
    </row>
    <row r="77" spans="3:8" ht="15.75">
      <c r="C77" s="72"/>
      <c r="D77" s="72"/>
      <c r="E77" s="72"/>
      <c r="F77" s="72"/>
      <c r="G77" s="72"/>
      <c r="H77" s="72"/>
    </row>
    <row r="78" ht="15.75">
      <c r="A78" s="64" t="s">
        <v>26</v>
      </c>
    </row>
  </sheetData>
  <mergeCells count="2">
    <mergeCell ref="A1:H1"/>
    <mergeCell ref="A2:H2"/>
  </mergeCells>
  <printOptions/>
  <pageMargins left="0.75" right="0.75" top="1.25" bottom="1" header="0.5" footer="0.5"/>
  <pageSetup horizontalDpi="1200" verticalDpi="1200" orientation="portrait" scale="99" r:id="rId1"/>
  <headerFooter alignWithMargins="0">
    <oddHeader>&amp;R&amp;"Times New Roman,Regular"&amp;12Exhibit No. ___(RAM-9)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workbookViewId="0" topLeftCell="A1">
      <selection activeCell="A33" sqref="A33"/>
    </sheetView>
  </sheetViews>
  <sheetFormatPr defaultColWidth="12.8515625" defaultRowHeight="12.75"/>
  <cols>
    <col min="1" max="1" width="6.00390625" style="3" customWidth="1"/>
    <col min="2" max="2" width="32.8515625" style="3" customWidth="1"/>
    <col min="3" max="4" width="17.7109375" style="3" customWidth="1"/>
    <col min="5" max="5" width="12.421875" style="3" customWidth="1"/>
    <col min="6" max="6" width="15.00390625" style="3" customWidth="1"/>
    <col min="7" max="252" width="12.421875" style="3" customWidth="1"/>
    <col min="253" max="16384" width="12.8515625" style="3" customWidth="1"/>
  </cols>
  <sheetData>
    <row r="1" spans="1:4" ht="18.75">
      <c r="A1" s="108" t="s">
        <v>0</v>
      </c>
      <c r="B1" s="109"/>
      <c r="C1" s="109"/>
      <c r="D1" s="109"/>
    </row>
    <row r="2" spans="1:4" ht="18.75">
      <c r="A2" s="108" t="s">
        <v>132</v>
      </c>
      <c r="B2" s="109"/>
      <c r="C2" s="109"/>
      <c r="D2" s="109"/>
    </row>
    <row r="3" spans="1:4" ht="16.5" thickBot="1">
      <c r="A3" s="1"/>
      <c r="B3" s="1"/>
      <c r="C3" s="1"/>
      <c r="D3" s="1"/>
    </row>
    <row r="4" spans="1:4" ht="16.5" thickTop="1">
      <c r="A4" s="73"/>
      <c r="B4" s="73" t="s">
        <v>133</v>
      </c>
      <c r="C4" s="73" t="s">
        <v>134</v>
      </c>
      <c r="D4" s="73" t="s">
        <v>135</v>
      </c>
    </row>
    <row r="5" spans="1:4" ht="15.75">
      <c r="A5" s="74"/>
      <c r="B5" s="74"/>
      <c r="C5" s="74" t="s">
        <v>136</v>
      </c>
      <c r="D5" s="74" t="s">
        <v>137</v>
      </c>
    </row>
    <row r="6" spans="1:4" ht="15.75">
      <c r="A6" s="74"/>
      <c r="B6" s="74"/>
      <c r="C6" s="74" t="s">
        <v>78</v>
      </c>
      <c r="D6" s="74"/>
    </row>
    <row r="7" spans="1:4" ht="16.5" thickBot="1">
      <c r="A7" s="74"/>
      <c r="B7" s="74"/>
      <c r="C7" s="74" t="s">
        <v>47</v>
      </c>
      <c r="D7" s="74" t="s">
        <v>48</v>
      </c>
    </row>
    <row r="8" spans="1:4" ht="16.5" thickTop="1">
      <c r="A8" s="75"/>
      <c r="B8" s="75"/>
      <c r="C8" s="75"/>
      <c r="D8" s="75"/>
    </row>
    <row r="9" spans="1:6" ht="15.75">
      <c r="A9" s="5">
        <v>1</v>
      </c>
      <c r="B9" s="76" t="s">
        <v>19</v>
      </c>
      <c r="C9" s="77">
        <v>1.74</v>
      </c>
      <c r="D9" s="78">
        <v>15</v>
      </c>
      <c r="F9" s="79"/>
    </row>
    <row r="10" spans="1:4" ht="15.75">
      <c r="A10" s="5">
        <v>2</v>
      </c>
      <c r="B10" s="76" t="s">
        <v>12</v>
      </c>
      <c r="C10" s="77">
        <v>5.62</v>
      </c>
      <c r="D10" s="80"/>
    </row>
    <row r="11" spans="1:4" ht="15.75">
      <c r="A11" s="5">
        <v>3</v>
      </c>
      <c r="B11" s="76" t="s">
        <v>11</v>
      </c>
      <c r="C11" s="77">
        <v>5.07</v>
      </c>
      <c r="D11" s="78">
        <v>5</v>
      </c>
    </row>
    <row r="12" spans="1:4" ht="15.75">
      <c r="A12" s="5">
        <v>4</v>
      </c>
      <c r="B12" s="76" t="s">
        <v>17</v>
      </c>
      <c r="C12" s="77">
        <v>7.33</v>
      </c>
      <c r="D12" s="78">
        <v>4</v>
      </c>
    </row>
    <row r="13" spans="1:4" ht="15.75">
      <c r="A13" s="5">
        <v>5</v>
      </c>
      <c r="B13" s="76" t="s">
        <v>9</v>
      </c>
      <c r="C13" s="77">
        <v>4.13</v>
      </c>
      <c r="D13" s="78">
        <v>10.5</v>
      </c>
    </row>
    <row r="14" spans="1:4" ht="15.75">
      <c r="A14" s="5">
        <v>6</v>
      </c>
      <c r="B14" s="76" t="s">
        <v>4</v>
      </c>
      <c r="C14" s="77">
        <v>5.07</v>
      </c>
      <c r="D14" s="78">
        <v>11</v>
      </c>
    </row>
    <row r="15" spans="1:4" ht="15.75">
      <c r="A15" s="5">
        <v>7</v>
      </c>
      <c r="B15" s="76" t="s">
        <v>22</v>
      </c>
      <c r="C15" s="77">
        <v>6.1</v>
      </c>
      <c r="D15" s="78">
        <v>7</v>
      </c>
    </row>
    <row r="16" spans="1:4" ht="15.75">
      <c r="A16" s="5">
        <v>8</v>
      </c>
      <c r="B16" s="76" t="s">
        <v>18</v>
      </c>
      <c r="C16" s="77">
        <v>3.79</v>
      </c>
      <c r="D16" s="78">
        <v>6</v>
      </c>
    </row>
    <row r="17" spans="1:4" ht="15.75">
      <c r="A17" s="5">
        <v>9</v>
      </c>
      <c r="B17" s="76" t="s">
        <v>14</v>
      </c>
      <c r="C17" s="77">
        <v>7.09</v>
      </c>
      <c r="D17" s="78">
        <v>10</v>
      </c>
    </row>
    <row r="18" spans="1:4" ht="15.75">
      <c r="A18" s="5">
        <v>10</v>
      </c>
      <c r="B18" s="76" t="s">
        <v>21</v>
      </c>
      <c r="C18" s="77">
        <v>3.86</v>
      </c>
      <c r="D18" s="78">
        <v>7.5</v>
      </c>
    </row>
    <row r="19" spans="1:4" ht="15.75">
      <c r="A19" s="5">
        <v>11</v>
      </c>
      <c r="B19" s="76" t="s">
        <v>13</v>
      </c>
      <c r="C19" s="77">
        <v>4.56</v>
      </c>
      <c r="D19" s="78">
        <v>10</v>
      </c>
    </row>
    <row r="20" spans="1:4" ht="15.75">
      <c r="A20" s="5">
        <v>12</v>
      </c>
      <c r="B20" s="76" t="s">
        <v>23</v>
      </c>
      <c r="C20" s="77">
        <v>3.67</v>
      </c>
      <c r="D20" s="78">
        <v>9.5</v>
      </c>
    </row>
    <row r="21" spans="1:4" ht="15.75">
      <c r="A21" s="5">
        <v>13</v>
      </c>
      <c r="B21" s="76" t="s">
        <v>15</v>
      </c>
      <c r="C21" s="77">
        <v>5.68</v>
      </c>
      <c r="D21" s="78">
        <v>5</v>
      </c>
    </row>
    <row r="22" spans="1:4" ht="15.75">
      <c r="A22" s="5">
        <v>14</v>
      </c>
      <c r="B22" s="76" t="s">
        <v>5</v>
      </c>
      <c r="C22" s="77">
        <v>4.05</v>
      </c>
      <c r="D22" s="78">
        <v>5</v>
      </c>
    </row>
    <row r="23" spans="1:4" ht="15.75">
      <c r="A23" s="5">
        <v>15</v>
      </c>
      <c r="B23" s="76" t="s">
        <v>10</v>
      </c>
      <c r="C23" s="77">
        <v>3.87</v>
      </c>
      <c r="D23" s="78">
        <v>6.5</v>
      </c>
    </row>
    <row r="24" spans="1:4" ht="15.75">
      <c r="A24" s="5">
        <v>16</v>
      </c>
      <c r="B24" s="76" t="s">
        <v>24</v>
      </c>
      <c r="C24" s="77">
        <v>4.31</v>
      </c>
      <c r="D24" s="78">
        <v>7</v>
      </c>
    </row>
    <row r="25" spans="1:4" ht="15.75">
      <c r="A25" s="5">
        <v>17</v>
      </c>
      <c r="B25" s="76" t="s">
        <v>8</v>
      </c>
      <c r="C25" s="77">
        <v>5.2</v>
      </c>
      <c r="D25" s="78">
        <v>7</v>
      </c>
    </row>
    <row r="26" spans="1:4" ht="15.75">
      <c r="A26" s="5">
        <v>18</v>
      </c>
      <c r="B26" s="76" t="s">
        <v>6</v>
      </c>
      <c r="C26" s="77">
        <v>6.28</v>
      </c>
      <c r="D26" s="78">
        <v>5</v>
      </c>
    </row>
    <row r="27" spans="1:4" ht="15.75">
      <c r="A27" s="5">
        <v>19</v>
      </c>
      <c r="B27" s="76" t="s">
        <v>7</v>
      </c>
      <c r="C27" s="77">
        <v>5.1</v>
      </c>
      <c r="D27" s="78">
        <v>5.5</v>
      </c>
    </row>
    <row r="28" spans="1:4" ht="15.75">
      <c r="A28" s="5">
        <v>20</v>
      </c>
      <c r="B28" s="76" t="s">
        <v>16</v>
      </c>
      <c r="C28" s="77">
        <v>3.4</v>
      </c>
      <c r="D28" s="78">
        <v>13</v>
      </c>
    </row>
    <row r="29" spans="1:4" ht="15.75">
      <c r="A29" s="5">
        <v>21</v>
      </c>
      <c r="B29" s="76" t="s">
        <v>20</v>
      </c>
      <c r="C29" s="77">
        <v>5.17</v>
      </c>
      <c r="D29" s="78">
        <v>7.5</v>
      </c>
    </row>
    <row r="30" spans="1:4" ht="15.75">
      <c r="A30" s="1"/>
      <c r="B30" s="81"/>
      <c r="C30" s="1"/>
      <c r="D30" s="1"/>
    </row>
    <row r="31" spans="1:4" ht="15.75">
      <c r="A31" s="1"/>
      <c r="B31" s="82" t="s">
        <v>25</v>
      </c>
      <c r="C31" s="83">
        <f>AVERAGE(C9:C29)</f>
        <v>4.813809523809525</v>
      </c>
      <c r="D31" s="83">
        <f>AVERAGE(D9:D29)</f>
        <v>7.85</v>
      </c>
    </row>
    <row r="32" spans="1:4" ht="15.75">
      <c r="A32" s="1"/>
      <c r="B32" s="81"/>
      <c r="C32" s="6"/>
      <c r="D32" s="6"/>
    </row>
    <row r="33" spans="1:4" ht="15.75">
      <c r="A33" s="81" t="s">
        <v>142</v>
      </c>
      <c r="C33" s="6"/>
      <c r="D33" s="6"/>
    </row>
    <row r="34" spans="1:4" ht="15.75">
      <c r="A34" s="81"/>
      <c r="C34" s="6"/>
      <c r="D34" s="1"/>
    </row>
    <row r="35" spans="3:4" ht="15.75">
      <c r="C35" s="6"/>
      <c r="D35" s="1"/>
    </row>
    <row r="36" spans="1:4" ht="15.75">
      <c r="A36" s="1"/>
      <c r="B36" s="1"/>
      <c r="C36" s="1"/>
      <c r="D36" s="1"/>
    </row>
    <row r="37" spans="2:4" ht="15.75">
      <c r="B37" s="1"/>
      <c r="C37" s="1"/>
      <c r="D37" s="1"/>
    </row>
    <row r="38" spans="1:4" ht="15.75">
      <c r="A38" s="1"/>
      <c r="B38" s="1"/>
      <c r="C38" s="1"/>
      <c r="D38" s="1"/>
    </row>
    <row r="40" ht="15.75">
      <c r="A40" s="81" t="s">
        <v>138</v>
      </c>
    </row>
  </sheetData>
  <mergeCells count="2">
    <mergeCell ref="A1:D1"/>
    <mergeCell ref="A2:D2"/>
  </mergeCells>
  <printOptions horizontalCentered="1"/>
  <pageMargins left="0.75" right="0.75" top="1.25" bottom="1" header="0.5" footer="0.5"/>
  <pageSetup horizontalDpi="1200" verticalDpi="1200" orientation="portrait" r:id="rId1"/>
  <headerFooter alignWithMargins="0">
    <oddHeader>&amp;R&amp;"Times New Roman,Regular"&amp;12Exhibit No. ___(RAM-10)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K44"/>
  <sheetViews>
    <sheetView view="pageBreakPreview" zoomScale="60" workbookViewId="0" topLeftCell="A1">
      <selection activeCell="A40" sqref="A40"/>
    </sheetView>
  </sheetViews>
  <sheetFormatPr defaultColWidth="12.8515625" defaultRowHeight="12.75"/>
  <cols>
    <col min="1" max="1" width="4.421875" style="3" customWidth="1"/>
    <col min="2" max="2" width="21.421875" style="3" customWidth="1"/>
    <col min="3" max="4" width="12.8515625" style="3" customWidth="1"/>
    <col min="5" max="5" width="12.421875" style="3" customWidth="1"/>
    <col min="6" max="6" width="9.8515625" style="3" customWidth="1"/>
    <col min="7" max="16384" width="12.421875" style="3" customWidth="1"/>
  </cols>
  <sheetData>
    <row r="1" spans="1:7" ht="18.75">
      <c r="A1" s="108" t="s">
        <v>0</v>
      </c>
      <c r="B1" s="110"/>
      <c r="C1" s="110"/>
      <c r="D1" s="110"/>
      <c r="E1" s="110"/>
      <c r="F1" s="110"/>
      <c r="G1" s="1"/>
    </row>
    <row r="2" spans="1:7" ht="18.75">
      <c r="A2" s="108" t="s">
        <v>132</v>
      </c>
      <c r="B2" s="110"/>
      <c r="C2" s="110"/>
      <c r="D2" s="110"/>
      <c r="E2" s="110"/>
      <c r="F2" s="110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7" ht="16.5" thickTop="1">
      <c r="A4" s="73"/>
      <c r="B4" s="73" t="s">
        <v>133</v>
      </c>
      <c r="C4" s="73" t="s">
        <v>134</v>
      </c>
      <c r="D4" s="73" t="s">
        <v>135</v>
      </c>
      <c r="E4" s="73" t="s">
        <v>139</v>
      </c>
      <c r="F4" s="73" t="s">
        <v>140</v>
      </c>
      <c r="G4" s="1"/>
    </row>
    <row r="5" spans="1:7" ht="15.75">
      <c r="A5" s="74"/>
      <c r="B5" s="74"/>
      <c r="C5" s="74" t="s">
        <v>136</v>
      </c>
      <c r="D5" s="74" t="s">
        <v>137</v>
      </c>
      <c r="E5" s="74" t="s">
        <v>136</v>
      </c>
      <c r="F5" s="74" t="s">
        <v>63</v>
      </c>
      <c r="G5" s="1"/>
    </row>
    <row r="6" spans="1:7" ht="15.75">
      <c r="A6" s="74"/>
      <c r="B6" s="74"/>
      <c r="C6" s="74" t="s">
        <v>78</v>
      </c>
      <c r="D6" s="74"/>
      <c r="E6" s="74" t="s">
        <v>78</v>
      </c>
      <c r="F6" s="74"/>
      <c r="G6" s="1"/>
    </row>
    <row r="7" spans="1:7" ht="16.5" thickBot="1">
      <c r="A7" s="74"/>
      <c r="B7" s="74"/>
      <c r="C7" s="74" t="s">
        <v>47</v>
      </c>
      <c r="D7" s="74" t="s">
        <v>48</v>
      </c>
      <c r="E7" s="74" t="s">
        <v>49</v>
      </c>
      <c r="F7" s="74" t="s">
        <v>50</v>
      </c>
      <c r="G7" s="1"/>
    </row>
    <row r="8" spans="1:7" ht="16.5" thickTop="1">
      <c r="A8" s="75"/>
      <c r="B8" s="75"/>
      <c r="C8" s="75"/>
      <c r="D8" s="75"/>
      <c r="E8" s="75"/>
      <c r="F8" s="75"/>
      <c r="G8" s="1"/>
    </row>
    <row r="9" spans="1:7" ht="15.75">
      <c r="A9" s="5">
        <v>1</v>
      </c>
      <c r="B9" s="76" t="s">
        <v>19</v>
      </c>
      <c r="C9" s="77">
        <v>1.74</v>
      </c>
      <c r="D9" s="78">
        <v>15</v>
      </c>
      <c r="E9" s="83">
        <f aca="true" t="shared" si="0" ref="E9:E28">C9*(1+D9/100)</f>
        <v>2.001</v>
      </c>
      <c r="F9" s="83">
        <f aca="true" t="shared" si="1" ref="F9:F28">E9+D9</f>
        <v>17.001</v>
      </c>
      <c r="G9" s="1"/>
    </row>
    <row r="10" spans="1:7" ht="15.75">
      <c r="A10" s="5">
        <v>2</v>
      </c>
      <c r="B10" s="76" t="s">
        <v>11</v>
      </c>
      <c r="C10" s="77">
        <v>5.07</v>
      </c>
      <c r="D10" s="78">
        <v>5</v>
      </c>
      <c r="E10" s="83">
        <f t="shared" si="0"/>
        <v>5.3235</v>
      </c>
      <c r="F10" s="83">
        <f t="shared" si="1"/>
        <v>10.3235</v>
      </c>
      <c r="G10" s="1"/>
    </row>
    <row r="11" spans="1:7" ht="15.75">
      <c r="A11" s="5">
        <v>3</v>
      </c>
      <c r="B11" s="76" t="s">
        <v>17</v>
      </c>
      <c r="C11" s="77">
        <v>7.33</v>
      </c>
      <c r="D11" s="78">
        <v>4</v>
      </c>
      <c r="E11" s="83">
        <f t="shared" si="0"/>
        <v>7.623200000000001</v>
      </c>
      <c r="F11" s="83">
        <f t="shared" si="1"/>
        <v>11.6232</v>
      </c>
      <c r="G11" s="1"/>
    </row>
    <row r="12" spans="1:7" ht="15.75">
      <c r="A12" s="5">
        <v>4</v>
      </c>
      <c r="B12" s="76" t="s">
        <v>9</v>
      </c>
      <c r="C12" s="77">
        <v>4.13</v>
      </c>
      <c r="D12" s="78">
        <v>10.5</v>
      </c>
      <c r="E12" s="83">
        <f t="shared" si="0"/>
        <v>4.56365</v>
      </c>
      <c r="F12" s="83">
        <f t="shared" si="1"/>
        <v>15.063649999999999</v>
      </c>
      <c r="G12" s="1"/>
    </row>
    <row r="13" spans="1:7" ht="15.75">
      <c r="A13" s="5">
        <v>5</v>
      </c>
      <c r="B13" s="76" t="s">
        <v>4</v>
      </c>
      <c r="C13" s="77">
        <v>5.07</v>
      </c>
      <c r="D13" s="78">
        <v>11</v>
      </c>
      <c r="E13" s="83">
        <f t="shared" si="0"/>
        <v>5.627700000000001</v>
      </c>
      <c r="F13" s="83">
        <f t="shared" si="1"/>
        <v>16.6277</v>
      </c>
      <c r="G13" s="1"/>
    </row>
    <row r="14" spans="1:7" ht="15.75">
      <c r="A14" s="5">
        <v>6</v>
      </c>
      <c r="B14" s="76" t="s">
        <v>22</v>
      </c>
      <c r="C14" s="77">
        <v>6.1</v>
      </c>
      <c r="D14" s="78">
        <v>7</v>
      </c>
      <c r="E14" s="83">
        <f t="shared" si="0"/>
        <v>6.527</v>
      </c>
      <c r="F14" s="83">
        <f t="shared" si="1"/>
        <v>13.527000000000001</v>
      </c>
      <c r="G14" s="1"/>
    </row>
    <row r="15" spans="1:7" ht="15.75">
      <c r="A15" s="5">
        <v>7</v>
      </c>
      <c r="B15" s="76" t="s">
        <v>18</v>
      </c>
      <c r="C15" s="77">
        <v>3.79</v>
      </c>
      <c r="D15" s="78">
        <v>6</v>
      </c>
      <c r="E15" s="83">
        <f t="shared" si="0"/>
        <v>4.0174</v>
      </c>
      <c r="F15" s="83">
        <f t="shared" si="1"/>
        <v>10.0174</v>
      </c>
      <c r="G15" s="1"/>
    </row>
    <row r="16" spans="1:7" ht="15.75">
      <c r="A16" s="5">
        <v>8</v>
      </c>
      <c r="B16" s="76" t="s">
        <v>14</v>
      </c>
      <c r="C16" s="77">
        <v>7.09</v>
      </c>
      <c r="D16" s="78">
        <v>10</v>
      </c>
      <c r="E16" s="83">
        <f t="shared" si="0"/>
        <v>7.799</v>
      </c>
      <c r="F16" s="83">
        <f t="shared" si="1"/>
        <v>17.799</v>
      </c>
      <c r="G16" s="1"/>
    </row>
    <row r="17" spans="1:7" ht="15.75">
      <c r="A17" s="5">
        <v>9</v>
      </c>
      <c r="B17" s="76" t="s">
        <v>21</v>
      </c>
      <c r="C17" s="77">
        <v>3.86</v>
      </c>
      <c r="D17" s="78">
        <v>7.5</v>
      </c>
      <c r="E17" s="83">
        <f t="shared" si="0"/>
        <v>4.1495</v>
      </c>
      <c r="F17" s="83">
        <f t="shared" si="1"/>
        <v>11.6495</v>
      </c>
      <c r="G17" s="1"/>
    </row>
    <row r="18" spans="1:7" ht="15.75">
      <c r="A18" s="5">
        <v>10</v>
      </c>
      <c r="B18" s="76" t="s">
        <v>13</v>
      </c>
      <c r="C18" s="77">
        <v>4.56</v>
      </c>
      <c r="D18" s="78">
        <v>10</v>
      </c>
      <c r="E18" s="83">
        <f t="shared" si="0"/>
        <v>5.016</v>
      </c>
      <c r="F18" s="83">
        <f t="shared" si="1"/>
        <v>15.016</v>
      </c>
      <c r="G18" s="1"/>
    </row>
    <row r="19" spans="1:7" ht="15.75">
      <c r="A19" s="5">
        <v>11</v>
      </c>
      <c r="B19" s="76" t="s">
        <v>23</v>
      </c>
      <c r="C19" s="77">
        <v>3.67</v>
      </c>
      <c r="D19" s="78">
        <v>9.5</v>
      </c>
      <c r="E19" s="83">
        <f t="shared" si="0"/>
        <v>4.01865</v>
      </c>
      <c r="F19" s="83">
        <f t="shared" si="1"/>
        <v>13.518650000000001</v>
      </c>
      <c r="G19" s="1"/>
    </row>
    <row r="20" spans="1:7" ht="15.75">
      <c r="A20" s="5">
        <v>12</v>
      </c>
      <c r="B20" s="76" t="s">
        <v>15</v>
      </c>
      <c r="C20" s="77">
        <v>5.68</v>
      </c>
      <c r="D20" s="78">
        <v>5</v>
      </c>
      <c r="E20" s="83">
        <f t="shared" si="0"/>
        <v>5.9639999999999995</v>
      </c>
      <c r="F20" s="83">
        <f t="shared" si="1"/>
        <v>10.963999999999999</v>
      </c>
      <c r="G20" s="1"/>
    </row>
    <row r="21" spans="1:7" ht="15.75">
      <c r="A21" s="5">
        <v>13</v>
      </c>
      <c r="B21" s="76" t="s">
        <v>5</v>
      </c>
      <c r="C21" s="77">
        <v>4.05</v>
      </c>
      <c r="D21" s="78">
        <v>5</v>
      </c>
      <c r="E21" s="83">
        <f t="shared" si="0"/>
        <v>4.2525</v>
      </c>
      <c r="F21" s="83">
        <f t="shared" si="1"/>
        <v>9.252500000000001</v>
      </c>
      <c r="G21" s="1"/>
    </row>
    <row r="22" spans="1:7" ht="15.75">
      <c r="A22" s="5">
        <v>14</v>
      </c>
      <c r="B22" s="76" t="s">
        <v>10</v>
      </c>
      <c r="C22" s="77">
        <v>3.87</v>
      </c>
      <c r="D22" s="78">
        <v>6.5</v>
      </c>
      <c r="E22" s="83">
        <f t="shared" si="0"/>
        <v>4.12155</v>
      </c>
      <c r="F22" s="83">
        <f t="shared" si="1"/>
        <v>10.62155</v>
      </c>
      <c r="G22" s="1"/>
    </row>
    <row r="23" spans="1:7" ht="15.75">
      <c r="A23" s="5">
        <v>15</v>
      </c>
      <c r="B23" s="76" t="s">
        <v>24</v>
      </c>
      <c r="C23" s="77">
        <v>4.31</v>
      </c>
      <c r="D23" s="78">
        <v>7</v>
      </c>
      <c r="E23" s="83">
        <f t="shared" si="0"/>
        <v>4.6117</v>
      </c>
      <c r="F23" s="83">
        <f t="shared" si="1"/>
        <v>11.611699999999999</v>
      </c>
      <c r="G23" s="1"/>
    </row>
    <row r="24" spans="1:7" ht="15.75">
      <c r="A24" s="5">
        <v>16</v>
      </c>
      <c r="B24" s="76" t="s">
        <v>8</v>
      </c>
      <c r="C24" s="77">
        <v>5.2</v>
      </c>
      <c r="D24" s="78">
        <v>7</v>
      </c>
      <c r="E24" s="83">
        <f t="shared" si="0"/>
        <v>5.564000000000001</v>
      </c>
      <c r="F24" s="83">
        <f t="shared" si="1"/>
        <v>12.564</v>
      </c>
      <c r="G24" s="1"/>
    </row>
    <row r="25" spans="1:7" ht="15.75">
      <c r="A25" s="5">
        <v>17</v>
      </c>
      <c r="B25" s="76" t="s">
        <v>6</v>
      </c>
      <c r="C25" s="77">
        <v>6.28</v>
      </c>
      <c r="D25" s="78">
        <v>5</v>
      </c>
      <c r="E25" s="83">
        <f t="shared" si="0"/>
        <v>6.594</v>
      </c>
      <c r="F25" s="83">
        <f t="shared" si="1"/>
        <v>11.594000000000001</v>
      </c>
      <c r="G25" s="1"/>
    </row>
    <row r="26" spans="1:7" ht="15.75">
      <c r="A26" s="5">
        <v>18</v>
      </c>
      <c r="B26" s="76" t="s">
        <v>7</v>
      </c>
      <c r="C26" s="77">
        <v>5.1</v>
      </c>
      <c r="D26" s="78">
        <v>5.5</v>
      </c>
      <c r="E26" s="83">
        <f t="shared" si="0"/>
        <v>5.3805</v>
      </c>
      <c r="F26" s="83">
        <f t="shared" si="1"/>
        <v>10.8805</v>
      </c>
      <c r="G26" s="1"/>
    </row>
    <row r="27" spans="1:7" ht="15.75">
      <c r="A27" s="5">
        <v>19</v>
      </c>
      <c r="B27" s="76" t="s">
        <v>16</v>
      </c>
      <c r="C27" s="77">
        <v>3.4</v>
      </c>
      <c r="D27" s="78">
        <v>13</v>
      </c>
      <c r="E27" s="83">
        <f t="shared" si="0"/>
        <v>3.8419999999999996</v>
      </c>
      <c r="F27" s="83">
        <f t="shared" si="1"/>
        <v>16.842</v>
      </c>
      <c r="G27" s="1"/>
    </row>
    <row r="28" spans="1:7" ht="15.75">
      <c r="A28" s="5">
        <v>20</v>
      </c>
      <c r="B28" s="76" t="s">
        <v>20</v>
      </c>
      <c r="C28" s="77">
        <v>5.17</v>
      </c>
      <c r="D28" s="78">
        <v>7.5</v>
      </c>
      <c r="E28" s="83">
        <f t="shared" si="0"/>
        <v>5.5577499999999995</v>
      </c>
      <c r="F28" s="83">
        <f t="shared" si="1"/>
        <v>13.057749999999999</v>
      </c>
      <c r="G28" s="1"/>
    </row>
    <row r="29" spans="1:7" ht="15.75">
      <c r="A29" s="1"/>
      <c r="B29" s="1"/>
      <c r="C29" s="87"/>
      <c r="D29" s="87"/>
      <c r="E29" s="83"/>
      <c r="F29" s="83"/>
      <c r="G29" s="1"/>
    </row>
    <row r="30" spans="1:193" ht="15.75">
      <c r="A30" s="1"/>
      <c r="B30" s="82" t="s">
        <v>25</v>
      </c>
      <c r="C30" s="88">
        <f>AVERAGE(C9:C28)</f>
        <v>4.7735</v>
      </c>
      <c r="D30" s="88">
        <f>AVERAGE(D9:D28)</f>
        <v>7.85</v>
      </c>
      <c r="E30" s="88">
        <f>AVERAGE(E9:E28)</f>
        <v>5.12773</v>
      </c>
      <c r="F30" s="88">
        <f>AVERAGE(F9:F28)</f>
        <v>12.97773</v>
      </c>
      <c r="G30" s="82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</row>
    <row r="31" spans="1:193" ht="15.75">
      <c r="A31" s="1"/>
      <c r="B31" s="85" t="s">
        <v>141</v>
      </c>
      <c r="C31" s="89"/>
      <c r="D31" s="89"/>
      <c r="E31" s="89"/>
      <c r="F31" s="86">
        <f>MEDIAN(F9:F28)</f>
        <v>12.10675</v>
      </c>
      <c r="G31" s="82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</row>
    <row r="32" spans="1:193" ht="15.75">
      <c r="A32" s="1"/>
      <c r="B32" s="1"/>
      <c r="C32" s="1"/>
      <c r="D32" s="1"/>
      <c r="E32" s="1"/>
      <c r="F32" s="1"/>
      <c r="G32" s="82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</row>
    <row r="33" spans="1:7" ht="15.75">
      <c r="A33" s="81" t="s">
        <v>142</v>
      </c>
      <c r="C33" s="6"/>
      <c r="D33" s="6"/>
      <c r="E33" s="6"/>
      <c r="F33" s="1"/>
      <c r="G33" s="1"/>
    </row>
    <row r="34" spans="1:7" ht="15.75">
      <c r="A34" s="1"/>
      <c r="G34" s="1"/>
    </row>
    <row r="35" spans="3:7" ht="15.75">
      <c r="C35" s="6"/>
      <c r="D35" s="6"/>
      <c r="E35" s="6"/>
      <c r="F35" s="1"/>
      <c r="G35" s="1"/>
    </row>
    <row r="36" spans="3:7" ht="15.75">
      <c r="C36" s="6"/>
      <c r="D36" s="6"/>
      <c r="E36" s="6"/>
      <c r="F36" s="1"/>
      <c r="G36" s="1"/>
    </row>
    <row r="37" spans="1:7" ht="15.75">
      <c r="A37" s="81" t="s">
        <v>145</v>
      </c>
      <c r="C37" s="6"/>
      <c r="D37" s="6"/>
      <c r="E37" s="6"/>
      <c r="F37" s="1"/>
      <c r="G37" s="1"/>
    </row>
    <row r="38" spans="1:7" ht="15.75">
      <c r="A38" s="81" t="s">
        <v>143</v>
      </c>
      <c r="C38" s="6"/>
      <c r="D38" s="1"/>
      <c r="E38" s="6"/>
      <c r="F38" s="1"/>
      <c r="G38" s="1"/>
    </row>
    <row r="39" spans="1:7" ht="15.75">
      <c r="A39" s="81" t="s">
        <v>144</v>
      </c>
      <c r="C39" s="6"/>
      <c r="D39" s="1"/>
      <c r="E39" s="1"/>
      <c r="F39" s="1"/>
      <c r="G39" s="1"/>
    </row>
    <row r="40" spans="1:7" ht="15.75">
      <c r="A40" s="8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</sheetData>
  <mergeCells count="2">
    <mergeCell ref="A1:F1"/>
    <mergeCell ref="A2:F2"/>
  </mergeCells>
  <printOptions horizontalCentered="1"/>
  <pageMargins left="0.75" right="0.75" top="1.25" bottom="1" header="0.5" footer="0.5"/>
  <pageSetup horizontalDpi="1200" verticalDpi="1200" orientation="portrait" r:id="rId1"/>
  <headerFooter alignWithMargins="0">
    <oddHeader>&amp;R&amp;"Times New Roman,Regular"&amp;12Exhibit No. ___(RAM-11)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K43"/>
  <sheetViews>
    <sheetView view="pageBreakPreview" zoomScale="60" workbookViewId="0" topLeftCell="A1">
      <selection activeCell="A40" sqref="A40"/>
    </sheetView>
  </sheetViews>
  <sheetFormatPr defaultColWidth="12.8515625" defaultRowHeight="12.75"/>
  <cols>
    <col min="1" max="1" width="4.421875" style="3" customWidth="1"/>
    <col min="2" max="2" width="17.57421875" style="3" customWidth="1"/>
    <col min="3" max="3" width="12.8515625" style="3" customWidth="1"/>
    <col min="4" max="4" width="11.140625" style="3" customWidth="1"/>
    <col min="5" max="5" width="12.421875" style="3" customWidth="1"/>
    <col min="6" max="6" width="9.8515625" style="3" customWidth="1"/>
    <col min="7" max="16384" width="12.421875" style="3" customWidth="1"/>
  </cols>
  <sheetData>
    <row r="1" spans="1:7" ht="18.75">
      <c r="A1" s="108" t="s">
        <v>0</v>
      </c>
      <c r="B1" s="110"/>
      <c r="C1" s="110"/>
      <c r="D1" s="110"/>
      <c r="E1" s="110"/>
      <c r="F1" s="110"/>
      <c r="G1" s="1"/>
    </row>
    <row r="2" spans="1:7" ht="18.75">
      <c r="A2" s="108" t="s">
        <v>146</v>
      </c>
      <c r="B2" s="110"/>
      <c r="C2" s="110"/>
      <c r="D2" s="110"/>
      <c r="E2" s="110"/>
      <c r="F2" s="110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7" ht="16.5" thickTop="1">
      <c r="A4" s="73"/>
      <c r="B4" s="73" t="s">
        <v>133</v>
      </c>
      <c r="C4" s="73" t="s">
        <v>134</v>
      </c>
      <c r="D4" s="73" t="s">
        <v>135</v>
      </c>
      <c r="E4" s="73" t="s">
        <v>139</v>
      </c>
      <c r="F4" s="73" t="s">
        <v>140</v>
      </c>
      <c r="G4" s="1"/>
    </row>
    <row r="5" spans="1:7" ht="15.75">
      <c r="A5" s="74"/>
      <c r="B5" s="74"/>
      <c r="C5" s="74" t="s">
        <v>136</v>
      </c>
      <c r="D5" s="74" t="s">
        <v>137</v>
      </c>
      <c r="E5" s="74" t="s">
        <v>136</v>
      </c>
      <c r="F5" s="74" t="s">
        <v>63</v>
      </c>
      <c r="G5" s="1"/>
    </row>
    <row r="6" spans="1:7" ht="15.75">
      <c r="A6" s="74"/>
      <c r="B6" s="74"/>
      <c r="C6" s="74" t="s">
        <v>78</v>
      </c>
      <c r="D6" s="74"/>
      <c r="E6" s="74" t="s">
        <v>78</v>
      </c>
      <c r="F6" s="74"/>
      <c r="G6" s="1"/>
    </row>
    <row r="7" spans="1:7" ht="16.5" thickBot="1">
      <c r="A7" s="74"/>
      <c r="B7" s="74"/>
      <c r="C7" s="74" t="s">
        <v>47</v>
      </c>
      <c r="D7" s="74" t="s">
        <v>48</v>
      </c>
      <c r="E7" s="74" t="s">
        <v>49</v>
      </c>
      <c r="F7" s="74" t="s">
        <v>50</v>
      </c>
      <c r="G7" s="1"/>
    </row>
    <row r="8" spans="1:7" ht="16.5" thickTop="1">
      <c r="A8" s="75"/>
      <c r="B8" s="75"/>
      <c r="C8" s="75"/>
      <c r="D8" s="75"/>
      <c r="E8" s="75"/>
      <c r="F8" s="75"/>
      <c r="G8" s="1"/>
    </row>
    <row r="9" spans="1:7" ht="15.75">
      <c r="A9" s="5">
        <v>1</v>
      </c>
      <c r="B9" s="90" t="s">
        <v>19</v>
      </c>
      <c r="C9" s="91">
        <v>1.74</v>
      </c>
      <c r="D9" s="91">
        <v>17.75</v>
      </c>
      <c r="E9" s="83">
        <f aca="true" t="shared" si="0" ref="E9:E25">C9*(1+D9/100)</f>
        <v>2.04885</v>
      </c>
      <c r="F9" s="83">
        <f aca="true" t="shared" si="1" ref="F9:F25">E9+D9</f>
        <v>19.79885</v>
      </c>
      <c r="G9" s="1"/>
    </row>
    <row r="10" spans="1:7" ht="15.75">
      <c r="A10" s="5">
        <v>2</v>
      </c>
      <c r="B10" s="90" t="s">
        <v>12</v>
      </c>
      <c r="C10" s="91">
        <v>5.62</v>
      </c>
      <c r="D10" s="91">
        <v>6.5</v>
      </c>
      <c r="E10" s="83">
        <f t="shared" si="0"/>
        <v>5.9853</v>
      </c>
      <c r="F10" s="83">
        <f t="shared" si="1"/>
        <v>12.485299999999999</v>
      </c>
      <c r="G10" s="1"/>
    </row>
    <row r="11" spans="1:7" ht="15.75">
      <c r="A11" s="5">
        <v>3</v>
      </c>
      <c r="B11" s="90" t="s">
        <v>11</v>
      </c>
      <c r="C11" s="91">
        <v>5.07</v>
      </c>
      <c r="D11" s="91">
        <v>5.5</v>
      </c>
      <c r="E11" s="83">
        <f t="shared" si="0"/>
        <v>5.34885</v>
      </c>
      <c r="F11" s="83">
        <f t="shared" si="1"/>
        <v>10.848849999999999</v>
      </c>
      <c r="G11" s="1"/>
    </row>
    <row r="12" spans="1:7" ht="15.75">
      <c r="A12" s="5">
        <v>4</v>
      </c>
      <c r="B12" s="90" t="s">
        <v>17</v>
      </c>
      <c r="C12" s="91">
        <v>7.33</v>
      </c>
      <c r="D12" s="91">
        <v>4</v>
      </c>
      <c r="E12" s="83">
        <f t="shared" si="0"/>
        <v>7.623200000000001</v>
      </c>
      <c r="F12" s="83">
        <f t="shared" si="1"/>
        <v>11.6232</v>
      </c>
      <c r="G12" s="1"/>
    </row>
    <row r="13" spans="1:7" ht="15.75">
      <c r="A13" s="5">
        <v>5</v>
      </c>
      <c r="B13" s="90" t="s">
        <v>9</v>
      </c>
      <c r="C13" s="91">
        <v>4.13</v>
      </c>
      <c r="D13" s="91">
        <v>15</v>
      </c>
      <c r="E13" s="83">
        <f t="shared" si="0"/>
        <v>4.749499999999999</v>
      </c>
      <c r="F13" s="83">
        <f t="shared" si="1"/>
        <v>19.749499999999998</v>
      </c>
      <c r="G13" s="1"/>
    </row>
    <row r="14" spans="1:7" ht="15.75">
      <c r="A14" s="5">
        <v>6</v>
      </c>
      <c r="B14" s="90" t="s">
        <v>4</v>
      </c>
      <c r="C14" s="91">
        <v>5.07</v>
      </c>
      <c r="D14" s="91">
        <v>10.33</v>
      </c>
      <c r="E14" s="83">
        <f t="shared" si="0"/>
        <v>5.593731</v>
      </c>
      <c r="F14" s="83">
        <f t="shared" si="1"/>
        <v>15.923731</v>
      </c>
      <c r="G14" s="1"/>
    </row>
    <row r="15" spans="1:7" ht="15.75">
      <c r="A15" s="5">
        <v>7</v>
      </c>
      <c r="B15" s="90" t="s">
        <v>22</v>
      </c>
      <c r="C15" s="91">
        <v>6.1</v>
      </c>
      <c r="D15" s="91">
        <v>5</v>
      </c>
      <c r="E15" s="83">
        <f t="shared" si="0"/>
        <v>6.405</v>
      </c>
      <c r="F15" s="83">
        <f t="shared" si="1"/>
        <v>11.405000000000001</v>
      </c>
      <c r="G15" s="1"/>
    </row>
    <row r="16" spans="1:7" ht="15.75">
      <c r="A16" s="5">
        <v>8</v>
      </c>
      <c r="B16" s="90" t="s">
        <v>18</v>
      </c>
      <c r="C16" s="91">
        <v>3.79</v>
      </c>
      <c r="D16" s="91">
        <v>7</v>
      </c>
      <c r="E16" s="83">
        <f t="shared" si="0"/>
        <v>4.0553</v>
      </c>
      <c r="F16" s="83">
        <f t="shared" si="1"/>
        <v>11.055299999999999</v>
      </c>
      <c r="G16" s="1"/>
    </row>
    <row r="17" spans="1:7" ht="15.75">
      <c r="A17" s="5">
        <v>9</v>
      </c>
      <c r="B17" s="90" t="s">
        <v>21</v>
      </c>
      <c r="C17" s="91">
        <v>3.86</v>
      </c>
      <c r="D17" s="91">
        <v>7.75</v>
      </c>
      <c r="E17" s="83">
        <f t="shared" si="0"/>
        <v>4.1591499999999995</v>
      </c>
      <c r="F17" s="83">
        <f t="shared" si="1"/>
        <v>11.90915</v>
      </c>
      <c r="G17" s="1"/>
    </row>
    <row r="18" spans="1:7" ht="15.75">
      <c r="A18" s="5">
        <v>10</v>
      </c>
      <c r="B18" s="90" t="s">
        <v>13</v>
      </c>
      <c r="C18" s="91">
        <v>4.56</v>
      </c>
      <c r="D18" s="91">
        <v>7.67</v>
      </c>
      <c r="E18" s="83">
        <f t="shared" si="0"/>
        <v>4.909751999999999</v>
      </c>
      <c r="F18" s="83">
        <f t="shared" si="1"/>
        <v>12.579752</v>
      </c>
      <c r="G18" s="1"/>
    </row>
    <row r="19" spans="1:7" ht="15.75">
      <c r="A19" s="5">
        <v>11</v>
      </c>
      <c r="B19" s="90" t="s">
        <v>23</v>
      </c>
      <c r="C19" s="91">
        <v>3.67</v>
      </c>
      <c r="D19" s="91">
        <v>9.22</v>
      </c>
      <c r="E19" s="83">
        <f t="shared" si="0"/>
        <v>4.008374</v>
      </c>
      <c r="F19" s="83">
        <f t="shared" si="1"/>
        <v>13.228374</v>
      </c>
      <c r="G19" s="1"/>
    </row>
    <row r="20" spans="1:7" ht="15.75">
      <c r="A20" s="5">
        <v>12</v>
      </c>
      <c r="B20" s="90" t="s">
        <v>15</v>
      </c>
      <c r="C20" s="91">
        <v>5.68</v>
      </c>
      <c r="D20" s="91">
        <v>4.5</v>
      </c>
      <c r="E20" s="83">
        <f t="shared" si="0"/>
        <v>5.935599999999999</v>
      </c>
      <c r="F20" s="83">
        <f t="shared" si="1"/>
        <v>10.435599999999999</v>
      </c>
      <c r="G20" s="1"/>
    </row>
    <row r="21" spans="1:7" ht="15.75">
      <c r="A21" s="5">
        <v>13</v>
      </c>
      <c r="B21" s="90" t="s">
        <v>5</v>
      </c>
      <c r="C21" s="91">
        <v>4.05</v>
      </c>
      <c r="D21" s="91">
        <v>6</v>
      </c>
      <c r="E21" s="83">
        <f t="shared" si="0"/>
        <v>4.293</v>
      </c>
      <c r="F21" s="83">
        <f t="shared" si="1"/>
        <v>10.293</v>
      </c>
      <c r="G21" s="1"/>
    </row>
    <row r="22" spans="1:7" ht="15.75">
      <c r="A22" s="5">
        <v>14</v>
      </c>
      <c r="B22" s="90" t="s">
        <v>10</v>
      </c>
      <c r="C22" s="91">
        <v>3.87</v>
      </c>
      <c r="D22" s="91">
        <v>9</v>
      </c>
      <c r="E22" s="83">
        <f t="shared" si="0"/>
        <v>4.2183</v>
      </c>
      <c r="F22" s="83">
        <f t="shared" si="1"/>
        <v>13.2183</v>
      </c>
      <c r="G22" s="1"/>
    </row>
    <row r="23" spans="1:7" ht="15.75">
      <c r="A23" s="5">
        <v>15</v>
      </c>
      <c r="B23" s="90" t="s">
        <v>24</v>
      </c>
      <c r="C23" s="91">
        <v>4.31</v>
      </c>
      <c r="D23" s="91">
        <v>7.13</v>
      </c>
      <c r="E23" s="83">
        <f t="shared" si="0"/>
        <v>4.617302999999999</v>
      </c>
      <c r="F23" s="83">
        <f t="shared" si="1"/>
        <v>11.747302999999999</v>
      </c>
      <c r="G23" s="1"/>
    </row>
    <row r="24" spans="1:7" ht="15.75">
      <c r="A24" s="5">
        <v>16</v>
      </c>
      <c r="B24" s="90" t="s">
        <v>8</v>
      </c>
      <c r="C24" s="91">
        <v>5.2</v>
      </c>
      <c r="D24" s="91">
        <v>6.33</v>
      </c>
      <c r="E24" s="83">
        <f t="shared" si="0"/>
        <v>5.52916</v>
      </c>
      <c r="F24" s="83">
        <f t="shared" si="1"/>
        <v>11.85916</v>
      </c>
      <c r="G24" s="1"/>
    </row>
    <row r="25" spans="1:7" ht="15.75">
      <c r="A25" s="5">
        <v>17</v>
      </c>
      <c r="B25" s="90" t="s">
        <v>6</v>
      </c>
      <c r="C25" s="91">
        <v>6.28</v>
      </c>
      <c r="D25" s="91">
        <v>4.75</v>
      </c>
      <c r="E25" s="83">
        <f t="shared" si="0"/>
        <v>6.5783000000000005</v>
      </c>
      <c r="F25" s="83">
        <f t="shared" si="1"/>
        <v>11.3283</v>
      </c>
      <c r="G25" s="1"/>
    </row>
    <row r="26" spans="1:7" ht="15.75">
      <c r="A26" s="5">
        <v>18</v>
      </c>
      <c r="B26" s="90" t="s">
        <v>7</v>
      </c>
      <c r="C26" s="91">
        <v>5.1</v>
      </c>
      <c r="D26" s="91">
        <v>5</v>
      </c>
      <c r="E26" s="83">
        <f>C26*(1+D26/100)</f>
        <v>5.3549999999999995</v>
      </c>
      <c r="F26" s="83">
        <f>E26+D26</f>
        <v>10.355</v>
      </c>
      <c r="G26" s="1"/>
    </row>
    <row r="27" spans="1:7" ht="15.75">
      <c r="A27" s="5">
        <v>19</v>
      </c>
      <c r="B27" s="90" t="s">
        <v>20</v>
      </c>
      <c r="C27" s="91">
        <v>5.17</v>
      </c>
      <c r="D27" s="91">
        <v>6.5</v>
      </c>
      <c r="E27" s="83">
        <f>C27*(1+D27/100)</f>
        <v>5.506049999999999</v>
      </c>
      <c r="F27" s="83">
        <f>E27+D27</f>
        <v>12.006049999999998</v>
      </c>
      <c r="G27" s="1"/>
    </row>
    <row r="28" spans="1:7" ht="15.75">
      <c r="A28" s="5"/>
      <c r="B28" s="92"/>
      <c r="C28" s="77"/>
      <c r="D28" s="78"/>
      <c r="E28" s="83"/>
      <c r="F28" s="83"/>
      <c r="G28" s="1"/>
    </row>
    <row r="29" spans="1:193" ht="15.75">
      <c r="A29" s="1"/>
      <c r="B29" s="82" t="s">
        <v>25</v>
      </c>
      <c r="C29" s="88">
        <f>AVERAGE(C9:C27)</f>
        <v>4.768421052631578</v>
      </c>
      <c r="D29" s="88">
        <f>AVERAGE(D9:D27)</f>
        <v>7.627894736842106</v>
      </c>
      <c r="E29" s="88">
        <f>AVERAGE(E9:E27)</f>
        <v>5.101037894736842</v>
      </c>
      <c r="F29" s="88">
        <f>AVERAGE(F9:F27)</f>
        <v>12.728932631578946</v>
      </c>
      <c r="G29" s="82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</row>
    <row r="30" spans="1:193" ht="15.75">
      <c r="A30" s="1"/>
      <c r="B30" s="85" t="s">
        <v>147</v>
      </c>
      <c r="C30" s="89"/>
      <c r="D30" s="89"/>
      <c r="E30" s="89"/>
      <c r="F30" s="86">
        <f>MEDIAN(F9:F27)</f>
        <v>11.85916</v>
      </c>
      <c r="G30" s="82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</row>
    <row r="31" spans="1:193" ht="15.75">
      <c r="A31" s="1"/>
      <c r="B31" s="1"/>
      <c r="C31" s="1"/>
      <c r="D31" s="1"/>
      <c r="E31" s="1"/>
      <c r="F31" s="1"/>
      <c r="G31" s="82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</row>
    <row r="32" spans="1:7" ht="15.75">
      <c r="A32" s="81" t="s">
        <v>148</v>
      </c>
      <c r="C32" s="6"/>
      <c r="D32" s="6"/>
      <c r="E32" s="6"/>
      <c r="F32" s="1"/>
      <c r="G32" s="1"/>
    </row>
    <row r="33" spans="3:7" ht="15.75">
      <c r="C33" s="6"/>
      <c r="D33" s="6"/>
      <c r="E33" s="6"/>
      <c r="F33" s="1"/>
      <c r="G33" s="1"/>
    </row>
    <row r="34" spans="3:7" ht="15.75">
      <c r="C34" s="6"/>
      <c r="D34" s="6"/>
      <c r="E34" s="6"/>
      <c r="F34" s="1"/>
      <c r="G34" s="1"/>
    </row>
    <row r="35" spans="3:7" ht="15.75">
      <c r="C35" s="6"/>
      <c r="D35" s="6"/>
      <c r="E35" s="6"/>
      <c r="F35" s="1"/>
      <c r="G35" s="1"/>
    </row>
    <row r="36" spans="1:7" ht="15.75">
      <c r="A36" s="81" t="s">
        <v>149</v>
      </c>
      <c r="C36" s="6"/>
      <c r="D36" s="6"/>
      <c r="E36" s="6"/>
      <c r="F36" s="1"/>
      <c r="G36" s="1"/>
    </row>
    <row r="37" spans="1:7" ht="15.75">
      <c r="A37" s="81" t="s">
        <v>150</v>
      </c>
      <c r="C37" s="6"/>
      <c r="D37" s="1"/>
      <c r="E37" s="6"/>
      <c r="F37" s="1"/>
      <c r="G37" s="1"/>
    </row>
    <row r="38" spans="1:7" ht="15.75">
      <c r="A38" s="81" t="s">
        <v>143</v>
      </c>
      <c r="C38" s="6"/>
      <c r="D38" s="1"/>
      <c r="E38" s="1"/>
      <c r="F38" s="1"/>
      <c r="G38" s="1"/>
    </row>
    <row r="39" spans="1:7" ht="15.75">
      <c r="A39" s="81" t="s">
        <v>144</v>
      </c>
      <c r="G39" s="1"/>
    </row>
    <row r="40" spans="1:7" ht="15.75">
      <c r="A40" s="81"/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</sheetData>
  <mergeCells count="2">
    <mergeCell ref="A1:F1"/>
    <mergeCell ref="A2:F2"/>
  </mergeCells>
  <printOptions horizontalCentered="1"/>
  <pageMargins left="1" right="1" top="1.25" bottom="1" header="0.5" footer="0.5"/>
  <pageSetup horizontalDpi="1200" verticalDpi="1200" orientation="portrait" r:id="rId1"/>
  <headerFooter alignWithMargins="0">
    <oddHeader>&amp;R&amp;"Times New Roman,Regular"&amp;12Exhibit No. ___(RAM-12)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Perkins Coie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cp:lastPrinted>2009-05-02T03:04:20Z</cp:lastPrinted>
  <dcterms:created xsi:type="dcterms:W3CDTF">2009-03-11T13:42:55Z</dcterms:created>
  <dcterms:modified xsi:type="dcterms:W3CDTF">2009-05-02T03:48:11Z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